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.leyton\MiDjango_\tutorial_P3_4\PowerBI\BD Dash\"/>
    </mc:Choice>
  </mc:AlternateContent>
  <bookViews>
    <workbookView xWindow="0" yWindow="0" windowWidth="28800" windowHeight="12210"/>
  </bookViews>
  <sheets>
    <sheet name="Listado OCIP F-" sheetId="1" r:id="rId1"/>
    <sheet name="Hoja4" sheetId="4" r:id="rId2"/>
    <sheet name="BD" sheetId="2" r:id="rId3"/>
    <sheet name="Historico SCM EM" sheetId="3" r:id="rId4"/>
    <sheet name="Historico NU" sheetId="5" r:id="rId5"/>
  </sheets>
  <definedNames>
    <definedName name="_xlnm._FilterDatabase" localSheetId="2" hidden="1">BD!$A$1:$BN$262</definedName>
    <definedName name="_xlnm._FilterDatabase" localSheetId="4" hidden="1">'Historico NU'!$A$1:$O$36</definedName>
    <definedName name="_xlnm.Print_Area" localSheetId="4">'Historico NU'!$A$1:$Q$50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B6" i="1"/>
  <c r="C6" i="1"/>
  <c r="D6" i="1"/>
  <c r="B7" i="1"/>
  <c r="C7" i="1"/>
  <c r="S7" i="1" s="1"/>
  <c r="D7" i="1"/>
  <c r="B8" i="1"/>
  <c r="C8" i="1"/>
  <c r="T8" i="1" s="1"/>
  <c r="D8" i="1"/>
  <c r="S5" i="1"/>
  <c r="T5" i="1"/>
  <c r="U5" i="1"/>
  <c r="V5" i="1"/>
  <c r="S6" i="1"/>
  <c r="T6" i="1"/>
  <c r="U6" i="1"/>
  <c r="V6" i="1"/>
  <c r="V8" i="1" l="1"/>
  <c r="S8" i="1"/>
  <c r="U8" i="1"/>
  <c r="U7" i="1"/>
  <c r="V7" i="1"/>
  <c r="T7" i="1"/>
  <c r="J5" i="1"/>
  <c r="I5" i="1"/>
  <c r="H5" i="1"/>
  <c r="G5" i="1"/>
  <c r="F5" i="1"/>
  <c r="E5" i="1"/>
  <c r="K5" i="1"/>
  <c r="L5" i="1"/>
  <c r="M5" i="1"/>
  <c r="N5" i="1"/>
  <c r="O5" i="1"/>
  <c r="P5" i="1"/>
  <c r="B4" i="1"/>
  <c r="E6" i="1"/>
  <c r="F6" i="1"/>
  <c r="G6" i="1"/>
  <c r="H6" i="1"/>
  <c r="I6" i="1"/>
  <c r="J6" i="1"/>
  <c r="K6" i="1"/>
  <c r="L6" i="1" s="1"/>
  <c r="M6" i="1"/>
  <c r="N6" i="1"/>
  <c r="O6" i="1"/>
  <c r="P6" i="1"/>
  <c r="E7" i="1"/>
  <c r="F7" i="1"/>
  <c r="G7" i="1"/>
  <c r="H7" i="1"/>
  <c r="I7" i="1"/>
  <c r="J7" i="1"/>
  <c r="K7" i="1"/>
  <c r="L7" i="1" s="1"/>
  <c r="M7" i="1"/>
  <c r="N7" i="1"/>
  <c r="O7" i="1"/>
  <c r="P7" i="1"/>
  <c r="E8" i="1"/>
  <c r="F8" i="1"/>
  <c r="G8" i="1"/>
  <c r="H8" i="1"/>
  <c r="I8" i="1"/>
  <c r="J8" i="1"/>
  <c r="K8" i="1"/>
  <c r="L8" i="1" s="1"/>
  <c r="M8" i="1"/>
  <c r="N8" i="1"/>
  <c r="O8" i="1"/>
  <c r="P8" i="1"/>
  <c r="P4" i="1"/>
  <c r="O4" i="1"/>
  <c r="N4" i="1"/>
  <c r="M4" i="1"/>
  <c r="K4" i="1"/>
  <c r="L4" i="1" s="1"/>
  <c r="J4" i="1"/>
  <c r="I4" i="1"/>
  <c r="H4" i="1"/>
  <c r="G4" i="1"/>
  <c r="F4" i="1"/>
  <c r="E4" i="1"/>
  <c r="D4" i="1"/>
  <c r="C4" i="1"/>
  <c r="U4" i="1" s="1"/>
  <c r="V4" i="1" l="1"/>
  <c r="X3" i="1" s="1"/>
  <c r="Y3" i="1" s="1"/>
  <c r="Z3" i="1" s="1"/>
  <c r="T4" i="1"/>
  <c r="S4" i="1"/>
</calcChain>
</file>

<file path=xl/sharedStrings.xml><?xml version="1.0" encoding="utf-8"?>
<sst xmlns="http://schemas.openxmlformats.org/spreadsheetml/2006/main" count="7772" uniqueCount="1774">
  <si>
    <t>Cuenta</t>
  </si>
  <si>
    <t>Mandante</t>
  </si>
  <si>
    <t>N° Ctto.</t>
  </si>
  <si>
    <t>Descripcion Servicio</t>
  </si>
  <si>
    <t>Contratista</t>
  </si>
  <si>
    <t>Rut Contratista</t>
  </si>
  <si>
    <t>Fecha Ini Ctto</t>
  </si>
  <si>
    <t>Descrip-Cuenta</t>
  </si>
  <si>
    <t>Commitment (USD)</t>
  </si>
  <si>
    <t>Termino Actualizado</t>
  </si>
  <si>
    <t>685</t>
  </si>
  <si>
    <t>51-11-3351</t>
  </si>
  <si>
    <t>SOCIEDAD CONTRACTUAL MINERA EL MORRO</t>
  </si>
  <si>
    <t>SC-303</t>
  </si>
  <si>
    <t>SERVICIO DE TRASLADO, CORTE Y ENVÍO DE MUESTRAS SONDAJES</t>
  </si>
  <si>
    <t>INVESTIGACIONES MINERAS Y GEOLÓGICAS LIMITADA</t>
  </si>
  <si>
    <t>78.110.220-2</t>
  </si>
  <si>
    <t>Drilling Campaign La Fortuna</t>
  </si>
  <si>
    <t>GUARDIA VIEJA N°255, OFICINA N°1605</t>
  </si>
  <si>
    <t>PROVIDENCIA</t>
  </si>
  <si>
    <t>SANTIAGO</t>
  </si>
  <si>
    <t>SC-320</t>
  </si>
  <si>
    <t>SERVICIO TRANSPORTE PERSONAL LA FORTUNA</t>
  </si>
  <si>
    <t>FLEX SERVICIO Y LOGISTICA</t>
  </si>
  <si>
    <t>Av Francisco de Aguirre 0225. La Serena</t>
  </si>
  <si>
    <t>La Serena</t>
  </si>
  <si>
    <t>SC-316</t>
  </si>
  <si>
    <t>SERVICIO MEDICIÓN DE TRAYECTORIA</t>
  </si>
  <si>
    <t>SERVICIOS COMPROBE SPA</t>
  </si>
  <si>
    <t>78.951.730-4</t>
  </si>
  <si>
    <t>La Oración 33</t>
  </si>
  <si>
    <t>Las Condes</t>
  </si>
  <si>
    <t>Santiago</t>
  </si>
  <si>
    <t>684</t>
  </si>
  <si>
    <t>51-11-3344</t>
  </si>
  <si>
    <t>SC-315</t>
  </si>
  <si>
    <t>ASESORÍA REMEDIACIÓN DERRAME COMBUSTIBLE LA FORTUNA</t>
  </si>
  <si>
    <t>MAYCO CONSULTORES LTDA</t>
  </si>
  <si>
    <t>76.806.310-9</t>
  </si>
  <si>
    <t>Environmental Studies_</t>
  </si>
  <si>
    <t>RIO COLORADO 0217</t>
  </si>
  <si>
    <t>San José de Maipo</t>
  </si>
  <si>
    <t>SC-335</t>
  </si>
  <si>
    <t>SUMINISTRO Y TRANSPORTE DE AGUA POTABLE, SUCCIÓN Y RETIRO DE AGUAS SERVIDAS Y RETIRO DE RESIDUOS</t>
  </si>
  <si>
    <t>ESPINOZA HERMANOS LTDA</t>
  </si>
  <si>
    <t>76.126.367-6</t>
  </si>
  <si>
    <t>Est. Higueras de Minillas 18</t>
  </si>
  <si>
    <t>Vallenar</t>
  </si>
  <si>
    <t>Commitment (UF)</t>
  </si>
  <si>
    <t>Valor UF</t>
  </si>
  <si>
    <t>77.949.260-5</t>
  </si>
  <si>
    <t>Dirección</t>
  </si>
  <si>
    <t>Comuna</t>
  </si>
  <si>
    <t>Ciudad</t>
  </si>
  <si>
    <t>Centro de Costo</t>
  </si>
  <si>
    <t>686</t>
  </si>
  <si>
    <t>51-11-3352</t>
  </si>
  <si>
    <t>OC-2017-029</t>
  </si>
  <si>
    <t>MOVIMIENTO DE PERSONAL CAMPAMENTO LA FORTUNA</t>
  </si>
  <si>
    <t>ECOCOPTER</t>
  </si>
  <si>
    <t>Av La Dehesa 1201, Of 825 Torre Oriente</t>
  </si>
  <si>
    <t>Lo Barnechea</t>
  </si>
  <si>
    <t>99.515.550-8</t>
  </si>
  <si>
    <t>NUEVAUNION SPA</t>
  </si>
  <si>
    <t>Centro Costo</t>
  </si>
  <si>
    <t>Tipo</t>
  </si>
  <si>
    <t>Fecha Term Ctto</t>
  </si>
  <si>
    <t>Estatus</t>
  </si>
  <si>
    <t>Area</t>
  </si>
  <si>
    <t>Moneda Ctto</t>
  </si>
  <si>
    <t>Valor Inicial</t>
  </si>
  <si>
    <t>Ajuste Commit Proyecto</t>
  </si>
  <si>
    <t>EDP Ini Proy</t>
  </si>
  <si>
    <t>EDP Ajust Proy</t>
  </si>
  <si>
    <t>Adjudicación</t>
  </si>
  <si>
    <t>Local</t>
  </si>
  <si>
    <t>Terreno</t>
  </si>
  <si>
    <t>Seguro</t>
  </si>
  <si>
    <t>Valor ODC</t>
  </si>
  <si>
    <t>Valor EDP</t>
  </si>
  <si>
    <t>Val Actual Ctto</t>
  </si>
  <si>
    <t>Commitment Aprobado</t>
  </si>
  <si>
    <t>EDP Pagados Proy</t>
  </si>
  <si>
    <t>EDP Pagados Proy (USD)</t>
  </si>
  <si>
    <t>Commitment To Go (USD)</t>
  </si>
  <si>
    <t>Fecha Sol Ultima ODC</t>
  </si>
  <si>
    <t>Fecha Aprob Ultimo ODC</t>
  </si>
  <si>
    <t>Fecha Present Ultimo EDP</t>
  </si>
  <si>
    <t>Fecha Aprob Ultimo EDP</t>
  </si>
  <si>
    <t>Fecha Periodo Ultimo EDP</t>
  </si>
  <si>
    <t>Fecha Solicitud Ctto</t>
  </si>
  <si>
    <t>Fecha Aprob Ctto</t>
  </si>
  <si>
    <t>Rut Ctta</t>
  </si>
  <si>
    <t>Observ Cttos</t>
  </si>
  <si>
    <t>Giro Ctta</t>
  </si>
  <si>
    <t>Direccion Ctta</t>
  </si>
  <si>
    <t>Comuna Ctta</t>
  </si>
  <si>
    <t>Ciudad Ctta</t>
  </si>
  <si>
    <t>Tipo Prov</t>
  </si>
  <si>
    <t>Valor Inicio (USD)</t>
  </si>
  <si>
    <t>Valor ODC (USD)</t>
  </si>
  <si>
    <t>Num Ctto Descrip</t>
  </si>
  <si>
    <t>Estatus Texto</t>
  </si>
  <si>
    <t>Coordinador Tec NU</t>
  </si>
  <si>
    <t>Administrador Ctta</t>
  </si>
  <si>
    <t>Cargo Administrador Ctta</t>
  </si>
  <si>
    <t>Correo Admnistrador Ctta</t>
  </si>
  <si>
    <t>Telefono Administrdaor Ctta</t>
  </si>
  <si>
    <t>Suma Item Ctto</t>
  </si>
  <si>
    <t>Suma Item Odc</t>
  </si>
  <si>
    <t>Suma Item CTT+ODC-Adj</t>
  </si>
  <si>
    <t>Suma Item Ctto (USD)</t>
  </si>
  <si>
    <t>Suma Item Odc (USD)</t>
  </si>
  <si>
    <t>Suma Item Total (USD)</t>
  </si>
  <si>
    <t>Suma Retención</t>
  </si>
  <si>
    <t>Suma Dev Retención</t>
  </si>
  <si>
    <t>Saldo Retención (USD)</t>
  </si>
  <si>
    <t>factor (Moneda)</t>
  </si>
  <si>
    <t>682</t>
  </si>
  <si>
    <t>51-11-3302</t>
  </si>
  <si>
    <t>Contrato</t>
  </si>
  <si>
    <t>SC-104</t>
  </si>
  <si>
    <t>SERVICIO DE CUSTODIA DE DOCUMENTOS</t>
  </si>
  <si>
    <t>IRON MOUNTAIN</t>
  </si>
  <si>
    <t>RUT-AUX-3</t>
  </si>
  <si>
    <t>7</t>
  </si>
  <si>
    <t>682 Administration</t>
  </si>
  <si>
    <t>General Expenses_</t>
  </si>
  <si>
    <t>UF</t>
  </si>
  <si>
    <t>1</t>
  </si>
  <si>
    <t>Directa</t>
  </si>
  <si>
    <t>Nacional</t>
  </si>
  <si>
    <t>No</t>
  </si>
  <si>
    <t>VER EDP</t>
  </si>
  <si>
    <t>Calculada</t>
  </si>
  <si>
    <t>SC-104 SERVICIO DE CUSTODIA DE DOCUMENTOS</t>
  </si>
  <si>
    <t>Adjudicado</t>
  </si>
  <si>
    <t>No Asignado</t>
  </si>
  <si>
    <t>51-11-3306</t>
  </si>
  <si>
    <t>SC-184</t>
  </si>
  <si>
    <t>SERVICIO DE ASEO OFICINAS</t>
  </si>
  <si>
    <t>SERVICIOS DE ASEO PAULA ARIAS HIDALGO EIRL</t>
  </si>
  <si>
    <t>76.126.865-2</t>
  </si>
  <si>
    <t>12</t>
  </si>
  <si>
    <t>Santiago Office_</t>
  </si>
  <si>
    <t>CLP</t>
  </si>
  <si>
    <t>Si</t>
  </si>
  <si>
    <t>Vicuña Mackenna Nº7441</t>
  </si>
  <si>
    <t>Renca</t>
  </si>
  <si>
    <t>SC-184 SERVICIO DE ASEO OFICINAS</t>
  </si>
  <si>
    <t>En cierre</t>
  </si>
  <si>
    <t>51-11-3315</t>
  </si>
  <si>
    <t>SC-207</t>
  </si>
  <si>
    <t>SERVICIO DE MANTENIMIENTO CAMPAMENTOS Y ASEO DE OFICINAS</t>
  </si>
  <si>
    <t>SODEXO CHILE S.A.</t>
  </si>
  <si>
    <t>94.623.000-6</t>
  </si>
  <si>
    <t>10</t>
  </si>
  <si>
    <t>Office Vallenar_</t>
  </si>
  <si>
    <t>16</t>
  </si>
  <si>
    <t>ENERO REV CONT</t>
  </si>
  <si>
    <t>Servicios Gastronomicos, Aseo</t>
  </si>
  <si>
    <t>Perez Valenzuela 1635</t>
  </si>
  <si>
    <t>Providencia</t>
  </si>
  <si>
    <t>SC-207 SERVICIO DE MANTENIMIENTO CAMPAMENTOS Y ASEO DE OFICINAS</t>
  </si>
  <si>
    <t>En ejecución</t>
  </si>
  <si>
    <t>Sergio Molina</t>
  </si>
  <si>
    <t>Christian Vanaken</t>
  </si>
  <si>
    <t>Administrador</t>
  </si>
  <si>
    <t>Christian.vanaken@sodexo.com</t>
  </si>
  <si>
    <t>683</t>
  </si>
  <si>
    <t>51-11-3338</t>
  </si>
  <si>
    <t>SC-214</t>
  </si>
  <si>
    <t>SERVICIO DE CONSULTORIA PROFESIONAL TRAMITACION PROPIEDAD MINERA</t>
  </si>
  <si>
    <t>CECILIA TORO GOMEZ</t>
  </si>
  <si>
    <t>12.161.279-8</t>
  </si>
  <si>
    <t>11</t>
  </si>
  <si>
    <t>683 Legal</t>
  </si>
  <si>
    <t>EM Mine property</t>
  </si>
  <si>
    <t>SC-214 SERVICIO DE CONSULTORIA PROFESIONAL TRAMITACION PROPIEDAD MINERA</t>
  </si>
  <si>
    <t>Servicio terminado</t>
  </si>
  <si>
    <t>SC-215</t>
  </si>
  <si>
    <t>VIGILANCIA Y RESGUARDO DE PROPIEDAD MINERA DEL PROYECTO EL MORRO</t>
  </si>
  <si>
    <t>PROPIEDAD MINERA Y SERVICIOS DE INGENIERIA LIMITADA</t>
  </si>
  <si>
    <t>76.278.832-2</t>
  </si>
  <si>
    <t>Informada</t>
  </si>
  <si>
    <t>SC-215 VIGILANCIA Y RESGUARDO DE PROPIEDAD MINERA DEL PROYECTO EL MORRO</t>
  </si>
  <si>
    <t>Ariel Scharfstein</t>
  </si>
  <si>
    <t>Gloria Valenzuela</t>
  </si>
  <si>
    <t>Consultor</t>
  </si>
  <si>
    <t>gvalenzuela@propiedadminerachile.cl</t>
  </si>
  <si>
    <t>+56998740718</t>
  </si>
  <si>
    <t>51-11-3345</t>
  </si>
  <si>
    <t>SC-216</t>
  </si>
  <si>
    <t>SERVICIO DE MONITOREO DE CALIDAD DEL AIRE Y PARAMETROS METEOROLOGICOS</t>
  </si>
  <si>
    <t>SERVICIOS Y PROYECTOS AMBIENTALES S.A.</t>
  </si>
  <si>
    <t>96.799.790-0</t>
  </si>
  <si>
    <t>684 SERA</t>
  </si>
  <si>
    <t>Environmental Monitoring</t>
  </si>
  <si>
    <t>SC-216 SERVICIO DE MONITOREO DE CALIDAD DEL AIRE Y PARAMETROS METEOROLOGICOS</t>
  </si>
  <si>
    <t>51-11-3343</t>
  </si>
  <si>
    <t>SC-220</t>
  </si>
  <si>
    <t>SERVICIO DE CONSULTORIA EN TEMAS COMUNITARIOS</t>
  </si>
  <si>
    <t>CONSULTORIAS CLAUDIO JORDAN ASTABURUAGA E.I.R.L.,</t>
  </si>
  <si>
    <t>76.022.201-1</t>
  </si>
  <si>
    <t>Community Engagement_</t>
  </si>
  <si>
    <t>Consultorías</t>
  </si>
  <si>
    <t>Isabel La Católica N° 6622</t>
  </si>
  <si>
    <t>SC-220 SERVICIO DE CONSULTORIA EN TEMAS COMUNITARIOS</t>
  </si>
  <si>
    <t>Petri Salopera</t>
  </si>
  <si>
    <t>Claudio Jordan</t>
  </si>
  <si>
    <t>Representante</t>
  </si>
  <si>
    <t>c.jordan@vtr.net</t>
  </si>
  <si>
    <t>SC-222</t>
  </si>
  <si>
    <t>SERVICIO DE LABORATORIO</t>
  </si>
  <si>
    <t>CESMEC S.A.</t>
  </si>
  <si>
    <t>81.185.000-4</t>
  </si>
  <si>
    <t>SC-222 SERVICIO DE LABORATORIO</t>
  </si>
  <si>
    <t>51-11-3341</t>
  </si>
  <si>
    <t>SC-224</t>
  </si>
  <si>
    <t>SERVICIO DE CLIPPING Y BOLETIN INTERNO</t>
  </si>
  <si>
    <t>CARLOS SEBASTIAN OPAZO E.I.R.L.</t>
  </si>
  <si>
    <t>76.140.498-9</t>
  </si>
  <si>
    <t>Communications and Government Relations</t>
  </si>
  <si>
    <t>CONSULTORA ASESORIAS EN AREAS DE  DISENO</t>
  </si>
  <si>
    <t>PASAJE RECOVA 430 ALTOS DEL VALLE</t>
  </si>
  <si>
    <t>VALLENAR</t>
  </si>
  <si>
    <t>SC-224 SERVICIO DE CLIPPING Y BOLETIN INTERNO</t>
  </si>
  <si>
    <t>Esteban Illanes</t>
  </si>
  <si>
    <t>Carlos Opazo Alvarez</t>
  </si>
  <si>
    <t>Gerente</t>
  </si>
  <si>
    <t>opazo.carlos@gmail.com</t>
  </si>
  <si>
    <t>+56 85550469</t>
  </si>
  <si>
    <t>51-11-3305</t>
  </si>
  <si>
    <t>SC-228</t>
  </si>
  <si>
    <t>SERVICIO DE MANTENCION Y REPARACION  DE IMPRESORAS</t>
  </si>
  <si>
    <t>CARLOS LAGOS</t>
  </si>
  <si>
    <t>12.237.094-1</t>
  </si>
  <si>
    <t>13</t>
  </si>
  <si>
    <t>IT Licensing , IT Services_</t>
  </si>
  <si>
    <t>Avenida Transversal Uno N° 894 casa N° 72</t>
  </si>
  <si>
    <t>Pudahuel</t>
  </si>
  <si>
    <t>SC-228 SERVICIO DE MANTENCION Y REPARACION  DE IMPRESORAS</t>
  </si>
  <si>
    <t>Cerrado</t>
  </si>
  <si>
    <t>600-0</t>
  </si>
  <si>
    <t>00-00-0000</t>
  </si>
  <si>
    <t>SC-232</t>
  </si>
  <si>
    <t>SERVICIO DE REGISTRO DE PROVEEDORES “REGIC””</t>
  </si>
  <si>
    <t>AQUILES CHILE SPA</t>
  </si>
  <si>
    <t>89.371.200-3</t>
  </si>
  <si>
    <t>15</t>
  </si>
  <si>
    <t>N.A</t>
  </si>
  <si>
    <t>ANTONIO VARAS 621, PROVIDENCIA</t>
  </si>
  <si>
    <t>SC-232 SERVICIO DE REGISTRO DE PROVEEDORES “REGIC””</t>
  </si>
  <si>
    <t>Solicitud anulada</t>
  </si>
  <si>
    <t>51-11-3339</t>
  </si>
  <si>
    <t>SC-233</t>
  </si>
  <si>
    <t>SERVICIO DE ASESORIA JURIDICA</t>
  </si>
  <si>
    <t>GEODESARROLLO LIMITADA</t>
  </si>
  <si>
    <t>76.217.393-K</t>
  </si>
  <si>
    <t>Legal/ consulting/easements_</t>
  </si>
  <si>
    <t>Avenida 11 de sepiembre Nª 1945, Of 802</t>
  </si>
  <si>
    <t>SC-233 SERVICIO DE ASESORIA JURIDICA</t>
  </si>
  <si>
    <t>Maria Paz Daiber Widmer</t>
  </si>
  <si>
    <t>mpdaiber@geodesarrollo.cl</t>
  </si>
  <si>
    <t>+56 2 3223 9752</t>
  </si>
  <si>
    <t>SC-235</t>
  </si>
  <si>
    <t>SERVICIO DE ESTUDIO DE IMPACTO AMBIENTAL (EIA)</t>
  </si>
  <si>
    <t>KNIGHT PIESOLD S.A.</t>
  </si>
  <si>
    <t>96.680.350-9</t>
  </si>
  <si>
    <t>Licitación</t>
  </si>
  <si>
    <t>Servicios de Ingenieria</t>
  </si>
  <si>
    <t>Avenida Vitacura N°4380 Piso 17</t>
  </si>
  <si>
    <t>Vitacura</t>
  </si>
  <si>
    <t>SC-235 SERVICIO DE ESTUDIO DE IMPACTO AMBIENTAL (EIA)</t>
  </si>
  <si>
    <t>Sandra Moreira</t>
  </si>
  <si>
    <t>Solange Gantenbein</t>
  </si>
  <si>
    <t>Gerente Proyecto</t>
  </si>
  <si>
    <t>sgantenbein@knightpiesold.com</t>
  </si>
  <si>
    <t>+56 2 2594 6400</t>
  </si>
  <si>
    <t>SC-237</t>
  </si>
  <si>
    <t>MONITOREO DE AGUAS SUPERFICIALES Y SUBTERRANEAS</t>
  </si>
  <si>
    <t>JORGE ALMENDARES GODOY (JAG)</t>
  </si>
  <si>
    <t>7.887.748-0</t>
  </si>
  <si>
    <t>SC-237 MONITOREO DE AGUAS SUPERFICIALES Y SUBTERRANEAS</t>
  </si>
  <si>
    <t>SC-241</t>
  </si>
  <si>
    <t>SERVICIO DE MONITOREO DE SERVIDORES Y SOPORTE DE RED</t>
  </si>
  <si>
    <t>CIBERSECURITY LTDA</t>
  </si>
  <si>
    <t>76.357.687-6</t>
  </si>
  <si>
    <t>PROVIDENCIA 1881</t>
  </si>
  <si>
    <t>SC-241 SERVICIO DE MONITOREO DE SERVIDORES Y SOPORTE DE RED</t>
  </si>
  <si>
    <t>SC-242</t>
  </si>
  <si>
    <t>SERVICIO MANTENCION OFICINA  PISO 7</t>
  </si>
  <si>
    <t>CREA SOLUCIONES INTEGRALES LTDA</t>
  </si>
  <si>
    <t>78.840.880-3</t>
  </si>
  <si>
    <t>Servicio Aseo</t>
  </si>
  <si>
    <t>Las Petunias N°835</t>
  </si>
  <si>
    <t>San Bernardo</t>
  </si>
  <si>
    <t>SC-242 SERVICIO MANTENCION OFICINA  PISO 7</t>
  </si>
  <si>
    <t>Julio Retamal</t>
  </si>
  <si>
    <t>Gerardo Acuña Cornes</t>
  </si>
  <si>
    <t>gacunac@gmail.com</t>
  </si>
  <si>
    <t>56 9 5001 4766</t>
  </si>
  <si>
    <t>51-11-3342</t>
  </si>
  <si>
    <t>SC-244</t>
  </si>
  <si>
    <t>ACTIVIDADES CULTURALES 2015-2016</t>
  </si>
  <si>
    <t>AZABACHE</t>
  </si>
  <si>
    <t>76.240.922-4</t>
  </si>
  <si>
    <t>Community Development</t>
  </si>
  <si>
    <t>SC-244 ACTIVIDADES CULTURALES 2015-2016</t>
  </si>
  <si>
    <t>SC-245</t>
  </si>
  <si>
    <t>ELABORACION BASES TECNICAS EIA</t>
  </si>
  <si>
    <t>MINERIA Y MEDIO AMBIENTE LTDA</t>
  </si>
  <si>
    <t>76.597.810-6</t>
  </si>
  <si>
    <t>SC-245 ELABORACION BASES TECNICAS EIA</t>
  </si>
  <si>
    <t>SC-247</t>
  </si>
  <si>
    <t>PLAN DE CORRECCION FORMACIONES XEROFITICAS</t>
  </si>
  <si>
    <t>CEDREM</t>
  </si>
  <si>
    <t>77.250.980-4</t>
  </si>
  <si>
    <t>SC-247 PLAN DE CORRECCION FORMACIONES XEROFITICAS</t>
  </si>
  <si>
    <t>51-11-3356</t>
  </si>
  <si>
    <t>SC-248</t>
  </si>
  <si>
    <t>ING. CONCEPTUAL  TRANSPORTE CONCENTRADO COBRE/AGUA DESALADA</t>
  </si>
  <si>
    <t>BRASS CHILE S.A</t>
  </si>
  <si>
    <t>77.611.600-9</t>
  </si>
  <si>
    <t>685 Engineering</t>
  </si>
  <si>
    <t>Third Parties_</t>
  </si>
  <si>
    <t>Ingeniería</t>
  </si>
  <si>
    <t>Av Cerro El Plomo 5420, Piso 17</t>
  </si>
  <si>
    <t>SC-248 ING. CONCEPTUAL  TRANSPORTE CONCENTRADO COBRE/AGUA DESALADA</t>
  </si>
  <si>
    <t>SC-249</t>
  </si>
  <si>
    <t>DESARROLLO ESTRATEGIA PARA LOS DERECHOS HUMANOS P. CORREDOR</t>
  </si>
  <si>
    <t>ON COMMON GROUND CONSULTANTS INC</t>
  </si>
  <si>
    <t>RUT-AUX-5</t>
  </si>
  <si>
    <t>USD</t>
  </si>
  <si>
    <t>Extranjero</t>
  </si>
  <si>
    <t>SC-249 DESARROLLO ESTRATEGIA PARA LOS DERECHOS HUMANOS P. CORREDOR</t>
  </si>
  <si>
    <t>Susan Joyce</t>
  </si>
  <si>
    <t>susan@oncommonground.ca</t>
  </si>
  <si>
    <t>SC-250</t>
  </si>
  <si>
    <t>ASESORAMIENTO COMUNICACIONAL HUASCOALTINOS</t>
  </si>
  <si>
    <t>SOLEDAD FARR</t>
  </si>
  <si>
    <t>15.042.150-0</t>
  </si>
  <si>
    <t>SC-250 ASESORAMIENTO COMUNICACIONAL HUASCOALTINOS</t>
  </si>
  <si>
    <t>SC-252</t>
  </si>
  <si>
    <t>SERV. MANTENCION Y REPARACION  DE IMPRESORAS</t>
  </si>
  <si>
    <t>SC-252 SERV. MANTENCION Y REPARACION  DE IMPRESORAS</t>
  </si>
  <si>
    <t>Ruben Aban</t>
  </si>
  <si>
    <t>Carlos Lagos</t>
  </si>
  <si>
    <t>clagos.fierro@gmail.com</t>
  </si>
  <si>
    <t>SC-253</t>
  </si>
  <si>
    <t>SERVICIO DE SOPORTE PARA RED DE GOLDCORP CHILE</t>
  </si>
  <si>
    <t>SC-253 SERVICIO DE SOPORTE PARA RED DE GOLDCORP CHILE</t>
  </si>
  <si>
    <t>Juan Carlos Ramirez</t>
  </si>
  <si>
    <t>jcramirez@cibersec.cl</t>
  </si>
  <si>
    <t>51-11-3350</t>
  </si>
  <si>
    <t>SC-256</t>
  </si>
  <si>
    <t>SERVICIO SONDAJE LOS QUIJOS</t>
  </si>
  <si>
    <t>GRIFFITH DRILLING</t>
  </si>
  <si>
    <t>76.168.073-0</t>
  </si>
  <si>
    <t>Drilling sector relincho_</t>
  </si>
  <si>
    <t>Parcela 21, Vegas Sur</t>
  </si>
  <si>
    <t>SC-256 SERVICIO SONDAJE LOS QUIJOS</t>
  </si>
  <si>
    <t>51-11-3355</t>
  </si>
  <si>
    <t>SC-257</t>
  </si>
  <si>
    <t>CORDINADOR INGENIERIA PARA EIA</t>
  </si>
  <si>
    <t>FLUOR CHILE</t>
  </si>
  <si>
    <t>85.555.900-5</t>
  </si>
  <si>
    <t>PFS support and General Expenses_</t>
  </si>
  <si>
    <t>Reyes Lavalle 3340, Piso 7</t>
  </si>
  <si>
    <t>SC-257 CORDINADOR INGENIERIA PARA EIA</t>
  </si>
  <si>
    <t>Walter Droppelmann</t>
  </si>
  <si>
    <t>Mario Morales</t>
  </si>
  <si>
    <t>Mario.Morales@fluor.com</t>
  </si>
  <si>
    <t>SC-258</t>
  </si>
  <si>
    <t>PROYECTO DE BIODIVERSIDAD AGRICOLA 2016</t>
  </si>
  <si>
    <t>ORDENES ABARCA SpA</t>
  </si>
  <si>
    <t>76.244.633-2</t>
  </si>
  <si>
    <t>Consultoria , asesoría y servicios agropecuarios.</t>
  </si>
  <si>
    <t>Pje. Hospital 583 Altos del Valle</t>
  </si>
  <si>
    <t>SC-258 PROYECTO DE BIODIVERSIDAD AGRICOLA 2016</t>
  </si>
  <si>
    <t>Esteban Ordenes</t>
  </si>
  <si>
    <t>Gerente  General</t>
  </si>
  <si>
    <t>eordenes.origenes@gmail.com</t>
  </si>
  <si>
    <t>Avenida 11 de sepiem</t>
  </si>
  <si>
    <t>51-11-3360</t>
  </si>
  <si>
    <t>SC-259</t>
  </si>
  <si>
    <t>ESTRATEGIA DE REASENTAMIENTO PROYECTO CORREDOR</t>
  </si>
  <si>
    <t>REPLAN</t>
  </si>
  <si>
    <t>RUT-AUX-6</t>
  </si>
  <si>
    <t>Resettlement</t>
  </si>
  <si>
    <t>VER EDP y CIERRE</t>
  </si>
  <si>
    <t>SC-259 ESTRATEGIA DE REASENTAMIENTO PROYECTO CORREDOR</t>
  </si>
  <si>
    <t>Edwin Urresta</t>
  </si>
  <si>
    <t>Edwin.Urresta@replan.ca</t>
  </si>
  <si>
    <t>SC-260</t>
  </si>
  <si>
    <t>ELABORACION DE DECLARACION DE IMPACTO AMBIENTAL PROSPECCION LA FORTUNA</t>
  </si>
  <si>
    <t>SC-260 ELABORACION DE DECLARACION DE IMPACTO AMBIENTAL PROSPECCION LA FORTUNA</t>
  </si>
  <si>
    <t>SC-261</t>
  </si>
  <si>
    <t>SC-261 SERVICIO DE ASEO OFICINAS</t>
  </si>
  <si>
    <t>SC-262</t>
  </si>
  <si>
    <t>SERVICIOS PROFESIONALES DE APOYO A AREA SERVICIO PROYECTO CORREDOR</t>
  </si>
  <si>
    <t>ALEJANDRO SOTO</t>
  </si>
  <si>
    <t>17,265,262-K</t>
  </si>
  <si>
    <t>SC-262 SERVICIOS PROFESIONALES DE APOYO A AREA SERVICIO PROYECTO CORREDOR</t>
  </si>
  <si>
    <t>SC-263</t>
  </si>
  <si>
    <t>SUPERVICION CAMPANA DE SONDAJE SECTOR LOS QUIJOS</t>
  </si>
  <si>
    <t>GOLDER ASSOCIATES S.A</t>
  </si>
  <si>
    <t>RUT-AUX-66</t>
  </si>
  <si>
    <t>SC-263 SUPERVICION CAMPANA DE SONDAJE SECTOR LOS QUIJOS</t>
  </si>
  <si>
    <t>SC-264</t>
  </si>
  <si>
    <t>DESARROLLO DOCUMENTACION HSEC</t>
  </si>
  <si>
    <t>JOSE LUIS MEZA</t>
  </si>
  <si>
    <t>RUT-AUX-67</t>
  </si>
  <si>
    <t>CIERRE OK</t>
  </si>
  <si>
    <t>SC-264 DESARROLLO DOCUMENTACION HSEC</t>
  </si>
  <si>
    <t>SC-265</t>
  </si>
  <si>
    <t>PAS BOSQUES Y FORMACION XEROFITICA</t>
  </si>
  <si>
    <t>SERVICIOS E INVERSIONES PRAMAR LTDA ( GEOBIOTA )</t>
  </si>
  <si>
    <t>78.726.200-7</t>
  </si>
  <si>
    <t>Empresa de Asesorías</t>
  </si>
  <si>
    <t>FLOR DE AZUCENAS N° 42, DPTO 3ER PISO</t>
  </si>
  <si>
    <t>SC-265 PAS BOSQUES Y FORMACION XEROFITICA</t>
  </si>
  <si>
    <t>Jesus Maza</t>
  </si>
  <si>
    <t>David Ilabaca</t>
  </si>
  <si>
    <t>S. Jefe</t>
  </si>
  <si>
    <t>dilabaca@geobiota.com</t>
  </si>
  <si>
    <t>+56 2 2840 5350</t>
  </si>
  <si>
    <t>SC-266</t>
  </si>
  <si>
    <t>EARLY WORKS</t>
  </si>
  <si>
    <t>FLUOR CANADA</t>
  </si>
  <si>
    <t>RUT-AUX-69</t>
  </si>
  <si>
    <t>CAD</t>
  </si>
  <si>
    <t>VER CIERRE</t>
  </si>
  <si>
    <t>SC-266 EARLY WORKS</t>
  </si>
  <si>
    <t>51-11-3309</t>
  </si>
  <si>
    <t>SC-267</t>
  </si>
  <si>
    <t>CONTRATO ASESORIA TECNICA Y OTROS</t>
  </si>
  <si>
    <t>GOLDCORP SERVICIOS</t>
  </si>
  <si>
    <t>99.589.930-2</t>
  </si>
  <si>
    <t>Corporate charges_</t>
  </si>
  <si>
    <t>SC-267 CONTRATO ASESORIA TECNICA Y OTROS</t>
  </si>
  <si>
    <t>SC-268</t>
  </si>
  <si>
    <t>TECK RESOURCES CHILE LTDA</t>
  </si>
  <si>
    <t>78.127.000-8</t>
  </si>
  <si>
    <t>SC-268 CONTRATO ASESORIA TECNICA Y OTROS</t>
  </si>
  <si>
    <t>SC-269</t>
  </si>
  <si>
    <t>CONTRAPARTE TÉCNICA EIA - CLIMA Y METEOROLOGÍA</t>
  </si>
  <si>
    <t>BS CONSULTORES LIMITADA</t>
  </si>
  <si>
    <t>76.235.340-7</t>
  </si>
  <si>
    <t>Servicios de Ingeniería</t>
  </si>
  <si>
    <t>CRUZ DEL SUR 399, DPTO. 303</t>
  </si>
  <si>
    <t>SC-269 CONTRAPARTE TÉCNICA EIA - CLIMA Y METEOROLOGÍA</t>
  </si>
  <si>
    <t>Pablo Baldomero Sáez Rámila</t>
  </si>
  <si>
    <t>Gerente General</t>
  </si>
  <si>
    <t>bsaez@bsconsultores.cl</t>
  </si>
  <si>
    <t>56998226460</t>
  </si>
  <si>
    <t>SC-270</t>
  </si>
  <si>
    <t>CONTRAPARTE TÉCNICA EIA - ECOSISTEMAS TERRESTRES</t>
  </si>
  <si>
    <t>FABIAN KACKSIC Y CIA</t>
  </si>
  <si>
    <t>78.987.290-2</t>
  </si>
  <si>
    <t>3</t>
  </si>
  <si>
    <t>MAR DEL NORTE 2341, VITACURA, SANTIAGO</t>
  </si>
  <si>
    <t>SC-270 CONTRAPARTE TÉCNICA EIA - ECOSISTEMAS TERRESTRES</t>
  </si>
  <si>
    <t>En preparación</t>
  </si>
  <si>
    <t>SC-271</t>
  </si>
  <si>
    <t>CONTRAPARTE TÉCNICA EIA - MEDIO MARINO</t>
  </si>
  <si>
    <t>RENTAS E INVERSIONES ECOTECNOS</t>
  </si>
  <si>
    <t>76.197.107-7</t>
  </si>
  <si>
    <t>Programas Medio Ambientales</t>
  </si>
  <si>
    <t>CALLE LIMACHE 3405, OF. 31</t>
  </si>
  <si>
    <t>VIÑA DEL MAR</t>
  </si>
  <si>
    <t>SC-271 CONTRAPARTE TÉCNICA EIA - MEDIO MARINO</t>
  </si>
  <si>
    <t>Humberto Díaz Oviedo</t>
  </si>
  <si>
    <t>Gerente Medio Ambiente y Sustentab.</t>
  </si>
  <si>
    <t>h.diaz@ecotecnos.cl</t>
  </si>
  <si>
    <t>56-32-2189200</t>
  </si>
  <si>
    <t>SC-272</t>
  </si>
  <si>
    <t>CONTRAPARTE TÉCNICA EIA - HIDROLOGÍA</t>
  </si>
  <si>
    <t>SIGA INGENIERÍA Y CONSULTORIA</t>
  </si>
  <si>
    <t>78.929.230-2</t>
  </si>
  <si>
    <t>AV. DIEGO DE ALMAGRO 5210</t>
  </si>
  <si>
    <t>ÑUÑOA</t>
  </si>
  <si>
    <t>SC-272 CONTRAPARTE TÉCNICA EIA - HIDROLOGÍA</t>
  </si>
  <si>
    <t>Luisa Cares</t>
  </si>
  <si>
    <t>Gerente  Desarrollo e Innovación</t>
  </si>
  <si>
    <t>luisa.cares@sigaingenieria.com</t>
  </si>
  <si>
    <t>9 8705808</t>
  </si>
  <si>
    <t>SC-273</t>
  </si>
  <si>
    <t>CONTRAPARTE TÉCNICA EIA - PAISAJE</t>
  </si>
  <si>
    <t>MEC CONSULTORES IRL</t>
  </si>
  <si>
    <t>76.189.368-8</t>
  </si>
  <si>
    <t>CONSULTORIAS</t>
  </si>
  <si>
    <t>DR. JOHOW 987 OF 1202</t>
  </si>
  <si>
    <t>SC-273 CONTRAPARTE TÉCNICA EIA - PAISAJE</t>
  </si>
  <si>
    <t>MARIA ESTELA CATALAN MATUS</t>
  </si>
  <si>
    <t>mecatalan@mecconsultores.cl</t>
  </si>
  <si>
    <t>761893688</t>
  </si>
  <si>
    <t>SC-274</t>
  </si>
  <si>
    <t>CONTRAPARTE TÉCNICA EIA - MEDIO HUMANO</t>
  </si>
  <si>
    <t>ROSA ESCOBAR EIRL</t>
  </si>
  <si>
    <t>8.118.838-6</t>
  </si>
  <si>
    <t>CAMBERRA 517</t>
  </si>
  <si>
    <t>LA REINA</t>
  </si>
  <si>
    <t>SC-274 CONTRAPARTE TÉCNICA EIA - MEDIO HUMANO</t>
  </si>
  <si>
    <t>ROSA LEONOR ESCOBAR BELLO</t>
  </si>
  <si>
    <t>rosa_escobar@vtr.net</t>
  </si>
  <si>
    <t>569 77534884</t>
  </si>
  <si>
    <t>SC-275</t>
  </si>
  <si>
    <t>CONTRAPARTE TÉCNICA EIA  - GEOLOGÍA</t>
  </si>
  <si>
    <t>SERGIO DIAZ GEOLOGIA E HIDROGEOLOGÍA</t>
  </si>
  <si>
    <t>76.160.498-8</t>
  </si>
  <si>
    <t>AV. CRISTOBAL COLÓN 3366, OF. 1812</t>
  </si>
  <si>
    <t>LAS CONDES</t>
  </si>
  <si>
    <t>SC-275 CONTRAPARTE TÉCNICA EIA  - GEOLOGÍA</t>
  </si>
  <si>
    <t>Sergio Iririarte</t>
  </si>
  <si>
    <t>siriarte.diaz@gmail.com</t>
  </si>
  <si>
    <t>SC-276</t>
  </si>
  <si>
    <t>SERVICIO DE MENSAJERÍA Y ADMINISTRATIVO</t>
  </si>
  <si>
    <t>CRISTIAN ROJAS</t>
  </si>
  <si>
    <t>RUT-AUX-25</t>
  </si>
  <si>
    <t>SC-276 SERVICIO DE MENSAJERÍA Y ADMINISTRATIVO</t>
  </si>
  <si>
    <t>SC-277</t>
  </si>
  <si>
    <t>CULTURA ORGANIZACIONAL</t>
  </si>
  <si>
    <t>JUAN CARLOS OBRADOR</t>
  </si>
  <si>
    <t>76.921.610-3</t>
  </si>
  <si>
    <t>ENERO REV</t>
  </si>
  <si>
    <t>El Huille 440 Piedra Roja</t>
  </si>
  <si>
    <t>Colina</t>
  </si>
  <si>
    <t>SC-277 CULTURA ORGANIZACIONAL</t>
  </si>
  <si>
    <t>C-010</t>
  </si>
  <si>
    <t>RED METEROLOGICA PROYECTO RELINCHO</t>
  </si>
  <si>
    <t>ASESORIAS ALGORITMOS LTDA</t>
  </si>
  <si>
    <t>RUT-AUX-15</t>
  </si>
  <si>
    <t>C-010 RED METEROLOGICA PROYECTO RELINCHO</t>
  </si>
  <si>
    <t>51-11-3314</t>
  </si>
  <si>
    <t>Orden de Servicio</t>
  </si>
  <si>
    <t>OS2010-010</t>
  </si>
  <si>
    <t>ARRIENDO DE CAMIONETAS</t>
  </si>
  <si>
    <t>SOC. DE INVERSIONES LAS VEGAS</t>
  </si>
  <si>
    <t>79.578.880-8</t>
  </si>
  <si>
    <t>Camp_</t>
  </si>
  <si>
    <t>Av Francisco de Aguirre 0225</t>
  </si>
  <si>
    <t>La serena</t>
  </si>
  <si>
    <t>OS2010-010 ARRIENDO DE CAMIONETAS</t>
  </si>
  <si>
    <t>OS2011-057</t>
  </si>
  <si>
    <t>RESCATE MEDICO DE URGENCIA</t>
  </si>
  <si>
    <t>AERORESCATE S.A.</t>
  </si>
  <si>
    <t>99.543.620-5</t>
  </si>
  <si>
    <t>50</t>
  </si>
  <si>
    <t>OS2011-057 RESCATE MEDICO DE URGENCIA</t>
  </si>
  <si>
    <t>OS2012-065</t>
  </si>
  <si>
    <t>SERVICIO DE SEGURIDAD INDUSTRIAL</t>
  </si>
  <si>
    <t>SECURITAS S.A</t>
  </si>
  <si>
    <t>99.512.120-4</t>
  </si>
  <si>
    <t>40</t>
  </si>
  <si>
    <t>OS2012-065 SERVICIO DE SEGURIDAD INDUSTRIAL</t>
  </si>
  <si>
    <t>OS2013-078</t>
  </si>
  <si>
    <t>ASESORIA AMBIENTAL ESPECIALIZADA-MODIFICACION DE MUESTRERA</t>
  </si>
  <si>
    <t>GHD</t>
  </si>
  <si>
    <t>RUT-AUX-16</t>
  </si>
  <si>
    <t>OS2013-078 ASESORIA AMBIENTAL ESPECIALIZADA-MODIFICACION DE MUESTRERA</t>
  </si>
  <si>
    <t>OS2013-125</t>
  </si>
  <si>
    <t>ASESORIA ESPECIALIZADA  CIENTIFICO-TECNOLOGICA  (CONSERVACION SEMILLA)</t>
  </si>
  <si>
    <t>INSTITUTO DE INVESTIGACIONES AGROPECUARIAS</t>
  </si>
  <si>
    <t>RUT-AUX-17</t>
  </si>
  <si>
    <t>OS2013-125 ASESORIA ESPECIALIZADA  CIENTIFICO-TECNOLOGICA  (CONSERVACION SEMILLA)</t>
  </si>
  <si>
    <t>Solicitud diferida o postergada</t>
  </si>
  <si>
    <t>OS2013-131</t>
  </si>
  <si>
    <t>ASEO OFICINA DE VALLENAR</t>
  </si>
  <si>
    <t>MILENA CYD ALVAREZ</t>
  </si>
  <si>
    <t>6.484.536-5</t>
  </si>
  <si>
    <t>19</t>
  </si>
  <si>
    <t>OS2013-131 ASEO OFICINA DE VALLENAR</t>
  </si>
  <si>
    <t>OS2013-144</t>
  </si>
  <si>
    <t>RESCATE DE LA DIVERSIDAD AGRICOLA DE  LA  PROVINCIA DEL HUASCO</t>
  </si>
  <si>
    <t>VALENZUELA Y ORDENES LIMITADA,( ORIGENES CONSUTL)</t>
  </si>
  <si>
    <t>OS2013-144 RESCATE DE LA DIVERSIDAD AGRICOLA DE  LA  PROVINCIA DEL HUASCO</t>
  </si>
  <si>
    <t>OS2014-168</t>
  </si>
  <si>
    <t>SERVICIO DE LABORATORIO SGS PRUEBAS GEOQUIMICAS</t>
  </si>
  <si>
    <t>SGS CANADA INC</t>
  </si>
  <si>
    <t>RUT-AUX-18</t>
  </si>
  <si>
    <t>OS2014-168 SERVICIO DE LABORATORIO SGS PRUEBAS GEOQUIMICAS</t>
  </si>
  <si>
    <t>OS2014-170</t>
  </si>
  <si>
    <t>SERVICIO DE ANALISIS QUIMICOS</t>
  </si>
  <si>
    <t>ANALISIS AMBIENTALES S.A</t>
  </si>
  <si>
    <t>RUT-AUX-19</t>
  </si>
  <si>
    <t>OS2014-170 SERVICIO DE ANALISIS QUIMICOS</t>
  </si>
  <si>
    <t>OS2015-065</t>
  </si>
  <si>
    <t>ARRIENDO OFICINA VALLENAR</t>
  </si>
  <si>
    <t>CLEMENTE MARTINEZ</t>
  </si>
  <si>
    <t>RUT-AUX-20</t>
  </si>
  <si>
    <t>OS2015-065 ARRIENDO OFICINA VALLENAR</t>
  </si>
  <si>
    <t>OS2015-175</t>
  </si>
  <si>
    <t>CONSTRUCCION CAMINO SECTOR QUEBRADA LAS GUIAS (4KM)</t>
  </si>
  <si>
    <t>SERVITERRA</t>
  </si>
  <si>
    <t>78.940.950-1</t>
  </si>
  <si>
    <t>45</t>
  </si>
  <si>
    <t>Marañon 802</t>
  </si>
  <si>
    <t>OS2015-175 CONSTRUCCION CAMINO SECTOR QUEBRADA LAS GUIAS (4KM)</t>
  </si>
  <si>
    <t>OS2015-183</t>
  </si>
  <si>
    <t>RENOVACION SERVICIO ANUAL SPOT GEN3</t>
  </si>
  <si>
    <t>TURISMO AVENTURA ALMA LTDA.</t>
  </si>
  <si>
    <t>RUT-AUX-21</t>
  </si>
  <si>
    <t>OS2015-183 RENOVACION SERVICIO ANUAL SPOT GEN3</t>
  </si>
  <si>
    <t>OS2010-023</t>
  </si>
  <si>
    <t>ABASTECIMIENTO DE PETROLEO - COPEC</t>
  </si>
  <si>
    <t>POR DEFINIR</t>
  </si>
  <si>
    <t>RUT-AUX-0</t>
  </si>
  <si>
    <t>OS2010-023 ABASTECIMIENTO DE PETROLEO - COPEC</t>
  </si>
  <si>
    <t>OS2014-036</t>
  </si>
  <si>
    <t>PREVENCION Y CONTROL INTEGRADO DE PLAGAS</t>
  </si>
  <si>
    <t>TRULY NOLEN CHILE S.A</t>
  </si>
  <si>
    <t>96.591.760-8</t>
  </si>
  <si>
    <t>OS2014-036 PREVENCION Y CONTROL INTEGRADO DE PLAGAS</t>
  </si>
  <si>
    <t>OS2011-055</t>
  </si>
  <si>
    <t>SERVICIO DE TELECOMUNICACIONES</t>
  </si>
  <si>
    <t>ENTEL</t>
  </si>
  <si>
    <t>RUT-AUX-23</t>
  </si>
  <si>
    <t>OS2011-055 SERVICIO DE TELECOMUNICACIONES</t>
  </si>
  <si>
    <t>OS2012-102</t>
  </si>
  <si>
    <t>SUMINISTRO DE AGUA POTABLE A GRANEL</t>
  </si>
  <si>
    <t>OS2012-102 SUMINISTRO DE AGUA POTABLE A GRANEL</t>
  </si>
  <si>
    <t>OS2013-111</t>
  </si>
  <si>
    <t>SUMINISTRO DE AGUA ENVASADA</t>
  </si>
  <si>
    <t>CARLOS VERGARA LEYTON</t>
  </si>
  <si>
    <t>OS2013-111 SUMINISTRO DE AGUA ENVASADA</t>
  </si>
  <si>
    <t>Convenio</t>
  </si>
  <si>
    <t>CV2016-001</t>
  </si>
  <si>
    <t>ASESORIA ESTRATEGICA RELACIONAMIENTO COMUNITARIO</t>
  </si>
  <si>
    <t>CASA DE LA PAZ</t>
  </si>
  <si>
    <t>72.168.100-9</t>
  </si>
  <si>
    <t>CV2016-001 ASESORIA ESTRATEGICA RELACIONAMIENTO COMUNITARIO</t>
  </si>
  <si>
    <t>Orden de Compra</t>
  </si>
  <si>
    <t>OC (NXXXX)</t>
  </si>
  <si>
    <t>ESTRATEGIA RECURSO HIDRICO Y ASESORIA AMBIENTAL</t>
  </si>
  <si>
    <t>JAIME ITURRIAGA</t>
  </si>
  <si>
    <t>RUT-AUX-26</t>
  </si>
  <si>
    <t>OC (NXXXX) ESTRATEGIA RECURSO HIDRICO Y ASESORIA AMBIENTAL</t>
  </si>
  <si>
    <t>OCM2016-02</t>
  </si>
  <si>
    <t>ARRIENDO OFICINA PISO N7</t>
  </si>
  <si>
    <t>SCL APOQUINDO</t>
  </si>
  <si>
    <t>RUT-AUX-1</t>
  </si>
  <si>
    <t>OCM2016-02 ARRIENDO OFICINA PISO N7</t>
  </si>
  <si>
    <t>OCM2016-03</t>
  </si>
  <si>
    <t>DESALINATION PLANT</t>
  </si>
  <si>
    <t>CADAGUA S.A.</t>
  </si>
  <si>
    <t>RUT-AUX-2</t>
  </si>
  <si>
    <t>OCM2016-03 DESALINATION PLANT</t>
  </si>
  <si>
    <t>OCM2016-01</t>
  </si>
  <si>
    <t>REVISON DE SISTEMA DE CORREAS ENTRE EL MORRO Y RELINCHO</t>
  </si>
  <si>
    <t>TERRA NOVA TECHNOLOGIES (TNT)</t>
  </si>
  <si>
    <t>RUT-AUX-9</t>
  </si>
  <si>
    <t>OCM2016-01 REVISON DE SISTEMA DE CORREAS ENTRE EL MORRO Y RELINCHO</t>
  </si>
  <si>
    <t>OS2016-001</t>
  </si>
  <si>
    <t>SERVICIO DE TOPOGRAFIA SATELITAL</t>
  </si>
  <si>
    <t>PHOTOSAT</t>
  </si>
  <si>
    <t>RUT-AUX-7</t>
  </si>
  <si>
    <t>Cotizaciones</t>
  </si>
  <si>
    <t>OS2016-001 SERVICIO DE TOPOGRAFIA SATELITAL</t>
  </si>
  <si>
    <t>OS2016-002</t>
  </si>
  <si>
    <t>SERVICIO DE TRANSPORTE REFRIGERADO</t>
  </si>
  <si>
    <t>COMERCIAL NUTRISER LDTA</t>
  </si>
  <si>
    <t>76.659.170-1</t>
  </si>
  <si>
    <t>Martín de Zamora 5857, Departamento 1204</t>
  </si>
  <si>
    <t>OS2016-002 SERVICIO DE TRANSPORTE REFRIGERADO</t>
  </si>
  <si>
    <t>OS2016-003</t>
  </si>
  <si>
    <t>SERVICIOS 2016 ARRIENDO EQUIPOS MOV TIERRA</t>
  </si>
  <si>
    <t>OS2016-003 SERVICIOS 2016 ARRIENDO EQUIPOS MOV TIERRA</t>
  </si>
  <si>
    <t>Patricio Berríos</t>
  </si>
  <si>
    <t>Carlos Salazar</t>
  </si>
  <si>
    <t>csalazar@servi-terra.com</t>
  </si>
  <si>
    <t>+56 9 91395058</t>
  </si>
  <si>
    <t>OS2016-004</t>
  </si>
  <si>
    <t>ARRIENDO DE CAMIONETAS 2016</t>
  </si>
  <si>
    <t>OS2016-004 ARRIENDO DE CAMIONETAS 2016</t>
  </si>
  <si>
    <t>OS2016-005</t>
  </si>
  <si>
    <t>TAXI  ACTIVIDAD FIESTA DE FREIRINA</t>
  </si>
  <si>
    <t>RADIO TAXI LIBERTADOR</t>
  </si>
  <si>
    <t>16.505.544-6</t>
  </si>
  <si>
    <t>OS2016-005 TAXI  ACTIVIDAD FIESTA DE FREIRINA</t>
  </si>
  <si>
    <t>OS2016-006</t>
  </si>
  <si>
    <t>HOTEL ACTIVIDAD FIESTA DE FREIRINA</t>
  </si>
  <si>
    <t>HOTEL SOLARIS</t>
  </si>
  <si>
    <t>76.350.936-2</t>
  </si>
  <si>
    <t>OS2016-006 HOTEL ACTIVIDAD FIESTA DE FREIRINA</t>
  </si>
  <si>
    <t>OS2016-007</t>
  </si>
  <si>
    <t>STREAMING TV ACTIVIDAD FIESTA DE FREIRINA</t>
  </si>
  <si>
    <t>ENFOQUE DIGITAL NETWORK LTDA.</t>
  </si>
  <si>
    <t>76.393.251-6</t>
  </si>
  <si>
    <t>OS2016-007 STREAMING TV ACTIVIDAD FIESTA DE FREIRINA</t>
  </si>
  <si>
    <t>OS2016-008</t>
  </si>
  <si>
    <t>RADIODIFUCION ACTIVIDAD FIESTA DE FREIRINA</t>
  </si>
  <si>
    <t>RADIO AMIGA</t>
  </si>
  <si>
    <t>76.131.565-K</t>
  </si>
  <si>
    <t>OS2016-008 RADIODIFUCION ACTIVIDAD FIESTA DE FREIRINA</t>
  </si>
  <si>
    <t>OS2016-009</t>
  </si>
  <si>
    <t>DISENO DE CIRCUITOS DE FLOTACION SFR</t>
  </si>
  <si>
    <t>WOODGROVE TECHNOLOGIES INC.</t>
  </si>
  <si>
    <t>RUT-AUX-10</t>
  </si>
  <si>
    <t>OS2016-009 DISENO DE CIRCUITOS DE FLOTACION SFR</t>
  </si>
  <si>
    <t>OS2016-010</t>
  </si>
  <si>
    <t>REVISION DE SISTEMA ROPECON PARA CORREA</t>
  </si>
  <si>
    <t>DOPPELMAYR</t>
  </si>
  <si>
    <t>EUR</t>
  </si>
  <si>
    <t>Holzriedstr N° 29</t>
  </si>
  <si>
    <t>6922 Wolfurt</t>
  </si>
  <si>
    <t>OS2016-010 REVISION DE SISTEMA ROPECON PARA CORREA</t>
  </si>
  <si>
    <t>OS2016-011</t>
  </si>
  <si>
    <t>ACONDICIONAMIENTO EDIFICIO OFICINA CALLE OCHANDIA (EX OF. RELINCHO)</t>
  </si>
  <si>
    <t>VALLE VERDE CONSTRUCTORA</t>
  </si>
  <si>
    <t>RUT-AUX-8</t>
  </si>
  <si>
    <t>OS2016-011 ACONDICIONAMIENTO EDIFICIO OFICINA CALLE OCHANDIA (EX OF. RELINCHO)</t>
  </si>
  <si>
    <t>687</t>
  </si>
  <si>
    <t>51-11-3331</t>
  </si>
  <si>
    <t>OS2016-012</t>
  </si>
  <si>
    <t>COMET TECHNICAL SUPPORT (MAR)</t>
  </si>
  <si>
    <t>COMET STRATEGY</t>
  </si>
  <si>
    <t>RUT-AUX-12</t>
  </si>
  <si>
    <t>687 Operations and t</t>
  </si>
  <si>
    <t>Mine planning external support_</t>
  </si>
  <si>
    <t>OS2016-012 COMET TECHNICAL SUPPORT (MAR)</t>
  </si>
  <si>
    <t>OS2016-013</t>
  </si>
  <si>
    <t>TRADUCCION PLAN DE SEGURIDAD CORREDOR</t>
  </si>
  <si>
    <t>CONSUELO PINTO</t>
  </si>
  <si>
    <t>15.382.114-3</t>
  </si>
  <si>
    <t>Eliodoro Flores 2440 dpto 1704</t>
  </si>
  <si>
    <t>OS2016-013 TRADUCCION PLAN DE SEGURIDAD CORREDOR</t>
  </si>
  <si>
    <t>OS2016-014</t>
  </si>
  <si>
    <t>NULA</t>
  </si>
  <si>
    <t>0</t>
  </si>
  <si>
    <t>OS2016-014 NULA</t>
  </si>
  <si>
    <t>OS2016-015</t>
  </si>
  <si>
    <t>SERVICIO DE PREPARACION INFORME CLACC 02</t>
  </si>
  <si>
    <t>FERNNADO SOLAR</t>
  </si>
  <si>
    <t>RUT-AUX-30</t>
  </si>
  <si>
    <t>OS2016-015 SERVICIO DE PREPARACION INFORME CLACC 02</t>
  </si>
  <si>
    <t>OS2016-016</t>
  </si>
  <si>
    <t>CONSULTORIA HAULAGE ANALYSIS PROYECTO CORREDOR</t>
  </si>
  <si>
    <t>RUNGE PINCOCK MINARCO</t>
  </si>
  <si>
    <t>RUT-AUX-31</t>
  </si>
  <si>
    <t>OS2016-016 CONSULTORIA HAULAGE ANALYSIS PROYECTO CORREDOR</t>
  </si>
  <si>
    <t>OS2016-017</t>
  </si>
  <si>
    <t>SUMINISTRO DE MOCHILA CON LOGO</t>
  </si>
  <si>
    <t>PATRICIA DE LA LUZ</t>
  </si>
  <si>
    <t>RUT-AUX-32</t>
  </si>
  <si>
    <t>OS2016-017 SUMINISTRO DE MOCHILA CON LOGO</t>
  </si>
  <si>
    <t>OS2016-018</t>
  </si>
  <si>
    <t>SERVICIO DE PRODUCCION E IMPRESION MATERIAL NUEVA IMAGEN</t>
  </si>
  <si>
    <t>VALENTE IMPRESIONES</t>
  </si>
  <si>
    <t>RUT-AUX-33</t>
  </si>
  <si>
    <t>OS2016-018 SERVICIO DE PRODUCCION E IMPRESION MATERIAL NUEVA IMAGEN</t>
  </si>
  <si>
    <t>OS2016-019</t>
  </si>
  <si>
    <t>TRADUCCIONES 2016</t>
  </si>
  <si>
    <t>OS2016-019 TRADUCCIONES 2016</t>
  </si>
  <si>
    <t>OS2016-020</t>
  </si>
  <si>
    <t>TRANSPORTE SERGIO MOLINA</t>
  </si>
  <si>
    <t>TRANSPORTE CARVAJAL</t>
  </si>
  <si>
    <t>RUT-AUX-35</t>
  </si>
  <si>
    <t>OS2016-020 TRANSPORTE SERGIO MOLINA</t>
  </si>
  <si>
    <t>OS2016-021</t>
  </si>
  <si>
    <t>SERVICIO CAPACITACION CURSO4X4 Y EXAMEN PSICOSENSOMETRICO (VALLENAR)</t>
  </si>
  <si>
    <t>PETRINOVIC</t>
  </si>
  <si>
    <t>RUT-AUX-36</t>
  </si>
  <si>
    <t>OS2016-021 SERVICIO CAPACITACION CURSO4X4 Y EXAMEN PSICOSENSOMETRICO (VALLENAR)</t>
  </si>
  <si>
    <t>OS2016-022</t>
  </si>
  <si>
    <t>SUMINITRO DE AGUA CAMPAMENTO</t>
  </si>
  <si>
    <t>AGUAS CHAÑAR S.A</t>
  </si>
  <si>
    <t>99.542.570-K</t>
  </si>
  <si>
    <t>Preg EDP</t>
  </si>
  <si>
    <t>Av Copayapu 2970</t>
  </si>
  <si>
    <t>Copiapó</t>
  </si>
  <si>
    <t>OS2016-022 SUMINITRO DE AGUA CAMPAMENTO</t>
  </si>
  <si>
    <t>OS2016-023</t>
  </si>
  <si>
    <t>MANGA VIENTO</t>
  </si>
  <si>
    <t>RUT-AUX-38</t>
  </si>
  <si>
    <t>OS2016-023 NULA</t>
  </si>
  <si>
    <t>OS2016-024</t>
  </si>
  <si>
    <t>AUDITORIA LABORAL CONTRATOS NU</t>
  </si>
  <si>
    <t>SERVICIOS ADMINISTRATIVOS LTDA (WORKMATE)</t>
  </si>
  <si>
    <t>77.815.160-K</t>
  </si>
  <si>
    <t>Avda Santa Maria 2274</t>
  </si>
  <si>
    <t>OS2016-024 AUDITORIA LABORAL CONTRATOS NU</t>
  </si>
  <si>
    <t>OS2016-025</t>
  </si>
  <si>
    <t>SERVICIO HELICOPETORO SECTOR LA FORTUNA</t>
  </si>
  <si>
    <t>ECO COPTER</t>
  </si>
  <si>
    <t>RUT-AUX-40</t>
  </si>
  <si>
    <t>OS2016-025 SERVICIO HELICOPETORO SECTOR LA FORTUNA</t>
  </si>
  <si>
    <t>OS2016-026</t>
  </si>
  <si>
    <t>INSCRIPCION DE MARCAS</t>
  </si>
  <si>
    <t>WEEKMARK</t>
  </si>
  <si>
    <t>RUT-AUX-41</t>
  </si>
  <si>
    <t>OS2016-026 INSCRIPCION DE MARCAS</t>
  </si>
  <si>
    <t>OS2016-027</t>
  </si>
  <si>
    <t>ASESORIA LEGAL</t>
  </si>
  <si>
    <t>LIZAMA</t>
  </si>
  <si>
    <t>RUT-AUX-42</t>
  </si>
  <si>
    <t>OS2016-027 ASESORIA LEGAL</t>
  </si>
  <si>
    <t>OS2016-028</t>
  </si>
  <si>
    <t>SERVICIO CAPACITACION CURSO4X4 Y EXAMEN PSICOSENSOMETRICO (SANTIAGO)</t>
  </si>
  <si>
    <t>OS2016-028 SERVICIO CAPACITACION CURSO4X4 Y EXAMEN PSICOSENSOMETRICO (SANTIAGO)</t>
  </si>
  <si>
    <t>OS2016-029</t>
  </si>
  <si>
    <t>PATRICIO LEYTON</t>
  </si>
  <si>
    <t>RUT-AUX-44</t>
  </si>
  <si>
    <t>OS2016-029 ASESORIA LEGAL</t>
  </si>
  <si>
    <t>OS2016-030</t>
  </si>
  <si>
    <t>OS2016-030 NULA</t>
  </si>
  <si>
    <t>OS2016-031</t>
  </si>
  <si>
    <t>CURSO USO DE EXTINTORES</t>
  </si>
  <si>
    <t>ASP</t>
  </si>
  <si>
    <t>RUT-AUX-46</t>
  </si>
  <si>
    <t>OS2016-031 CURSO USO DE EXTINTORES</t>
  </si>
  <si>
    <t>OS2016-032</t>
  </si>
  <si>
    <t>RETIRO, SUMINISTRO E INSTALACION DE PUERTA PISO 7</t>
  </si>
  <si>
    <t>OS2016-032 RETIRO, SUMINISTRO E INSTALACION DE PUERTA PISO 7</t>
  </si>
  <si>
    <t>OS2016-033</t>
  </si>
  <si>
    <t>PETROLEO DISEL (TARJETA ABASTECIMIENTO) CAMPAMENTO Y SONDAJE</t>
  </si>
  <si>
    <t>Abril  revisar estatus</t>
  </si>
  <si>
    <t>OS2016-033 PETROLEO DISEL (TARJETA ABASTECIMIENTO) CAMPAMENTO Y SONDAJE</t>
  </si>
  <si>
    <t>OS2016-034</t>
  </si>
  <si>
    <t>ARRIENDO Y RECAMBIO CONTENEDOR CERRADO DE 10 M3 PARA RESIDUOS</t>
  </si>
  <si>
    <t>BIOSEPTIC</t>
  </si>
  <si>
    <t>Revisar Fechas del servicio</t>
  </si>
  <si>
    <t>OS2016-034 ARRIENDO Y RECAMBIO CONTENEDOR CERRADO DE 10 M3 PARA RESIDUOS</t>
  </si>
  <si>
    <t>Patricio Nuñez Hernandez</t>
  </si>
  <si>
    <t>Coordinador Técnico</t>
  </si>
  <si>
    <t>pnunez@bioseptic.cl</t>
  </si>
  <si>
    <t>+56 9 4216 9224</t>
  </si>
  <si>
    <t>OS2016-035</t>
  </si>
  <si>
    <t>MONITOREO REDES SOCIALES</t>
  </si>
  <si>
    <t>MIVOZ</t>
  </si>
  <si>
    <t>76.652.970-4</t>
  </si>
  <si>
    <t>Servicios PeriodisticoS</t>
  </si>
  <si>
    <t>Av. Cristóbal Colón 4350 of. 34</t>
  </si>
  <si>
    <t>OS2016-035 MONITOREO REDES SOCIALES</t>
  </si>
  <si>
    <t>Paula Rojo A</t>
  </si>
  <si>
    <t>projo@mivoz.cl</t>
  </si>
  <si>
    <t>OS2016-036</t>
  </si>
  <si>
    <t>ASESORIA COMUNICACIONAL</t>
  </si>
  <si>
    <t>RUT-AUX-51</t>
  </si>
  <si>
    <t>OS2016-036 NULA</t>
  </si>
  <si>
    <t>OS2016-037</t>
  </si>
  <si>
    <t>DISENO DE MATERIALES COMUNICACION  NUEVAUNION</t>
  </si>
  <si>
    <t>AB MARKET</t>
  </si>
  <si>
    <t>RUT-AUX-52</t>
  </si>
  <si>
    <t>OS2016-037 DISENO DE MATERIALES COMUNICACION  NUEVAUNION</t>
  </si>
  <si>
    <t>OS2016-038</t>
  </si>
  <si>
    <t>CONSULTORIA MEDIO AMBIENTAL</t>
  </si>
  <si>
    <t>ELIZABETH DEL CARMEN</t>
  </si>
  <si>
    <t>RUT-AUX-53</t>
  </si>
  <si>
    <t>OS2016-038 CONSULTORIA MEDIO AMBIENTAL</t>
  </si>
  <si>
    <t>51-11-3324</t>
  </si>
  <si>
    <t>OS2016-039</t>
  </si>
  <si>
    <t>REVISION Y VALIDACION DE RESULTADOS  METALURGICOS PROPUESOS PARA LOS CRITERIOS DE DISENO</t>
  </si>
  <si>
    <t>PROMET 101</t>
  </si>
  <si>
    <t>RUT-AUX-54</t>
  </si>
  <si>
    <t>Metallurgy_</t>
  </si>
  <si>
    <t>Finiquito en firma Alejandro</t>
  </si>
  <si>
    <t>OS2016-039 REVISION Y VALIDACION DE RESULTADOS  METALURGICOS PROPUESOS PARA LOS CRITERIOS DE DISENO</t>
  </si>
  <si>
    <t>OS2016-040</t>
  </si>
  <si>
    <t>CURSO DE CAPACITACION EN REANIMACION TRAUMA PRE HOSPITALARIO</t>
  </si>
  <si>
    <t>INFORCARP</t>
  </si>
  <si>
    <t>RUT-AUX-55</t>
  </si>
  <si>
    <t>OS2016-040 CURSO DE CAPACITACION EN REANIMACION TRAUMA PRE HOSPITALARIO</t>
  </si>
  <si>
    <t>OS2016-041</t>
  </si>
  <si>
    <t>SERVICIO POR SALA DE PROCEDIMIENOS Y AMBULANCIA 4X4</t>
  </si>
  <si>
    <t>MUTUAL</t>
  </si>
  <si>
    <t>70.285.100-9</t>
  </si>
  <si>
    <t>Av Bernardo O'Higgins Nª194, p15</t>
  </si>
  <si>
    <t>OS2016-041 SERVICIO POR SALA DE PROCEDIMIENOS Y AMBULANCIA 4X4</t>
  </si>
  <si>
    <t>Francisco Villarroel D</t>
  </si>
  <si>
    <t>Administrador de Contratos</t>
  </si>
  <si>
    <t>frvillarroel@mutual.cl</t>
  </si>
  <si>
    <t>569 964686515</t>
  </si>
  <si>
    <t>OS2016-042</t>
  </si>
  <si>
    <t>CARIOLA DIEZ PEREZ-COTAPO LTDA.</t>
  </si>
  <si>
    <t>79.589.710-0</t>
  </si>
  <si>
    <t>OS2016-042 ASESORIA LEGAL</t>
  </si>
  <si>
    <t>OS2016-043</t>
  </si>
  <si>
    <t>VGC</t>
  </si>
  <si>
    <t>RUT-AUX-58</t>
  </si>
  <si>
    <t>OS2016-043 ASESORIA LEGAL</t>
  </si>
  <si>
    <t>OS2016-044</t>
  </si>
  <si>
    <t>REGISTRO FOTOGRAFICO AREA INFLUENCIA P NUEVA UNION</t>
  </si>
  <si>
    <t>CRISTOBAL CORREA MONTALVA</t>
  </si>
  <si>
    <t>12.628.245-1</t>
  </si>
  <si>
    <t>OS2016-044 REGISTRO FOTOGRAFICO AREA INFLUENCIA P NUEVA UNION</t>
  </si>
  <si>
    <t>OS2016-045</t>
  </si>
  <si>
    <t>SERVICIO ARRIENDO MAQUINARIA PREPARACION PLATAFORMA SONDAJE LOS QUIJOS</t>
  </si>
  <si>
    <t>OS2016-045 SERVICIO ARRIENDO MAQUINARIA PREPARACION PLATAFORMA SONDAJE LOS QUIJOS</t>
  </si>
  <si>
    <t>OS2016-046</t>
  </si>
  <si>
    <t>RETIRO DE AGUAS SERVIDAS Y CAMARA DE INSPECCION CAMPAMENTO RELINCHO</t>
  </si>
  <si>
    <t>Recogida y Eliminación de Deshechos</t>
  </si>
  <si>
    <t>OS2016-046 RETIRO DE AGUAS SERVIDAS Y CAMARA DE INSPECCION CAMPAMENTO RELINCHO</t>
  </si>
  <si>
    <t>OS2016-047</t>
  </si>
  <si>
    <t>MANTENCION DE REPETIDORES</t>
  </si>
  <si>
    <t>ZETAECO</t>
  </si>
  <si>
    <t>52.000.757-1</t>
  </si>
  <si>
    <t>Serrano Nª1695</t>
  </si>
  <si>
    <t>OS2016-047 MANTENCION DE REPETIDORES</t>
  </si>
  <si>
    <t>OS2016-048</t>
  </si>
  <si>
    <t>PROGRAMA PAUSA ACTIVA</t>
  </si>
  <si>
    <t>INGRID CORTES PAEZ</t>
  </si>
  <si>
    <t>14.296.402-3</t>
  </si>
  <si>
    <t>Hacienda Cavancha parcela 52</t>
  </si>
  <si>
    <t>OS2016-048 PROGRAMA PAUSA ACTIVA</t>
  </si>
  <si>
    <t>Edward Curiante</t>
  </si>
  <si>
    <t>Ingrid Cortes</t>
  </si>
  <si>
    <t>ingridcortes1974@gmail.com</t>
  </si>
  <si>
    <t>OS2016-049</t>
  </si>
  <si>
    <t>EVALUACION NUTRICIONAL</t>
  </si>
  <si>
    <t>OS2016-049 EVALUACION NUTRICIONAL</t>
  </si>
  <si>
    <t>OS2016-050</t>
  </si>
  <si>
    <t>ENTRENAMIENTO FUNCIONAL</t>
  </si>
  <si>
    <t>LUIS GONZALO RIVERA</t>
  </si>
  <si>
    <t>15.869.981-8</t>
  </si>
  <si>
    <t>SARGENTO ALDEA 242</t>
  </si>
  <si>
    <t>OS2016-050 ENTRENAMIENTO FUNCIONAL</t>
  </si>
  <si>
    <t>OS2016-051</t>
  </si>
  <si>
    <t>DISENO Y PRODUCCION LOGO Y DUSTED</t>
  </si>
  <si>
    <t>GRAFICA NUEVA</t>
  </si>
  <si>
    <t>RUT-AUX-71</t>
  </si>
  <si>
    <t>OS2016-051 DISENO Y PRODUCCION LOGO Y DUSTED</t>
  </si>
  <si>
    <t>OS2016-052</t>
  </si>
  <si>
    <t>TALLER DE VOCERIA PARA EJECUTIVOS NUEVAUNION</t>
  </si>
  <si>
    <t>SURMEDIA</t>
  </si>
  <si>
    <t>RUT-AUX-72</t>
  </si>
  <si>
    <t>OS2016-052 TALLER DE VOCERIA PARA EJECUTIVOS NUEVAUNION</t>
  </si>
  <si>
    <t>OS2016-053</t>
  </si>
  <si>
    <t>REALIZACION ESTUDIO DE PERCEPCION NUEVAUNION</t>
  </si>
  <si>
    <t>EY</t>
  </si>
  <si>
    <t>RUT-AUX-73</t>
  </si>
  <si>
    <t>OS2016-053 REALIZACION ESTUDIO DE PERCEPCION NUEVAUNION</t>
  </si>
  <si>
    <t>OS2016-054</t>
  </si>
  <si>
    <t>ARRIENDO  SALON ENTRENAMIENTO FUNCIONAL</t>
  </si>
  <si>
    <t>COLEGIO PROFESORES DE CHILE</t>
  </si>
  <si>
    <t>RUT-AUX-74</t>
  </si>
  <si>
    <t>OS2016-054 ARRIENDO  SALON ENTRENAMIENTO FUNCIONAL</t>
  </si>
  <si>
    <t>OS2016-055</t>
  </si>
  <si>
    <t>TALLER DE CAPACITACION ACTUALIDAD INDIGENA</t>
  </si>
  <si>
    <t>FRANKO URQUETA T</t>
  </si>
  <si>
    <t>RUT-AUX-75</t>
  </si>
  <si>
    <t>OS2016-055 TALLER DE CAPACITACION ACTUALIDAD INDIGENA</t>
  </si>
  <si>
    <t>51-11-3337</t>
  </si>
  <si>
    <t>OS2016-056</t>
  </si>
  <si>
    <t>AUDITORIA DE EXPEDIENTES DE TRAMITACION MINERA (27 CONCESIONES)</t>
  </si>
  <si>
    <t>RE Mine property_</t>
  </si>
  <si>
    <t>OS2016-056 AUDITORIA DE EXPEDIENTES DE TRAMITACION MINERA (27 CONCESIONES)</t>
  </si>
  <si>
    <t>OS2016-057</t>
  </si>
  <si>
    <t>SERVICIO ALIMENTACION ASISTENTES SEMINARIO PHART</t>
  </si>
  <si>
    <t>MARIO BRUNA</t>
  </si>
  <si>
    <t>RUT-AUX-77</t>
  </si>
  <si>
    <t>OS2016-057 SERVICIO ALIMENTACION ASISTENTES SEMINARIO PHART</t>
  </si>
  <si>
    <t>OS2016-058</t>
  </si>
  <si>
    <t>SERVICIO ALIMENTACION CAMPANA SONDAJE</t>
  </si>
  <si>
    <t>OS2016-058 SERVICIO ALIMENTACION CAMPANA SONDAJE</t>
  </si>
  <si>
    <t>OS2016-059</t>
  </si>
  <si>
    <t>SUSCRIPCION BOLETIN DEL TRABAJO</t>
  </si>
  <si>
    <t>BOLETIN DEL TRABAJO</t>
  </si>
  <si>
    <t>RUT-AUX-79</t>
  </si>
  <si>
    <t>OS2016-059 SUSCRIPCION BOLETIN DEL TRABAJO</t>
  </si>
  <si>
    <t>OS2016-060</t>
  </si>
  <si>
    <t>OS2016-060 NULA</t>
  </si>
  <si>
    <t>OS2016-061</t>
  </si>
  <si>
    <t>ASESORES DE SEGURIDAD</t>
  </si>
  <si>
    <t>WORKMATE</t>
  </si>
  <si>
    <t>OS2016-061 ASESORES DE SEGURIDAD</t>
  </si>
  <si>
    <t>Jaime Fernández Malatesta</t>
  </si>
  <si>
    <t>Adinistrador</t>
  </si>
  <si>
    <t>jaimefernandez@workmate.cl</t>
  </si>
  <si>
    <t>+56 28629112</t>
  </si>
  <si>
    <t>OS2016-062</t>
  </si>
  <si>
    <t>SOPORTE DE DOPPELMAYR PARA WORKSHOP  MAYO 2016 (VANCOUVER)</t>
  </si>
  <si>
    <t>OS2016-062 SOPORTE DE DOPPELMAYR PARA WORKSHOP  MAYO 2016 (VANCOUVER)</t>
  </si>
  <si>
    <t>OS2016-063</t>
  </si>
  <si>
    <t>CURSO INGLES</t>
  </si>
  <si>
    <t>Abril revsisaer estatus</t>
  </si>
  <si>
    <t>OS2016-063 CURSO INGLES</t>
  </si>
  <si>
    <t>OS2016-064</t>
  </si>
  <si>
    <t>APOYO DE INGENIERIA CIRCUITO DE CONMINUCION</t>
  </si>
  <si>
    <t>METSO</t>
  </si>
  <si>
    <t>RUT-AUX-83</t>
  </si>
  <si>
    <t>OS2016-064 APOYO DE INGENIERIA CIRCUITO DE CONMINUCION</t>
  </si>
  <si>
    <t>OS2016-065</t>
  </si>
  <si>
    <t>REVISION Y ANALISIS DE CIRCUITOS DE MOLIENDA</t>
  </si>
  <si>
    <t>AMIPRO</t>
  </si>
  <si>
    <t>RUT-AUX-84</t>
  </si>
  <si>
    <t>OS2016-065 REVISION Y ANALISIS DE CIRCUITOS DE MOLIENDA</t>
  </si>
  <si>
    <t>OS2016-066</t>
  </si>
  <si>
    <t>SOPORTE CONVEYANCE TOS</t>
  </si>
  <si>
    <t>OS2016-066 SOPORTE CONVEYANCE TOS</t>
  </si>
  <si>
    <t>OS2016-067</t>
  </si>
  <si>
    <t>ESTUDIO CONCEPTUAL DE SISTEMA DE TRANSPORTE DE MINERAL</t>
  </si>
  <si>
    <t>CONVEYOR DYNAMICS, INC. ( CDI )</t>
  </si>
  <si>
    <t>RUT-AUX-86</t>
  </si>
  <si>
    <t>OS2016-067 ESTUDIO CONCEPTUAL DE SISTEMA DE TRANSPORTE DE MINERAL</t>
  </si>
  <si>
    <t>OS2016-068</t>
  </si>
  <si>
    <t>ARRIENDO DE BODEGA FAEZ 1058, VALLENAR.</t>
  </si>
  <si>
    <t>LUIS CORTES ARRIENDO</t>
  </si>
  <si>
    <t>RUT-AUX-87</t>
  </si>
  <si>
    <t>OS2016-068 ARRIENDO DE BODEGA FAEZ 1058, VALLENAR.</t>
  </si>
  <si>
    <t>OS2016-069</t>
  </si>
  <si>
    <t>ARRIENDO DE BODEGA SARGENTO ALDEA 460, VALLENAR.</t>
  </si>
  <si>
    <t>LUIS CASTILLO ARRIENDO</t>
  </si>
  <si>
    <t>RUT-AUX-88</t>
  </si>
  <si>
    <t>OS2016-069 ARRIENDO DE BODEGA SARGENTO ALDEA 460, VALLENAR.</t>
  </si>
  <si>
    <t>OS2016-070</t>
  </si>
  <si>
    <t>ARRIENDO DE OFICINA Y BODEGA MARANON EN, BRASIL 308, VALLENAR.</t>
  </si>
  <si>
    <t>BENIGNO MORALES ARRIENDO</t>
  </si>
  <si>
    <t>RUT-AUX-89</t>
  </si>
  <si>
    <t>OS2016-070 ARRIENDO DE OFICINA Y BODEGA MARANON EN, BRASIL 308, VALLENAR.</t>
  </si>
  <si>
    <t>OS2016-071</t>
  </si>
  <si>
    <t>ARRIENDO CASA DE HUESPEDES VALLENAR</t>
  </si>
  <si>
    <t>JUAN LUIS ARANGUIZ ARRIENDO</t>
  </si>
  <si>
    <t>RUT-AUX-90</t>
  </si>
  <si>
    <t>OS2016-071 ARRIENDO CASA DE HUESPEDES VALLENAR</t>
  </si>
  <si>
    <t>OS2016-072</t>
  </si>
  <si>
    <t>ARRIENDO OFICINA ALTO DEL CARMEN</t>
  </si>
  <si>
    <t>JAVIER AGUILAR ARANGUIZ ARRIENDO</t>
  </si>
  <si>
    <t>RUT-AUX-91</t>
  </si>
  <si>
    <t>OS2016-072 ARRIENDO OFICINA ALTO DEL CARMEN</t>
  </si>
  <si>
    <t>OS2016-073</t>
  </si>
  <si>
    <t>PROJECT NUEVAUNION FLOTATION WORKSHOP SUPPORT</t>
  </si>
  <si>
    <t>BLUECOAST</t>
  </si>
  <si>
    <t>RUT-AUX-92</t>
  </si>
  <si>
    <t>OS2016-073 PROJECT NUEVAUNION FLOTATION WORKSHOP SUPPORT</t>
  </si>
  <si>
    <t>OS2016-074</t>
  </si>
  <si>
    <t>ARRIENDO LOCAL PARA INDUCCIÓN PERSONAL LINEA BASE KP</t>
  </si>
  <si>
    <t>HOTEL PLAZA EL BOSQUE</t>
  </si>
  <si>
    <t>revisar si se realizó</t>
  </si>
  <si>
    <t>OS2016-074 ARRIENDO LOCAL PARA INDUCCIÓN PERSONAL LINEA BASE KP</t>
  </si>
  <si>
    <t>OS2016-075</t>
  </si>
  <si>
    <t>CAPEX AND OPEX UPDATE OF EL MORRO BC PROJECT</t>
  </si>
  <si>
    <t>AMEC FOSTER</t>
  </si>
  <si>
    <t>RUT-AUX-94</t>
  </si>
  <si>
    <t>OS2016-075 CAPEX AND OPEX UPDATE OF EL MORRO BC PROJECT</t>
  </si>
  <si>
    <t>OS2016-076</t>
  </si>
  <si>
    <t>SERVICIO INTERPRETACIÓN SIMULTÁNEA WORKSHOP EIA</t>
  </si>
  <si>
    <t>INTERPRETES ASOCIADOS</t>
  </si>
  <si>
    <t>79.597.770-8</t>
  </si>
  <si>
    <t>LOS LEONES 220 OFICINA 303, PROVIDENCIA, SANTIAGO</t>
  </si>
  <si>
    <t>OS2016-076 SERVICIO INTERPRETACIÓN SIMULTÁNEA WORKSHOP EIA</t>
  </si>
  <si>
    <t>OS2016-077</t>
  </si>
  <si>
    <t>PERTINENCIA SONDAJES LA FORTUNA 2018</t>
  </si>
  <si>
    <t>OS2016-077 PERTINENCIA SONDAJES LA FORTUNA 2018</t>
  </si>
  <si>
    <t>OS2016-078</t>
  </si>
  <si>
    <t>ARRIENDO CAMIONETAS EL MORRO 2016</t>
  </si>
  <si>
    <t>OS2016-078 ARRIENDO CAMIONETAS EL MORRO 2016</t>
  </si>
  <si>
    <t>OS2016-079</t>
  </si>
  <si>
    <t>MANTENCIÓN GENERADOR OLYMPIAN GEP65-11</t>
  </si>
  <si>
    <t>FINNING CHILE S.A.</t>
  </si>
  <si>
    <t>91.489.000-4</t>
  </si>
  <si>
    <t>RUTA 5 NORTE 851, COQUIMBO, COQUIMBO</t>
  </si>
  <si>
    <t>OS2016-079 MANTENCIÓN GENERADOR OLYMPIAN GEP65-11</t>
  </si>
  <si>
    <t>OS2016-080</t>
  </si>
  <si>
    <t>SERVICIO CORTE TESTIGO SONDAJES LOS QUIJOS</t>
  </si>
  <si>
    <t>OS2016-080 SERVICIO CORTE TESTIGO SONDAJES LOS QUIJOS</t>
  </si>
  <si>
    <t>SC-278</t>
  </si>
  <si>
    <t>ASESORIA ESPECIALIZADA PERMISOS CAMPAMENTO EL MORRO</t>
  </si>
  <si>
    <t>SMC ARQUITECTOS</t>
  </si>
  <si>
    <t>77.728.040-6</t>
  </si>
  <si>
    <t>Pedro Torres #94, Ñuñoa, Santiago</t>
  </si>
  <si>
    <t>SC-278 ASESORIA ESPECIALIZADA PERMISOS CAMPAMENTO EL MORRO</t>
  </si>
  <si>
    <t>SC-279</t>
  </si>
  <si>
    <t>SERVICIO CAMPAMENTO EL PINGO</t>
  </si>
  <si>
    <t>SC-279 SERVICIO CAMPAMENTO EL PINGO</t>
  </si>
  <si>
    <t>OS2016-081</t>
  </si>
  <si>
    <t>SERVICIOS DE INGENIERÍA PARA EL COSTEO DE SOLUCIONES DE TRANSMISIÓN PARA NUEVAUNIÓN</t>
  </si>
  <si>
    <t>ELECTRODHARMA ENERGY CONSULTING SPA</t>
  </si>
  <si>
    <t>76.389.903-9</t>
  </si>
  <si>
    <t>BOMBERO OSSA 1010 OF 1108</t>
  </si>
  <si>
    <t>OS2016-081 SERVICIOS DE INGENIERÍA PARA EL COSTEO DE SOLUCIONES DE TRANSMISIÓN PARA NUEVAUNIÓN</t>
  </si>
  <si>
    <t>OS2016-082</t>
  </si>
  <si>
    <t>PREPARACIÓN PSU LICEO ALTO DEL CARMEN</t>
  </si>
  <si>
    <t>INSTITUTO PORTALES</t>
  </si>
  <si>
    <t>OS2016-082 PREPARACIÓN PSU LICEO ALTO DEL CARMEN</t>
  </si>
  <si>
    <t>OS2016-083</t>
  </si>
  <si>
    <t>SEMINARIO MIEMPREX</t>
  </si>
  <si>
    <t>XIMENA BAEZ TUÑON</t>
  </si>
  <si>
    <t>10.034.928-0</t>
  </si>
  <si>
    <t>MANUEL VERBAL 1545, Antofagasta, Antofagasta</t>
  </si>
  <si>
    <t>OS2016-083 SEMINARIO MIEMPREX</t>
  </si>
  <si>
    <t>688</t>
  </si>
  <si>
    <t>51-11-3353</t>
  </si>
  <si>
    <t>OS2016-084</t>
  </si>
  <si>
    <t>APOYO A DESARROLLO PLAN CONTRACTUAL</t>
  </si>
  <si>
    <t>HEREDIA SANTANA</t>
  </si>
  <si>
    <t>96.832.080-7</t>
  </si>
  <si>
    <t>688 Management</t>
  </si>
  <si>
    <t>Service management_</t>
  </si>
  <si>
    <t>Consultoria</t>
  </si>
  <si>
    <t>NUEVA PROVIDENCIA 1945 Of 409</t>
  </si>
  <si>
    <t>OS2016-084 APOYO A DESARROLLO PLAN CONTRACTUAL</t>
  </si>
  <si>
    <t>SC-280</t>
  </si>
  <si>
    <t>SERVICIO ALIMENTACION CAMPANA SONDAJE LA FORTUNA</t>
  </si>
  <si>
    <t>VER TEMA SEGURO, CENTRO COSTO NUEVO 3351</t>
  </si>
  <si>
    <t>SC-280 SERVICIO ALIMENTACION CAMPANA SONDAJE LA FORTUNA</t>
  </si>
  <si>
    <t>Carlos Rojas C</t>
  </si>
  <si>
    <t>crojas@nutriseratacama.com</t>
  </si>
  <si>
    <t>51 2 618386</t>
  </si>
  <si>
    <t>SC-281</t>
  </si>
  <si>
    <t>SONDAJE LA FORTUNA 2017</t>
  </si>
  <si>
    <t>ACTIVAR  SEGURO MORRO</t>
  </si>
  <si>
    <t>SC-281 SONDAJE LA FORTUNA 2017</t>
  </si>
  <si>
    <t>Jaime Marin</t>
  </si>
  <si>
    <t>Boyd Griffith</t>
  </si>
  <si>
    <t>b.griffith@griffithdrilling.com</t>
  </si>
  <si>
    <t>+56 51 267 2200</t>
  </si>
  <si>
    <t>51-11-3363</t>
  </si>
  <si>
    <t>SC-282</t>
  </si>
  <si>
    <t>DISEÑO GEOTECNICO DE OPEN PIT, VERTEDERO E HIDROGEOLOGICO</t>
  </si>
  <si>
    <t>PITEAU ASSOCIATES CHILE SPA</t>
  </si>
  <si>
    <t>76.126.453-2</t>
  </si>
  <si>
    <t>Geotechnical</t>
  </si>
  <si>
    <t>Napoleon 3037, of 6</t>
  </si>
  <si>
    <t>SC-282 DISEÑO GEOTECNICO DE OPEN PIT, VERTEDERO E HIDROGEOLOGICO</t>
  </si>
  <si>
    <t>John Pottie</t>
  </si>
  <si>
    <t>Eugenio Santander</t>
  </si>
  <si>
    <t>esantander@piteau.com</t>
  </si>
  <si>
    <t>OS2016-085</t>
  </si>
  <si>
    <t>DISEÑO DE BOTADEROS Y STOCKPILES PARA LA FORTUNA Y RELINCHO</t>
  </si>
  <si>
    <t>Pamela Navarrete</t>
  </si>
  <si>
    <t>15.259.417-8</t>
  </si>
  <si>
    <t>Gredoos 8075, Las Condes, Santiago</t>
  </si>
  <si>
    <t>OS2016-085 DISEÑO DE BOTADEROS Y STOCKPILES PARA LA FORTUNA Y RELINCHO</t>
  </si>
  <si>
    <t>OS2016-086</t>
  </si>
  <si>
    <t>REEMPLAZO ASISTENTE GERENCIA LORENA RIVEROS</t>
  </si>
  <si>
    <t>OS2016-086 REEMPLAZO ASISTENTE GERENCIA LORENA RIVEROS</t>
  </si>
  <si>
    <t>OS2016-087</t>
  </si>
  <si>
    <t>TRADUCCIÓN SIMULTÁNEA TALLER ENABLON  OCTUBRE 2016</t>
  </si>
  <si>
    <t>Joaquín Prieto Díaz</t>
  </si>
  <si>
    <t>10.328.442-2</t>
  </si>
  <si>
    <t>Efeso 094,Pudahuel,Santiago</t>
  </si>
  <si>
    <t>OS2016-087 TRADUCCIÓN SIMULTÁNEA TALLER ENABLON  OCTUBRE 2016</t>
  </si>
  <si>
    <t>OS2016-088</t>
  </si>
  <si>
    <t>SERVICIO DE COMUNICACIÓN SATELITAL CAMP EL PINGO</t>
  </si>
  <si>
    <t>AXESAT CHILE S.A.</t>
  </si>
  <si>
    <t>76.218.919-4</t>
  </si>
  <si>
    <t>APOQUINDO 4700 PISO 4</t>
  </si>
  <si>
    <t>OS2016-088 SERVICIO DE COMUNICACIÓN SATELITAL CAMP EL PINGO</t>
  </si>
  <si>
    <t>OS2016-089</t>
  </si>
  <si>
    <t>CONTROL DE PLAGA OFICINA, BODEGA Y CASAS DE HUÉSPEDES</t>
  </si>
  <si>
    <t>CONTROL DE PLAGAS HIDALGO Y RODRÍGUEZ LTDA.</t>
  </si>
  <si>
    <t>76.245.499-8</t>
  </si>
  <si>
    <t>CHUNGARÁ #1439, LAS TERRAZAS</t>
  </si>
  <si>
    <t>OS2016-089 CONTROL DE PLAGA OFICINA, BODEGA Y CASAS DE HUÉSPEDES</t>
  </si>
  <si>
    <t>SC-284</t>
  </si>
  <si>
    <t>SERVICIO DE VIGILANCIA CAMPAÑA SONDAJE LA FORTUNA</t>
  </si>
  <si>
    <t>SERVICIOS INDUSTRIALES WARNER SPA</t>
  </si>
  <si>
    <t>78.747.740-2</t>
  </si>
  <si>
    <t>Aplicar seguro</t>
  </si>
  <si>
    <t>LOS CARRERAS #2140</t>
  </si>
  <si>
    <t>SC-284 SERVICIO DE VIGILANCIA CAMPAÑA SONDAJE LA FORTUNA</t>
  </si>
  <si>
    <t>Hernán Rojas López</t>
  </si>
  <si>
    <t>hrojas@warnerspa.cl</t>
  </si>
  <si>
    <t>56 52 2 525521</t>
  </si>
  <si>
    <t>SC-285</t>
  </si>
  <si>
    <t>SERVICIO DE REHABILITACIÓN CAMPAMENTO LA FORTUNA</t>
  </si>
  <si>
    <t>DORGAMBIDE LTDA</t>
  </si>
  <si>
    <t>76.962.750-9</t>
  </si>
  <si>
    <t>Fechas y Montos provisorios Revisar</t>
  </si>
  <si>
    <t>MIRAMAR 382, HUASCO</t>
  </si>
  <si>
    <t>SC-285 SERVICIO DE REHABILITACIÓN CAMPAMENTO LA FORTUNA</t>
  </si>
  <si>
    <t>OS2016-091</t>
  </si>
  <si>
    <t>CONSTRUCCIÓN CAFETERÍA OFICINA VALLENAR</t>
  </si>
  <si>
    <t>Eugenio Pizarro Trigo</t>
  </si>
  <si>
    <t>8.034.478-3</t>
  </si>
  <si>
    <t>Valparaiso 829, Vallenar</t>
  </si>
  <si>
    <t>OS2016-091 CONSTRUCCIÓN CAFETERÍA OFICINA VALLENAR</t>
  </si>
  <si>
    <t>OS2016-093</t>
  </si>
  <si>
    <t>ESTUDIO PARA DESARROLLO PRODUCTIVO PROV HUASCO</t>
  </si>
  <si>
    <t>PHIBRAND</t>
  </si>
  <si>
    <t>76.579.139-1</t>
  </si>
  <si>
    <t>MAGNERE 1540, OF 801 PROVIDENCIA, SANTIAGO</t>
  </si>
  <si>
    <t>OS2016-093 ESTUDIO PARA DESARROLLO PRODUCTIVO PROV HUASCO</t>
  </si>
  <si>
    <t>OS2016-094</t>
  </si>
  <si>
    <t>PRUEBAS DE COMPRESIÓN EN LABORATORIO</t>
  </si>
  <si>
    <t>UNIVERSITY OF BRITISH COLUMBIA</t>
  </si>
  <si>
    <t>N/A</t>
  </si>
  <si>
    <t>2332 WEST MALL, BRITISH COLUMBIA, VANCOUVER CANADA</t>
  </si>
  <si>
    <t>OS2016-094 PRUEBAS DE COMPRESIÓN EN LABORATORIO</t>
  </si>
  <si>
    <t>SC-293</t>
  </si>
  <si>
    <t>INSTALACIONES SANITARIAS CAMPAMENTO LA FORTUNA</t>
  </si>
  <si>
    <t>Fechas provisorias Corregir</t>
  </si>
  <si>
    <t>SC-293 INSTALACIONES SANITARIAS CAMPAMENTO LA FORTUNA</t>
  </si>
  <si>
    <t>SC-294</t>
  </si>
  <si>
    <t>HABILITACIÓN INSTALACIONES DE GAS CAMPAMENTO LA FORTUNA</t>
  </si>
  <si>
    <t>SC-294 HABILITACIÓN INSTALACIONES DE GAS CAMPAMENTO LA FORTUNA</t>
  </si>
  <si>
    <t>SC-297</t>
  </si>
  <si>
    <t>HABILITACIÓN ESTACIÓN DE COMBUSTIBLES CAMPAMENTO LA FORTUNA</t>
  </si>
  <si>
    <t>SC-297 HABILITACIÓN ESTACIÓN DE COMBUSTIBLES CAMPAMENTO LA FORTUNA</t>
  </si>
  <si>
    <t>OS2016-095</t>
  </si>
  <si>
    <t>INSTALACIÓN STAND FOREDE 2016</t>
  </si>
  <si>
    <t>DK Sistemas de Exhibición</t>
  </si>
  <si>
    <t>76.208.111-3</t>
  </si>
  <si>
    <t>Santa Beatriz 91</t>
  </si>
  <si>
    <t>OS2016-095 INSTALACIÓN STAND FOREDE 2016</t>
  </si>
  <si>
    <t>OS2016-096</t>
  </si>
  <si>
    <t>AUSPICIO FORADE 2016</t>
  </si>
  <si>
    <t>Corporación para el Desarrollo de la Region de Atacama</t>
  </si>
  <si>
    <t>71.778.500-2</t>
  </si>
  <si>
    <t>ver si es pago unico</t>
  </si>
  <si>
    <t>Atacama 840, Copiapó</t>
  </si>
  <si>
    <t>OS2016-096 AUSPICIO FORADE 2016</t>
  </si>
  <si>
    <t>OS2016-092</t>
  </si>
  <si>
    <t>COMPRA DE INSUMOS VETERINARIOS</t>
  </si>
  <si>
    <t>Comercial Agroveterinaria del Maipo</t>
  </si>
  <si>
    <t>76.016.596-4</t>
  </si>
  <si>
    <t>Manuel Antonio Matta 477</t>
  </si>
  <si>
    <t>OS2016-092 COMPRA DE INSUMOS VETERINARIOS</t>
  </si>
  <si>
    <t>OS2016-097</t>
  </si>
  <si>
    <t>EVALUACIONES PSICOLÓGICAS</t>
  </si>
  <si>
    <t>CDO Consulting Group</t>
  </si>
  <si>
    <t>79.945.530-7</t>
  </si>
  <si>
    <t>Av Providencia 329, piso4</t>
  </si>
  <si>
    <t>OS2016-097 EVALUACIONES PSICOLÓGICAS</t>
  </si>
  <si>
    <t>SC-295</t>
  </si>
  <si>
    <t>ASESORIA EN FINANZAS PROYECTO NUEVAUNIÓN</t>
  </si>
  <si>
    <t>ANGELA ACEVEDO</t>
  </si>
  <si>
    <t>15.339.819-4</t>
  </si>
  <si>
    <t>PADRE MARIANO 87, DEPTO 1116</t>
  </si>
  <si>
    <t>SC-295 ASESORIA EN FINANZAS PROYECTO NUEVAUNIÓN</t>
  </si>
  <si>
    <t>Jeff La Foy</t>
  </si>
  <si>
    <t>Angela Acevedo</t>
  </si>
  <si>
    <t>angelaacevedo@me.com</t>
  </si>
  <si>
    <t>56977648218</t>
  </si>
  <si>
    <t>OS2016-098</t>
  </si>
  <si>
    <t>PACKED BED COMPRESSION TEST</t>
  </si>
  <si>
    <t>METSO MINERALS INDUSTRIES(EEUU)</t>
  </si>
  <si>
    <t>ver fechas</t>
  </si>
  <si>
    <t>2715 Pleasant Valley rd</t>
  </si>
  <si>
    <t>OS2016-098 PACKED BED COMPRESSION TEST</t>
  </si>
  <si>
    <t>Walter Bergholz</t>
  </si>
  <si>
    <t>TeresaBurris</t>
  </si>
  <si>
    <t>teresa.burris@metso.com</t>
  </si>
  <si>
    <t>717 849 7165</t>
  </si>
  <si>
    <t>OS2016-101</t>
  </si>
  <si>
    <t>SERVICIO DE AMBULANCIA</t>
  </si>
  <si>
    <t>SOCIEDAD INVERSIONES ATACAMA S&amp;H LTDA</t>
  </si>
  <si>
    <t>76.067.275-8</t>
  </si>
  <si>
    <t>COLIPI 790, COPIAPÓ, COPIAPÓ</t>
  </si>
  <si>
    <t>OS2016-101 SERVICIO DE AMBULANCIA</t>
  </si>
  <si>
    <t>51-11-3354</t>
  </si>
  <si>
    <t>SC-286A</t>
  </si>
  <si>
    <t>NUEVAUNIÓN PFS AND EIA SUPPORT ON-SHORE SERVICES PROVIDER</t>
  </si>
  <si>
    <t>PFS Fluor (On shore/off shore)_</t>
  </si>
  <si>
    <t>FALTA FECHAS CTTOS, CENTRO COSTO y SEGURO (N)</t>
  </si>
  <si>
    <t>SC-286A NUEVAUNIÓN PFS AND EIA SUPPORT ON-SHORE SERVICES PROVIDER</t>
  </si>
  <si>
    <t>John Bertoia</t>
  </si>
  <si>
    <t>John.Bertoia@Fluor.com</t>
  </si>
  <si>
    <t>SC-287</t>
  </si>
  <si>
    <t>WATER PIPILINES (ADM FLUOR)</t>
  </si>
  <si>
    <t>FALTA CENTRO COSTO</t>
  </si>
  <si>
    <t>SC-287 WATER PIPILINES (ADM FLUOR)</t>
  </si>
  <si>
    <t>SC-288</t>
  </si>
  <si>
    <t>SERVICIOS DE INGENIERIA BLACK &amp; VEATCH CHILE LTDA.</t>
  </si>
  <si>
    <t>78.442.280-1</t>
  </si>
  <si>
    <t>REVISAR FECHAS, VALOR  Y CENTRO COSTO (LICIT)</t>
  </si>
  <si>
    <t>Ingeniería y Consultoría</t>
  </si>
  <si>
    <t>Isidora Goyenechea 2800</t>
  </si>
  <si>
    <t>SC-288 DESALINATION PLANT</t>
  </si>
  <si>
    <t>Antonio Tafra R</t>
  </si>
  <si>
    <t>Gerente de Proyecto</t>
  </si>
  <si>
    <t>SC-289</t>
  </si>
  <si>
    <t>TAILING MANAGEMENT FACILITIES DESIGN (ADM FLUOR)</t>
  </si>
  <si>
    <t>ARCADIS CHILE SPA</t>
  </si>
  <si>
    <t>ANTONIO VARAS 621</t>
  </si>
  <si>
    <t>SC-289 TAILING MANAGEMENT FACILITIES DESIGN (ADM FLUOR)</t>
  </si>
  <si>
    <t>SC-290</t>
  </si>
  <si>
    <t>OFFSITE POWER SUPPLY &amp; TRANSMISSION (ADM FLUOR)</t>
  </si>
  <si>
    <t>TRACTEBEL ENG</t>
  </si>
  <si>
    <t>FALTA  CENTRO COSTO (LICIT)</t>
  </si>
  <si>
    <t>CERRO COLORADO 5240</t>
  </si>
  <si>
    <t>SC-290 OFFSITE POWER SUPPLY &amp; TRANSMISSION (ADM FLUOR)</t>
  </si>
  <si>
    <t>Rodrigo Díaz</t>
  </si>
  <si>
    <t>SC-291</t>
  </si>
  <si>
    <t>OFFSITE ROADS (ADM FLUOR)</t>
  </si>
  <si>
    <t>Len y Asociados Ingenieros Consultores Ltda</t>
  </si>
  <si>
    <t>83.665.200-2</t>
  </si>
  <si>
    <t>REVISAR FECHAS, VALOR  Y CENTRO COSTO (LICIT)  CTOS 685   51-11-3356</t>
  </si>
  <si>
    <t>Rafael Cañas 84,</t>
  </si>
  <si>
    <t>SC-291 OFFSITE ROADS (ADM FLUOR)</t>
  </si>
  <si>
    <t>SC-292</t>
  </si>
  <si>
    <t>PERMANENT CAMPS, OXYGEN PLANT</t>
  </si>
  <si>
    <t>4</t>
  </si>
  <si>
    <t>SC-292 PERMANENT CAMPS, OXYGEN PLANT</t>
  </si>
  <si>
    <t>En licitación</t>
  </si>
  <si>
    <t>SC-296</t>
  </si>
  <si>
    <t>AGUAS CHAÑAR SERVICIO HABILITACIÓN INST SANITARIAS</t>
  </si>
  <si>
    <t>SC-296 AGUAS CHAÑAR SERVICIO HABILITACIÓN INST SANITARIAS</t>
  </si>
  <si>
    <t>SC-286B</t>
  </si>
  <si>
    <t>NUEVAUNIÓN PFS AND EIA SUPPORT OFF-SHORE SERVICES PROVIDER</t>
  </si>
  <si>
    <t>Revisar aprobación de contrato</t>
  </si>
  <si>
    <t>SC-286B NUEVAUNIÓN PFS AND EIA SUPPORT OFF-SHORE SERVICES PROVIDER</t>
  </si>
  <si>
    <t>Andrew Osterloh</t>
  </si>
  <si>
    <t>Project Manager, Fluor Canada Ltd.</t>
  </si>
  <si>
    <t>andrew.osterloh@fluor.com</t>
  </si>
  <si>
    <t>+1 604-488-2148</t>
  </si>
  <si>
    <t>CV2016-002</t>
  </si>
  <si>
    <t>CONVENIO EMPRENDE JOVEN</t>
  </si>
  <si>
    <t>CAPACITACIÓN Y ASESORÍAS EMPRENDEJOVEN</t>
  </si>
  <si>
    <t>76.150.943-8</t>
  </si>
  <si>
    <t>SANTA ROSA Nª25 OFICINA 33, SANTIAGO</t>
  </si>
  <si>
    <t>CV2016-002 CONVENIO EMPRENDE JOVEN</t>
  </si>
  <si>
    <t>CV2016-003</t>
  </si>
  <si>
    <t>CONVENIO FUNDACIÓN CHILE</t>
  </si>
  <si>
    <t>FUNDACIÓN CHILE</t>
  </si>
  <si>
    <t>70.300.000-2</t>
  </si>
  <si>
    <t>preguntara si es local inv</t>
  </si>
  <si>
    <t>AV PARQUE ANTONIO RABAT SUR 6165</t>
  </si>
  <si>
    <t>CV2016-003 CONVENIO FUNDACIÓN CHILE</t>
  </si>
  <si>
    <t>CV2016-004</t>
  </si>
  <si>
    <t>CONVENIO MUNICIPALIDAD VALLENAR</t>
  </si>
  <si>
    <t>MUNICIPALIDAD DE VALLENAR</t>
  </si>
  <si>
    <t>69.030.500-3</t>
  </si>
  <si>
    <t>CV2016-004 CONVENIO MUNICIPALIDAD VALLENAR</t>
  </si>
  <si>
    <t>CV2016-005</t>
  </si>
  <si>
    <t>CONVENIO MUNICIPALIDAD ALTO DEL CARMEN</t>
  </si>
  <si>
    <t>MUNICIPALIDAD DEL CARMEN</t>
  </si>
  <si>
    <t>69.251.900-0</t>
  </si>
  <si>
    <t>CV2016-005 CONVENIO MUNICIPALIDAD ALTO DEL CARMEN</t>
  </si>
  <si>
    <t>CV2016-006</t>
  </si>
  <si>
    <t>CONVENIO MUNICIPALIDAD HUASCO PROMOCION SALUD</t>
  </si>
  <si>
    <t>MUNICIPALIDAD DE HUASCO</t>
  </si>
  <si>
    <t>CV2016-006 CONVENIO MUNICIPALIDAD HUASCO PROMOCION SALUD</t>
  </si>
  <si>
    <t>CV2016-007</t>
  </si>
  <si>
    <t>CONVENIO MUNICIPALIDAD ALTO DEL CARMEN - PRG NIVELACION ESTUDIOS</t>
  </si>
  <si>
    <t>CV2016-007 CONVENIO MUNICIPALIDAD ALTO DEL CARMEN - PRG NIVELACION ESTUDIOS</t>
  </si>
  <si>
    <t>CV2016-008</t>
  </si>
  <si>
    <t>CONVENIO MUNICIPALIDAD VALLENAR - APOYO ACTIVIDAD PRODUCTIVA</t>
  </si>
  <si>
    <t>Se compromete la compra a Proveedor AGROMAIPO OCNª XXXX para Programa de Municipalidad</t>
  </si>
  <si>
    <t>CV2016-008 CONVENIO MUNICIPALIDAD VALLENAR - APOYO ACTIVIDAD PRODUCTIVA</t>
  </si>
  <si>
    <t>CV2016-009</t>
  </si>
  <si>
    <t>CONVENIO MUNICIPALIDAD ALTO DEL CARMEN- PRODESAL</t>
  </si>
  <si>
    <t>CV2016-009 CONVENIO MUNICIPALIDAD ALTO DEL CARMEN- PRODESAL</t>
  </si>
  <si>
    <t>OS2016-105</t>
  </si>
  <si>
    <t>ALMUERZO FIN DE AÑO 2016</t>
  </si>
  <si>
    <t>NEXO ASESORIA GESTION CULTURAL</t>
  </si>
  <si>
    <t>77.429.770-0</t>
  </si>
  <si>
    <t>PADRE LETELIER 0215 PROVIDENCIA</t>
  </si>
  <si>
    <t>OS2016-105 ALMUERZO FIN DE AÑO 2016</t>
  </si>
  <si>
    <t>OS2016-102</t>
  </si>
  <si>
    <t>SERVICIO INGENIERO EN COMPUTACION</t>
  </si>
  <si>
    <t>SIPCOM</t>
  </si>
  <si>
    <t>77.831.790-7</t>
  </si>
  <si>
    <t>CERRO EL PLOMO 5931 OF 1103</t>
  </si>
  <si>
    <t>OS2016-102 SERVICIO INGENIERO EN COMPUTACION</t>
  </si>
  <si>
    <t>OS2016-103</t>
  </si>
  <si>
    <t>PROYECTO FIESTA ARTE RIO</t>
  </si>
  <si>
    <t>OS2016-103 PROYECTO FIESTA ARTE RIO</t>
  </si>
  <si>
    <t>OS2016-108</t>
  </si>
  <si>
    <t>ASESORIA LEGAL EXTERNA DERECHOS HUMANOS</t>
  </si>
  <si>
    <t>SALINAS &amp; BELTRAN-GALINDO</t>
  </si>
  <si>
    <t>76.413.105-3</t>
  </si>
  <si>
    <t>PARADERO 16 AV CALERA DE TANGO</t>
  </si>
  <si>
    <t>OS2016-108 ASESORIA LEGAL EXTERNA DERECHOS HUMANOS</t>
  </si>
  <si>
    <t>OS2016-106</t>
  </si>
  <si>
    <t>SEMINARIO DE PLANIFICACIÓN URBANA SUSTENTABLE</t>
  </si>
  <si>
    <t>ATACAMA GESTION E INOVACION</t>
  </si>
  <si>
    <t>76.054.487-6</t>
  </si>
  <si>
    <t>ATACAMA 840, COPIAPO</t>
  </si>
  <si>
    <t>OS2016-106 SEMINARIO DE PLANIFICACIÓN URBANA SUSTENTABLE</t>
  </si>
  <si>
    <t>OS2016-109</t>
  </si>
  <si>
    <t>ESTUDIO HIDROLOGICO PARA DISEÑO INFRAESTRUCTURA PROY NU</t>
  </si>
  <si>
    <t>GCF INGENIEROS</t>
  </si>
  <si>
    <t>76.842.480-2</t>
  </si>
  <si>
    <t>FIDEL OTEIZA 1971, OF 701</t>
  </si>
  <si>
    <t>OS2016-109 ESTUDIO HIDROLOGICO PARA DISEÑO INFRAESTRUCTURA PROY NU</t>
  </si>
  <si>
    <t>Guillermo Cabrera</t>
  </si>
  <si>
    <t>gcabrera.gcf@gmail.com</t>
  </si>
  <si>
    <t>SC-300</t>
  </si>
  <si>
    <t>AUTONOMIA ESTUDIO DE PREFACTIBILIDAD</t>
  </si>
  <si>
    <t>FINNING CHILE S.A</t>
  </si>
  <si>
    <t>91.489.00-4</t>
  </si>
  <si>
    <t>AV LOS JARDINES 924, HUECHURABA, SANTIAGO</t>
  </si>
  <si>
    <t>SC-300 AUTONOMIA ESTUDIO DE PREFACTIBILIDAD</t>
  </si>
  <si>
    <t>51-11-3052</t>
  </si>
  <si>
    <t>SC-299</t>
  </si>
  <si>
    <t>MAPEO SUPERFICIAL DISTRITO EL MORRO</t>
  </si>
  <si>
    <t>ANDREA DIETRICH</t>
  </si>
  <si>
    <t>22.815.844-5</t>
  </si>
  <si>
    <t>Geology_</t>
  </si>
  <si>
    <t>LOMAS DEL CIPRES 12, CASILLLA 902, PUERTO VARAS</t>
  </si>
  <si>
    <t>SC-299 MAPEO SUPERFICIAL DISTRITO EL MORRO</t>
  </si>
  <si>
    <t>OS2017-002</t>
  </si>
  <si>
    <t>SERVICIO DE ASESORIA METEOROLOGIA</t>
  </si>
  <si>
    <t>CIENCIAS ATMOSFERICA APLICADAS</t>
  </si>
  <si>
    <t>77.021.740-7</t>
  </si>
  <si>
    <t>PARCELA 123- FUNDO LORETO- ALTOVALSOL, LA SERENA</t>
  </si>
  <si>
    <t>OS2017-002 SERVICIO DE ASESORIA METEOROLOGIA</t>
  </si>
  <si>
    <t>OS2017-003</t>
  </si>
  <si>
    <t>ESTUDIO DE FLUJOS DE POTENCIA DE SOLUCIONES DE TRANSMISIÓN PARA NU</t>
  </si>
  <si>
    <t>CTTO URGENTE</t>
  </si>
  <si>
    <t>OS2017-003 ESTUDIO DE FLUJOS DE POTENCIA DE SOLUCIONES DE TRANSMISIÓN PARA NU</t>
  </si>
  <si>
    <t>OS2017-001</t>
  </si>
  <si>
    <t>SERVICIO DE ALOJAMIENTO Y ALIMENTACIÓN SECTOR CHANCHOQUIN</t>
  </si>
  <si>
    <t>DELFINA LÓPEZ ESPEJO</t>
  </si>
  <si>
    <t>7.559.369-4</t>
  </si>
  <si>
    <t>CHANCHOQUIN GRANDE S/N</t>
  </si>
  <si>
    <t>OS2017-001 SERVICIO DE ALOJAMIENTO Y ALIMENTACIÓN SECTOR CHANCHOQUIN</t>
  </si>
  <si>
    <t>OS2017-004</t>
  </si>
  <si>
    <t>SERVICIO DE HABILITACIÓN INST SANITARIAS CAMP LA FORTUNA</t>
  </si>
  <si>
    <t>OS2017-004 SERVICIO DE HABILITACIÓN INST SANITARIAS CAMP LA FORTUNA</t>
  </si>
  <si>
    <t>SC-304</t>
  </si>
  <si>
    <t>APOYO A DESARROLLO PLAN CONTRACTUAL 2017</t>
  </si>
  <si>
    <t>FALTA CENTRO COSTO (MIXTO)</t>
  </si>
  <si>
    <t>SC-304 APOYO A DESARROLLO PLAN CONTRACTUAL 2017</t>
  </si>
  <si>
    <t>Michael Leyton</t>
  </si>
  <si>
    <t>Miguel Angel Otarola Moya</t>
  </si>
  <si>
    <t>Director, Heredia-santana</t>
  </si>
  <si>
    <t>motarola@heredia-santana.com</t>
  </si>
  <si>
    <t>(56 2) 22691720</t>
  </si>
  <si>
    <t>OS2016-107</t>
  </si>
  <si>
    <t>ASESORIA COMUNICACIONAL ESTRATÉGICA</t>
  </si>
  <si>
    <t>The Bridge Comunicaciones</t>
  </si>
  <si>
    <t>76.272.941-5</t>
  </si>
  <si>
    <t>Providencia 727of 204</t>
  </si>
  <si>
    <t>OS2016-107 ASESORIA COMUNICACIONAL ESTRATÉGICA</t>
  </si>
  <si>
    <t>OS2017-005</t>
  </si>
  <si>
    <t>RECOPILACIÓN EN TERRENO DATOS DUEÑOS PREDIOS FREIRINA-HUASCO</t>
  </si>
  <si>
    <t>CONSULTORA VALLENORTE</t>
  </si>
  <si>
    <t>76.108.901-3</t>
  </si>
  <si>
    <t>ACTIVAR SEGURO, FIRMAR ANEXOS</t>
  </si>
  <si>
    <t>JUAN VERDAGUER 565 OF F, VALLENAR, VALLENAR</t>
  </si>
  <si>
    <t>OS2017-005 RECOPILACIÓN EN TERRENO DATOS DUEÑOS PREDIOS FREIRINA-HUASCO</t>
  </si>
  <si>
    <t>SC-307</t>
  </si>
  <si>
    <t>SERVICIO CONTROL LABORAL, CONTROL ACCESO Y AUDITORIAS DE CIERRE</t>
  </si>
  <si>
    <t>KUNZA CONSULTORES S.A.</t>
  </si>
  <si>
    <t>96.845.940-6</t>
  </si>
  <si>
    <t>TRES CENTRO DE COSTOS? FEB 17</t>
  </si>
  <si>
    <t>Asesorías y Proyectos</t>
  </si>
  <si>
    <t>AVELINO CONTARDO 932</t>
  </si>
  <si>
    <t>ANTOFAGASTA</t>
  </si>
  <si>
    <t>SC-307 SERVICIO CONTROL LABORAL, CONTROL ACCESO Y AUDITORIAS DE CIERRE</t>
  </si>
  <si>
    <t>Eduards Rojas Cortes</t>
  </si>
  <si>
    <t>Jefe Operaciones Zona Centro Sur</t>
  </si>
  <si>
    <t>erojas@kunza.cl</t>
  </si>
  <si>
    <t>944026257</t>
  </si>
  <si>
    <t>OS2017-007</t>
  </si>
  <si>
    <t>APOYO EN REVISIÓN DE BASE DATOS Y ORDENAMIENTO DOCUMENTOS RRHH</t>
  </si>
  <si>
    <t>ALEJANDRA ROMINA GONZALES SANCHEZ</t>
  </si>
  <si>
    <t>16.910.098-5</t>
  </si>
  <si>
    <t>MIXTA EN CTTOS</t>
  </si>
  <si>
    <t>VICUÑA MACKENNA 2926, PEÑAFLOR, SANTIAGO</t>
  </si>
  <si>
    <t>OS2017-007 APOYO EN REVISIÓN DE BASE DATOS Y ORDENAMIENTO DOCUMENTOS RRHH</t>
  </si>
  <si>
    <t>SC-306</t>
  </si>
  <si>
    <t>TECHNICAL SERVICES AGREEMENT FINANCIAL</t>
  </si>
  <si>
    <t>JML INTERNATIONAL BUSINESS AND FINANCIAL CONSULTANTS LLC</t>
  </si>
  <si>
    <t>AUX</t>
  </si>
  <si>
    <t>Dice Sondaje Centro Costo ? centro costo nuevo 3352 ?</t>
  </si>
  <si>
    <t>SC-306 TECHNICAL SERVICES AGREEMENT FINANCIAL</t>
  </si>
  <si>
    <t>OS2017-009</t>
  </si>
  <si>
    <t>COMUNICACIÓN RADIAL CAMPAÑA SONDAJE LA FORTUNA 2017</t>
  </si>
  <si>
    <t>SEGURO 2017</t>
  </si>
  <si>
    <t>OS2017-009 COMUNICACIÓN RADIAL CAMPAÑA SONDAJE LA FORTUNA 2017</t>
  </si>
  <si>
    <t>Ruben Vidal Burgos</t>
  </si>
  <si>
    <t>rubenvidal@zetaeco.cl</t>
  </si>
  <si>
    <t>OS2017-010</t>
  </si>
  <si>
    <t>CONSULTORIA ANALISIS SISTEMA TURNOS Y ESTIMACION DOTACION</t>
  </si>
  <si>
    <t>MINERIA CONSULTORES</t>
  </si>
  <si>
    <t>76.532.414-9</t>
  </si>
  <si>
    <t>DIrecta</t>
  </si>
  <si>
    <t>EVARISTO LILLO 78 OFICINA 82, LAS CONDES, SANTIAGO</t>
  </si>
  <si>
    <t>OS2017-010 CONSULTORIA ANALISIS SISTEMA TURNOS Y ESTIMACION DOTACION</t>
  </si>
  <si>
    <t>SC-309</t>
  </si>
  <si>
    <t>SERVICIO DE ARRIENDO CAMIONETAS 2017</t>
  </si>
  <si>
    <t>SC-309 SERVICIO DE ARRIENDO CAMIONETAS 2017</t>
  </si>
  <si>
    <t>Jorge Godoy</t>
  </si>
  <si>
    <t>Gerente Comercial</t>
  </si>
  <si>
    <t>jgodoy@ilv.cl</t>
  </si>
  <si>
    <t>+56 9 7749 3944</t>
  </si>
  <si>
    <t>OS2017-013</t>
  </si>
  <si>
    <t>EJECUCIÓN DE CALICATAS PROYECTO NUEVAUNIÓN</t>
  </si>
  <si>
    <t>Mayco SpA</t>
  </si>
  <si>
    <t>76.395.683-0</t>
  </si>
  <si>
    <t>La majada Nª191-A</t>
  </si>
  <si>
    <t>Alto del Carmen</t>
  </si>
  <si>
    <t>OS2017-013 EJECUCIÓN DE CALICATAS PROYECTO NUEVAUNIÓN</t>
  </si>
  <si>
    <t>OS2017-006</t>
  </si>
  <si>
    <t>SUMINISTRO Y TRANSPORTE DE AGUA POTABLE</t>
  </si>
  <si>
    <t>OS2017-006 SUMINISTRO Y TRANSPORTE DE AGUA POTABLE</t>
  </si>
  <si>
    <t>Hansel Alberto Bermúdez Ulloa</t>
  </si>
  <si>
    <t>Comercial</t>
  </si>
  <si>
    <t>hbermudez@aguaschanar.cl</t>
  </si>
  <si>
    <t>+56 52 220 3378</t>
  </si>
  <si>
    <t>OS2017-014</t>
  </si>
  <si>
    <t>SERVICIO DE PREPARACIÓN DE PLATAFORMA SONDAJE LA FORTUNA</t>
  </si>
  <si>
    <t>OS2017-014 SERVICIO DE PREPARACIÓN DE PLATAFORMA SONDAJE LA FORTUNA</t>
  </si>
  <si>
    <t>OS2017-012</t>
  </si>
  <si>
    <t>PREPARACIÓN DE MUESTRAS Y ANALISIS QUIMICOS SONDJE</t>
  </si>
  <si>
    <t>JEFFREY W HEDENQUIST</t>
  </si>
  <si>
    <t>160 Goerge Street, Suite 2501</t>
  </si>
  <si>
    <t>OS2017-012 PREPARACIÓN DE MUESTRAS Y ANALISIS QUIMICOS SONDJE</t>
  </si>
  <si>
    <t>OS2017-011</t>
  </si>
  <si>
    <t>REHABILITACIÓN DE CACHIMBAS PARA SONDAJE LA FORTUNA</t>
  </si>
  <si>
    <t>TERRACOP SPA</t>
  </si>
  <si>
    <t>76.364.199-6</t>
  </si>
  <si>
    <t>Viñita Azul s/n</t>
  </si>
  <si>
    <t>OS2017-011 REHABILITACIÓN DE CACHIMBAS PARA SONDAJE LA FORTUNA</t>
  </si>
  <si>
    <t>SC-319</t>
  </si>
  <si>
    <t>ELABORACIÓN CAPÍTULO RIESG. NATURALES EIA</t>
  </si>
  <si>
    <t>AMAWTA GEOCONSULTORES LTDA.</t>
  </si>
  <si>
    <t>76.273.803 - 1</t>
  </si>
  <si>
    <t>SERVICIOS PROFESIONALES EN GEOLOGÍA Y PROSPECCIÓN</t>
  </si>
  <si>
    <t>Almirante Pastene 185, of. 804</t>
  </si>
  <si>
    <t>SC-319 ELABORACIÓN CAPÍTULO RIESG. NATURALES EIA</t>
  </si>
  <si>
    <t>Jorge Clavero</t>
  </si>
  <si>
    <t>jclavero@amawta.cl</t>
  </si>
  <si>
    <t>OS2017-016</t>
  </si>
  <si>
    <t>ARRIENDO DE GENERADORES 635 KVA</t>
  </si>
  <si>
    <t>THE RENTAL STORE CHILE S.A.</t>
  </si>
  <si>
    <t>99.974.320-5</t>
  </si>
  <si>
    <t>PLAZA COMERCIO, LOCAL 28</t>
  </si>
  <si>
    <t>OS2017-016 ARRIENDO DE GENERADORES 635 KVA</t>
  </si>
  <si>
    <t>OS2017-015</t>
  </si>
  <si>
    <t>ASESORÍA EN RECURSOS HÍDRICOS</t>
  </si>
  <si>
    <t>HIDROGEOLOGIA Y MEDIO AMBIENTE SUSTENTABLE</t>
  </si>
  <si>
    <t>76.184.607-8</t>
  </si>
  <si>
    <t>Suecia 211, oficina 1301-B</t>
  </si>
  <si>
    <t>OS2017-015 ASESORÍA EN RECURSOS HÍDRICOS</t>
  </si>
  <si>
    <t>Claudio Molina</t>
  </si>
  <si>
    <t>Carlos Espinoza</t>
  </si>
  <si>
    <t>cespinoza.hidromas@gmail.com</t>
  </si>
  <si>
    <t>998954648</t>
  </si>
  <si>
    <t>SC-298</t>
  </si>
  <si>
    <t>INGENIERÍA DE PRE-FACTIBILIDAD MANEJO DE RESIDUOS (ADM FLUOR)</t>
  </si>
  <si>
    <t>SC-298 INGENIERÍA DE PRE-FACTIBILIDAD MANEJO DE RESIDUOS (ADM FLUOR)</t>
  </si>
  <si>
    <t>SC-303 SERVICIO DE TRASLADO, CORTE Y ENVÍO DE MUESTRAS SONDAJES</t>
  </si>
  <si>
    <t>Klauss Heppe</t>
  </si>
  <si>
    <t>Mauricio Jorratt Wigand</t>
  </si>
  <si>
    <t>Geólogo Senior, Gerente Comercial</t>
  </si>
  <si>
    <t>mjorratt@imgltda.com</t>
  </si>
  <si>
    <t>+56 2 2331 0280</t>
  </si>
  <si>
    <t>SC-310</t>
  </si>
  <si>
    <t>SERVICIO POLICLINICO CAMPAMENTO LA FORTUNA</t>
  </si>
  <si>
    <t>SC-310 SERVICIO POLICLINICO CAMPAMENTO LA FORTUNA</t>
  </si>
  <si>
    <t>Juan Nuñez G</t>
  </si>
  <si>
    <t>Subgte. Vallenar</t>
  </si>
  <si>
    <t>jnunez@mutual.cl</t>
  </si>
  <si>
    <t>(9) 7478 2742</t>
  </si>
  <si>
    <t>OS2017-018</t>
  </si>
  <si>
    <t>DISEÑO E IMPLEMENTACIÓN SITIO WEB PROYECTO NUEVAUNIÓN</t>
  </si>
  <si>
    <t>Zamboni Ingenieros Asociados Ltda</t>
  </si>
  <si>
    <t>78.974.330-4</t>
  </si>
  <si>
    <t>Alonso de Córdova 5900 of 601</t>
  </si>
  <si>
    <t>OS2017-018 DISEÑO E IMPLEMENTACIÓN SITIO WEB PROYECTO NUEVAUNIÓN</t>
  </si>
  <si>
    <t>OS2017-022</t>
  </si>
  <si>
    <t>APOYO EN PROCESO LICITACIÓN FEASIBILITY STUDY NU</t>
  </si>
  <si>
    <t>OS2017-022 APOYO EN PROCESO LICITACIÓN FEASIBILITY STUDY NU</t>
  </si>
  <si>
    <t>SC-329</t>
  </si>
  <si>
    <t>SERVICIO ASESORIA CONTRACTUAL</t>
  </si>
  <si>
    <t>Contratos y Auditorias Ltda</t>
  </si>
  <si>
    <t>76.197.696-6</t>
  </si>
  <si>
    <t>Asesorias y Auditorias</t>
  </si>
  <si>
    <t>Campanario Oriente 5524, Condominio Campanario</t>
  </si>
  <si>
    <t>Peñalolen</t>
  </si>
  <si>
    <t>SC-329 SERVICIO ASESORIA CONTRACTUAL</t>
  </si>
  <si>
    <t>Carlos Figueroa Otth</t>
  </si>
  <si>
    <t>carlos.figueroa.otth@gmail.com</t>
  </si>
  <si>
    <t>+56 966876371</t>
  </si>
  <si>
    <t>SC-457</t>
  </si>
  <si>
    <t>Contrato Aux 4</t>
  </si>
  <si>
    <t>SC-457 Contrato Aux 4</t>
  </si>
  <si>
    <t>Solicitados en la semana</t>
  </si>
  <si>
    <t>SC-330</t>
  </si>
  <si>
    <t>ARRIENDO CASA SR. PATRICIO SEPULVEDA S.</t>
  </si>
  <si>
    <t>Patricio  Sepulveda Soruco</t>
  </si>
  <si>
    <t>8.644.028-8</t>
  </si>
  <si>
    <t>Calle Arturo Prat 2807</t>
  </si>
  <si>
    <t>SC-330 ARRIENDO CASA SR. PATRICIO SEPULVEDA S.</t>
  </si>
  <si>
    <t>Patricio Sepulveda Soruco</t>
  </si>
  <si>
    <t>Dueño</t>
  </si>
  <si>
    <t>SC-305</t>
  </si>
  <si>
    <t>DESIGN AND COST ROPE CONVEYANCE SYSTEM</t>
  </si>
  <si>
    <t>SC-305 DESIGN AND COST ROPE CONVEYANCE SYSTEM</t>
  </si>
  <si>
    <t>Sigfried Violand</t>
  </si>
  <si>
    <t>siegfried.violand@doppelmayr.com</t>
  </si>
  <si>
    <t>SC-318</t>
  </si>
  <si>
    <t>PREPARACIÓN DE MUESTRAS Y ANÁLISIS QUÍMICOS CAMP SONDAJE LA FORTUNA</t>
  </si>
  <si>
    <t>ALS PATAGONIA</t>
  </si>
  <si>
    <t>96.802.404-2</t>
  </si>
  <si>
    <t>Laboratorio</t>
  </si>
  <si>
    <t>Hermanos Carrera Pinto # 159</t>
  </si>
  <si>
    <t>SC-318 PREPARACIÓN DE MUESTRAS Y ANÁLISIS QUÍMICOS CAMP SONDAJE LA FORTUNA</t>
  </si>
  <si>
    <t>Heriberto Muñoz</t>
  </si>
  <si>
    <t>Heriberto.Munoz@ALSGlobal.com</t>
  </si>
  <si>
    <t>SC-331</t>
  </si>
  <si>
    <t>ARRIENDO DE CASA EN TUNA 300 VALLENAR</t>
  </si>
  <si>
    <t>FRANCISCO GARCIA GUERRERO</t>
  </si>
  <si>
    <t>13.303.712-8</t>
  </si>
  <si>
    <t>Camino el Roble 1790</t>
  </si>
  <si>
    <t>Huechuraba</t>
  </si>
  <si>
    <t>SC-331 ARRIENDO DE CASA EN TUNA 300 VALLENAR</t>
  </si>
  <si>
    <t>Francisco José García Guerrero</t>
  </si>
  <si>
    <t>fgarciacomunicaciones@gmail.com</t>
  </si>
  <si>
    <t>SC-327</t>
  </si>
  <si>
    <t>SUPERVISIÓN PERFORACIÓN POZOS DE MONITOREO E INFORME CRIOFORMAS</t>
  </si>
  <si>
    <t>SERGIO IRIARTE GEOLOGIA E IDROGEOLOGIA EIRL</t>
  </si>
  <si>
    <t>Servicios Geológicos e Hidrogeológicos</t>
  </si>
  <si>
    <t>Av. Cristóbal Colón 3366, Of. 1812</t>
  </si>
  <si>
    <t>SC-327 SUPERVISIÓN PERFORACIÓN POZOS DE MONITOREO E INFORME CRIOFORMAS</t>
  </si>
  <si>
    <t>Transporte de Pasajeros</t>
  </si>
  <si>
    <t>SC-320 SERVICIO TRANSPORTE PERSONAL LA FORTUNA</t>
  </si>
  <si>
    <t>SC-323</t>
  </si>
  <si>
    <t>ASESORÍA PLAN DE REASENTAMIENTO COMUNIDADES HUMANAS NU</t>
  </si>
  <si>
    <t>GRAPHIS CONSULTORES LDA (RC CONSULTORES)</t>
  </si>
  <si>
    <t>78.299.170-k</t>
  </si>
  <si>
    <t>Av Pedro de Valdivia N° 555 OF 410</t>
  </si>
  <si>
    <t>SC-323 ASESORÍA PLAN DE REASENTAMIENTO COMUNIDADES HUMANAS NU</t>
  </si>
  <si>
    <t>Ruben Gonzales S.</t>
  </si>
  <si>
    <t>rgs@relacionescomunitarias.cl</t>
  </si>
  <si>
    <t>8.958.271-7</t>
  </si>
  <si>
    <t>ACTIVIDADES DE ASESORAMIENTO EMPRESARIAL</t>
  </si>
  <si>
    <t>SC-316 SERVICIO MEDICIÓN DE TRAYECTORIA</t>
  </si>
  <si>
    <t>Russell Perryman</t>
  </si>
  <si>
    <t>russell@comprobe.cl</t>
  </si>
  <si>
    <t>+56 9 9128 9455</t>
  </si>
  <si>
    <t>ASESORIA Y CONSULTORIA MEDIOAMBIENTAL</t>
  </si>
  <si>
    <t>SC-315 ASESORÍA REMEDIACIÓN DERRAME COMBUSTIBLE LA FORTUNA</t>
  </si>
  <si>
    <t>Sat Sansar Singh</t>
  </si>
  <si>
    <t>satsansar.singh@mayco.cl</t>
  </si>
  <si>
    <t>SC-313</t>
  </si>
  <si>
    <t>TECHNICAL SERVICES AGREEMENT (GRP DIRK VAN ZYL)</t>
  </si>
  <si>
    <t>Drirk van Zyl</t>
  </si>
  <si>
    <t>SC-313 TECHNICAL SERVICES AGREEMENT (GRP DIRK VAN ZYL)</t>
  </si>
  <si>
    <t>SC-312</t>
  </si>
  <si>
    <t>TECHNICAL SERVCE (GRP MINE WATERMC PTY LTDA)</t>
  </si>
  <si>
    <t>Mine WaterMc Pty Ltd</t>
  </si>
  <si>
    <t>SC-312 TECHNICAL SERVCE (GRP MINE WATERMC PTY LTDA)</t>
  </si>
  <si>
    <t>SC-311</t>
  </si>
  <si>
    <t>TECHNICAL SERVCE (GRP MARC RUEST)</t>
  </si>
  <si>
    <t>Marc Ruest</t>
  </si>
  <si>
    <t>AUD</t>
  </si>
  <si>
    <t>SC-311 TECHNICAL SERVCE (GRP MARC RUEST)</t>
  </si>
  <si>
    <t>SC-308</t>
  </si>
  <si>
    <t>TECHNICAL SERVICE LEITNER (AGUDIO)</t>
  </si>
  <si>
    <t>Leitner SpA</t>
  </si>
  <si>
    <t>Via Brennero 34</t>
  </si>
  <si>
    <t>Vipiteno</t>
  </si>
  <si>
    <t>SC-308 TECHNICAL SERVICE LEITNER (AGUDIO)</t>
  </si>
  <si>
    <t>51-11-3332</t>
  </si>
  <si>
    <t>OS2017-025</t>
  </si>
  <si>
    <t>DISEÑO DE OPEN PIT (OPTIMIZACIÓN)</t>
  </si>
  <si>
    <t>MineRP</t>
  </si>
  <si>
    <t>76.507.354-5</t>
  </si>
  <si>
    <t>Mine planning external design</t>
  </si>
  <si>
    <t>Agustina 1142b 201</t>
  </si>
  <si>
    <t>OS2017-025 DISEÑO DE OPEN PIT (OPTIMIZACIÓN)</t>
  </si>
  <si>
    <t>Enrique Fáundex llanos</t>
  </si>
  <si>
    <t>efaundez@minerp.com</t>
  </si>
  <si>
    <t>+56 22 364 4258</t>
  </si>
  <si>
    <t>SC-335 SUMINISTRO Y TRANSPORTE DE AGUA POTABLE, SUCCIÓN Y RETIRO DE AGUAS SERVIDAS Y RETIRO DE RESIDUOS</t>
  </si>
  <si>
    <t>Franco Espinoza</t>
  </si>
  <si>
    <t>fespinoza@bioseptic.cl</t>
  </si>
  <si>
    <t>51 2 677293</t>
  </si>
  <si>
    <t>SC-324</t>
  </si>
  <si>
    <t>CONTRATACIÓN DE COLABORADORES PARA PROYECTO NU</t>
  </si>
  <si>
    <t>EMPRESA SERVICIOS TRANSITORIOS PAGE INTERIM CHILE LTDA</t>
  </si>
  <si>
    <t>76.228.695-5</t>
  </si>
  <si>
    <t>Servicios Transitorios</t>
  </si>
  <si>
    <t>Magdalena 181</t>
  </si>
  <si>
    <t>SC-324 CONTRATACIÓN DE COLABORADORES PARA PROYECTO NU</t>
  </si>
  <si>
    <t>Fernanda Mardones Oyarzo</t>
  </si>
  <si>
    <t>fernandamardones@pagepersonnel.cl</t>
  </si>
  <si>
    <t>+56 2 2617-2000</t>
  </si>
  <si>
    <t>OS2017-017</t>
  </si>
  <si>
    <t>SERVICIO PREVENCION PLAGA</t>
  </si>
  <si>
    <t>OS2017-017 SERVICIO PREVENCION PLAGA</t>
  </si>
  <si>
    <t>SC-341</t>
  </si>
  <si>
    <t>SERVICIO DE APOYO LEGAL CORPORATIVO</t>
  </si>
  <si>
    <t>SC-341 SERVICIO DE APOYO LEGAL CORPORATIVO</t>
  </si>
  <si>
    <t>OS2017-031</t>
  </si>
  <si>
    <t>INFRAESTRUCTURE PROJECTS SUPPORTING MINE DEVELOPMENT</t>
  </si>
  <si>
    <t>Michael Gingles</t>
  </si>
  <si>
    <t>43-2114973</t>
  </si>
  <si>
    <t>7902 Glen Ridge Drive</t>
  </si>
  <si>
    <t>Castle Pines</t>
  </si>
  <si>
    <t>Colorado</t>
  </si>
  <si>
    <t>OS2017-031 INFRAESTRUCTURE PROJECTS SUPPORTING MINE DEVELOPMENT</t>
  </si>
  <si>
    <t>mike@sunriseamericas.com</t>
  </si>
  <si>
    <t>1-303-931-8597</t>
  </si>
  <si>
    <t>SC-321</t>
  </si>
  <si>
    <t>SERVICIO MANTENCION CAMINOS Y MOV TIERRA LA FORUNA</t>
  </si>
  <si>
    <t>SC-321 SERVICIO MANTENCION CAMINOS Y MOV TIERRA LA FORUNA</t>
  </si>
  <si>
    <t>SC-332</t>
  </si>
  <si>
    <t>REVISIÓN DEL OPEX DEL PROYECTO NUEVAUNIÓN</t>
  </si>
  <si>
    <t>BAIN &amp; COMPANY CHILE ASESORIAS LIMITADA</t>
  </si>
  <si>
    <t>76.146.692-5</t>
  </si>
  <si>
    <t>Av. Apoquindo 2827, piso 20</t>
  </si>
  <si>
    <t>SC-332 REVISIÓN DEL OPEX DEL PROYECTO NUEVAUNIÓN</t>
  </si>
  <si>
    <t>Fernando Saveedra</t>
  </si>
  <si>
    <t>Ricardo Gold</t>
  </si>
  <si>
    <t>Director</t>
  </si>
  <si>
    <t>Ricardo.gold@bain.com</t>
  </si>
  <si>
    <t>+56 2 2898 2019</t>
  </si>
  <si>
    <t>SC-336</t>
  </si>
  <si>
    <t>CONTRATACIÓN DE PERSONAL TRANSITORIO PROYECTO NUEVAUNIÓN</t>
  </si>
  <si>
    <t>SC-336 CONTRATACIÓN DE PERSONAL TRANSITORIO PROYECTO NUEVAUNIÓN</t>
  </si>
  <si>
    <t>OS2017-035</t>
  </si>
  <si>
    <t>ESTUDIO DE VALORES DE TERRENO EN 4 SECTORES DE LA CIUDAD DE VALLENAR</t>
  </si>
  <si>
    <t>CAROLINA VERDEJO CONSULTORIAS Y ASESORIAS EIRL</t>
  </si>
  <si>
    <t>76.529.122-4</t>
  </si>
  <si>
    <t>AVENIDA EL RODEO 13787</t>
  </si>
  <si>
    <t>OS2017-035 ESTUDIO DE VALORES DE TERRENO EN 4 SECTORES DE LA CIUDAD DE VALLENAR</t>
  </si>
  <si>
    <t>Carolina Verdejo Díaz</t>
  </si>
  <si>
    <t>carolina.verdejo@consultoriasvcd.cl</t>
  </si>
  <si>
    <t>52121089</t>
  </si>
  <si>
    <t>OS2017-036</t>
  </si>
  <si>
    <t>REVIEW OF THE PROCESSES AND SCOPE FOR THE FS CONTRACT</t>
  </si>
  <si>
    <t>WILLIAM MCCARTHY</t>
  </si>
  <si>
    <t>4515 Silver Cliff Court</t>
  </si>
  <si>
    <t>Castle Rock</t>
  </si>
  <si>
    <t>OS2017-036 REVIEW OF THE PROCESSES AND SCOPE FOR THE FS CONTRACT</t>
  </si>
  <si>
    <t>William McCarthy</t>
  </si>
  <si>
    <t>bill.maccarthy@goldcorp.com</t>
  </si>
  <si>
    <t>+1 303790-4807</t>
  </si>
  <si>
    <t>OS2017-038</t>
  </si>
  <si>
    <t>PREPARACIÓN PSU ALTO DEL CARMEN</t>
  </si>
  <si>
    <t>AG CAMARA DE COMERCIO DETALLISTA Y TURISMO</t>
  </si>
  <si>
    <t>70.898.900-2</t>
  </si>
  <si>
    <t>Establecimiento de Enseñanza Pre Universitario</t>
  </si>
  <si>
    <t>Ramirez N°940</t>
  </si>
  <si>
    <t>OS2017-038 PREPARACIÓN PSU ALTO DEL CARMEN</t>
  </si>
  <si>
    <t>51-11-3357</t>
  </si>
  <si>
    <t>OS2017-040</t>
  </si>
  <si>
    <t>OWNER'S ENGINEER FOR THE PORT FACILITY OPERATIONS</t>
  </si>
  <si>
    <t>COWI</t>
  </si>
  <si>
    <t>FS (NUEVAUNION SPA)</t>
  </si>
  <si>
    <t>101-788 Harbourside Drive</t>
  </si>
  <si>
    <t>North Vancouver</t>
  </si>
  <si>
    <t>Vancouver</t>
  </si>
  <si>
    <t>OS2017-040 OWNER'S ENGINEER FOR THE PORT FACILITY OPERATIONS</t>
  </si>
  <si>
    <t>OS2017-030</t>
  </si>
  <si>
    <t>ENCUESTA PERCEPCIÓN USO CONCENTRADO PROYECTO NU</t>
  </si>
  <si>
    <t>OS2017-030 ENCUESTA PERCEPCIÓN USO CONCENTRADO PROYECTO NU</t>
  </si>
  <si>
    <t>OS2017-029</t>
  </si>
  <si>
    <t>ASESORIA PARA LEVANTAMIENTO DE INSCRIPCIONES TITULARES VIGENTES</t>
  </si>
  <si>
    <t>OS2017-029 ASESORIA PARA LEVANTAMIENTO DE INSCRIPCIONES TITULARES VIGENTES</t>
  </si>
  <si>
    <t>OS2017-039</t>
  </si>
  <si>
    <t>PROYECTO HUASCO ESCENCIAL: HISTORIA CONTEMPORANEA PROV HUASCO</t>
  </si>
  <si>
    <t>JORGE ZAMBRA CONTRERAS</t>
  </si>
  <si>
    <t>4.116.944-3</t>
  </si>
  <si>
    <t>Prat 14</t>
  </si>
  <si>
    <t>OS2017-039 PROYECTO HUASCO ESCENCIAL: HISTORIA CONTEMPORANEA PROV HUASCO</t>
  </si>
  <si>
    <t>OS2017-041</t>
  </si>
  <si>
    <t>TRADUCCIÓN SECCIONES PFS y FS (W. Diaz)</t>
  </si>
  <si>
    <t>WALTER DIAZ LARA</t>
  </si>
  <si>
    <t>13.2370483-K</t>
  </si>
  <si>
    <t>Traducciones</t>
  </si>
  <si>
    <t>AV LA ESTRELLA 519,</t>
  </si>
  <si>
    <t>OS2017-041 TRADUCCIÓN SECCIONES PFS y FS (W. Diaz)</t>
  </si>
  <si>
    <t>UF envío</t>
  </si>
  <si>
    <t>Fecha Envío</t>
  </si>
  <si>
    <t>NUTRISER</t>
  </si>
  <si>
    <t>SONDAJE LA FORTUNA</t>
  </si>
  <si>
    <t>Piteau Associates Chile SpA</t>
  </si>
  <si>
    <t>683-5</t>
  </si>
  <si>
    <t>borrar_Mine Planning external design</t>
  </si>
  <si>
    <t>78726200-7</t>
  </si>
  <si>
    <t>77.269.460-1</t>
  </si>
  <si>
    <t>SIGA INGENIERIA Y CONSULTORIA</t>
  </si>
  <si>
    <t>DR. JOHOW 987 D 1202</t>
  </si>
  <si>
    <t>ROSA ESCOBAR</t>
  </si>
  <si>
    <t>LUIS GONZALO R</t>
  </si>
  <si>
    <t>76.058.076-7</t>
  </si>
  <si>
    <t>INGENIERÍA DE PRE-FACTIBILIDAD MANEJO DE RESIDUOS</t>
  </si>
  <si>
    <t>SIGA INGENIERÍA</t>
  </si>
  <si>
    <t>Graphis Consultores Lda (RC Consultores)</t>
  </si>
  <si>
    <t>Envío OCIP Anterior NU</t>
  </si>
  <si>
    <t>F Término</t>
  </si>
  <si>
    <t>Monto UF</t>
  </si>
  <si>
    <t>SC-208</t>
  </si>
  <si>
    <t>SC-209</t>
  </si>
  <si>
    <t>SC-210</t>
  </si>
  <si>
    <t>SC-211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</si>
</sst>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 ;_ * \-#,##0_ ;_ * &quot;-&quot;_ ;_ @_ "/>
    <numFmt numFmtId="43" formatCode="_ * #,##0.00_ ;_ * \-#,##0.00_ ;_ * &quot;-&quot;??_ ;_ @_ "/>
    <numFmt numFmtId="164" formatCode="yyyy\-mm\-dd"/>
    <numFmt numFmtId="172" formatCode="_ * #,##0.00_ ;_ * \-#,##0.0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 applyFill="1"/>
    <xf numFmtId="0" fontId="0" fillId="0" borderId="0" xfId="0" applyFill="1"/>
    <xf numFmtId="3" fontId="0" fillId="0" borderId="0" xfId="0" applyNumberFormat="1" applyFill="1"/>
    <xf numFmtId="0" fontId="0" fillId="2" borderId="0" xfId="0" applyFill="1" applyAlignment="1">
      <alignment horizontal="center" vertical="center" wrapText="1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3" borderId="0" xfId="0" applyFill="1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14" fontId="0" fillId="6" borderId="0" xfId="0" applyNumberFormat="1" applyFill="1"/>
    <xf numFmtId="14" fontId="0" fillId="0" borderId="0" xfId="0" applyNumberFormat="1"/>
    <xf numFmtId="41" fontId="0" fillId="6" borderId="0" xfId="1" applyFont="1" applyFill="1"/>
    <xf numFmtId="41" fontId="0" fillId="0" borderId="0" xfId="1" applyFont="1"/>
    <xf numFmtId="41" fontId="0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14" fontId="0" fillId="2" borderId="0" xfId="0" applyNumberFormat="1" applyFill="1" applyAlignment="1">
      <alignment horizontal="center" vertical="center" wrapText="1"/>
    </xf>
    <xf numFmtId="41" fontId="0" fillId="0" borderId="0" xfId="1" applyFont="1" applyFill="1"/>
    <xf numFmtId="14" fontId="0" fillId="0" borderId="0" xfId="0" applyNumberFormat="1" applyFill="1" applyAlignment="1">
      <alignment horizontal="center"/>
    </xf>
    <xf numFmtId="14" fontId="0" fillId="6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3" fontId="0" fillId="8" borderId="0" xfId="0" applyNumberFormat="1" applyFill="1"/>
    <xf numFmtId="3" fontId="0" fillId="4" borderId="0" xfId="0" applyNumberFormat="1" applyFill="1"/>
    <xf numFmtId="3" fontId="0" fillId="2" borderId="0" xfId="0" applyNumberFormat="1" applyFill="1"/>
    <xf numFmtId="3" fontId="0" fillId="9" borderId="0" xfId="0" applyNumberFormat="1" applyFill="1"/>
    <xf numFmtId="164" fontId="0" fillId="7" borderId="0" xfId="0" applyNumberFormat="1" applyFill="1"/>
    <xf numFmtId="41" fontId="0" fillId="7" borderId="0" xfId="1" applyFont="1" applyFill="1" applyBorder="1"/>
    <xf numFmtId="0" fontId="0" fillId="7" borderId="0" xfId="0" applyFill="1" applyBorder="1"/>
    <xf numFmtId="14" fontId="0" fillId="7" borderId="0" xfId="0" applyNumberFormat="1" applyFill="1"/>
    <xf numFmtId="3" fontId="0" fillId="7" borderId="0" xfId="0" applyNumberFormat="1" applyFill="1" applyBorder="1"/>
    <xf numFmtId="3" fontId="2" fillId="7" borderId="0" xfId="0" applyNumberFormat="1" applyFont="1" applyFill="1" applyBorder="1"/>
    <xf numFmtId="172" fontId="0" fillId="0" borderId="0" xfId="1" applyNumberFormat="1" applyFont="1" applyFill="1"/>
    <xf numFmtId="43" fontId="0" fillId="0" borderId="0" xfId="0" applyNumberFormat="1" applyFill="1"/>
  </cellXfs>
  <cellStyles count="2">
    <cellStyle name="Millares [0]" xfId="1" builtinId="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topLeftCell="C1" workbookViewId="0">
      <selection activeCell="W6" sqref="W6"/>
    </sheetView>
  </sheetViews>
  <sheetFormatPr baseColWidth="10" defaultRowHeight="15" x14ac:dyDescent="0.25"/>
  <cols>
    <col min="1" max="1" width="13.7109375" style="2" customWidth="1"/>
    <col min="2" max="2" width="39.140625" style="2" customWidth="1"/>
    <col min="3" max="3" width="11.42578125" style="17"/>
    <col min="4" max="4" width="24.28515625" style="2" customWidth="1"/>
    <col min="5" max="5" width="19.85546875" style="2" customWidth="1"/>
    <col min="6" max="6" width="33" style="2" hidden="1" customWidth="1"/>
    <col min="7" max="7" width="16.140625" style="2" hidden="1" customWidth="1"/>
    <col min="8" max="8" width="11.42578125" style="2" hidden="1" customWidth="1"/>
    <col min="9" max="9" width="22.5703125" style="2" hidden="1" customWidth="1"/>
    <col min="10" max="10" width="11.42578125" style="1" hidden="1" customWidth="1"/>
    <col min="11" max="12" width="19" style="2" customWidth="1"/>
    <col min="13" max="13" width="21.7109375" style="20" customWidth="1"/>
    <col min="14" max="15" width="11.42578125" style="2" hidden="1" customWidth="1"/>
    <col min="16" max="16" width="33.140625" style="2" hidden="1" customWidth="1"/>
    <col min="17" max="18" width="11.42578125" style="2"/>
    <col min="19" max="19" width="11.85546875" style="1" bestFit="1" customWidth="1"/>
    <col min="20" max="20" width="11.42578125" style="17"/>
    <col min="21" max="25" width="11.42578125" style="2"/>
    <col min="26" max="26" width="13.5703125" style="2" bestFit="1" customWidth="1"/>
    <col min="27" max="16384" width="11.42578125" style="2"/>
  </cols>
  <sheetData>
    <row r="1" spans="1:26" x14ac:dyDescent="0.25">
      <c r="I1" s="2" t="s">
        <v>49</v>
      </c>
      <c r="J1" s="19">
        <v>26610.400000000001</v>
      </c>
      <c r="V1" s="2">
        <v>11448.124793528828</v>
      </c>
    </row>
    <row r="3" spans="1:26" ht="30" x14ac:dyDescent="0.25">
      <c r="A3" s="8" t="s">
        <v>2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51</v>
      </c>
      <c r="G3" s="4" t="s">
        <v>52</v>
      </c>
      <c r="H3" s="4" t="s">
        <v>53</v>
      </c>
      <c r="I3" s="4" t="s">
        <v>5</v>
      </c>
      <c r="J3" s="18" t="s">
        <v>6</v>
      </c>
      <c r="K3" s="4" t="s">
        <v>8</v>
      </c>
      <c r="L3" s="4" t="s">
        <v>48</v>
      </c>
      <c r="M3" s="18" t="s">
        <v>9</v>
      </c>
      <c r="N3" s="4" t="s">
        <v>54</v>
      </c>
      <c r="O3" s="4" t="s">
        <v>0</v>
      </c>
      <c r="P3" s="4" t="s">
        <v>7</v>
      </c>
      <c r="S3" s="18" t="s">
        <v>1767</v>
      </c>
      <c r="T3" s="4" t="s">
        <v>120</v>
      </c>
      <c r="U3" s="4" t="s">
        <v>1768</v>
      </c>
      <c r="V3" s="4" t="s">
        <v>1769</v>
      </c>
      <c r="X3" s="34">
        <f>L4-V4</f>
        <v>222382.24259076451</v>
      </c>
      <c r="Y3" s="34">
        <f>X3*0.004</f>
        <v>889.52897036305808</v>
      </c>
      <c r="Z3" s="34">
        <f>Y3*26600</f>
        <v>23661470.611657344</v>
      </c>
    </row>
    <row r="4" spans="1:26" x14ac:dyDescent="0.25">
      <c r="A4" s="9" t="s">
        <v>265</v>
      </c>
      <c r="B4" s="2" t="str">
        <f>IFERROR(VLOOKUP($A4,BD!$A$1:$BV$300,4,0),"")</f>
        <v>NUEVAUNION SPA</v>
      </c>
      <c r="C4" s="17" t="str">
        <f>VLOOKUP($A4,BD!$A$1:$BV$300,6,0)</f>
        <v>SC-235</v>
      </c>
      <c r="D4" s="2" t="str">
        <f>VLOOKUP($A4,BD!$A$1:$BV$300,7,0)</f>
        <v>SERVICIO DE ESTUDIO DE IMPACTO AMBIENTAL (EIA)</v>
      </c>
      <c r="E4" s="2" t="str">
        <f>VLOOKUP($A4,BD!$A$1:$BV$300,8,0)</f>
        <v>KNIGHT PIESOLD S.A.</v>
      </c>
      <c r="F4" s="2" t="str">
        <f>VLOOKUP($A4,BD!$A$1:$BV$300,44,0)</f>
        <v>Avenida Vitacura N°4380 Piso 17</v>
      </c>
      <c r="G4" s="2" t="str">
        <f>VLOOKUP($A4,BD!$A$1:$BV$300,45,0)</f>
        <v>Vitacura</v>
      </c>
      <c r="H4" s="2" t="str">
        <f>VLOOKUP($A4,BD!$A$1:$BV$300,46,0)</f>
        <v>Santiago</v>
      </c>
      <c r="I4" s="2" t="str">
        <f>VLOOKUP($A4,BD!$A$1:$BV$300,9,0)</f>
        <v>96.680.350-9</v>
      </c>
      <c r="J4" s="1">
        <f>VLOOKUP($A4,BD!$A$1:$BV$300,10,0)</f>
        <v>42485</v>
      </c>
      <c r="K4" s="19">
        <f>VLOOKUP($A4,BD!$A$1:$BV$300,31,0)</f>
        <v>9150470.0121220592</v>
      </c>
      <c r="L4" s="19">
        <f>K4*680/$J$1</f>
        <v>233830.36738429335</v>
      </c>
      <c r="M4" s="20">
        <f>VLOOKUP($A4,BD!$A$1:$BV$300,33,0)</f>
        <v>43464</v>
      </c>
      <c r="N4" s="2" t="str">
        <f>VLOOKUP($A4,BD!$A$1:$BV$300,13,0)</f>
        <v>684 SERA</v>
      </c>
      <c r="O4" s="2" t="str">
        <f>VLOOKUP($A4,BD!$A$1:$BV$300,14,0)</f>
        <v>51-11-3344</v>
      </c>
      <c r="P4" s="2" t="str">
        <f>VLOOKUP($A4,BD!$A$1:$BV$300,15,0)</f>
        <v>Environmental Studies_</v>
      </c>
      <c r="S4" s="1">
        <f>VLOOKUP($C4,'Historico NU'!$B$2:$Q$100,16,0)</f>
        <v>42851</v>
      </c>
      <c r="T4" s="20" t="str">
        <f>VLOOKUP($C4,'Historico NU'!$B$2:$Q$100,1,0)</f>
        <v>SC-235</v>
      </c>
      <c r="U4" s="1">
        <f>VLOOKUP($C4,'Historico NU'!$B$2:$Q$100,11,0)</f>
        <v>43190</v>
      </c>
      <c r="V4" s="33">
        <f>VLOOKUP($C4,'Historico NU'!$B$2:$Q$100,10,0)</f>
        <v>11448.124793528828</v>
      </c>
    </row>
    <row r="5" spans="1:26" x14ac:dyDescent="0.25">
      <c r="A5" s="9" t="s">
        <v>1770</v>
      </c>
      <c r="B5" s="2" t="str">
        <f>IFERROR(VLOOKUP($A5,BD!$A$1:$BV$300,4,0),"")</f>
        <v/>
      </c>
      <c r="C5" s="17" t="e">
        <f>VLOOKUP($A5,BD!$A$1:$BV$300,6,0)</f>
        <v>#N/A</v>
      </c>
      <c r="D5" s="2" t="e">
        <f>VLOOKUP($A5,BD!$A$1:$BV$300,7,0)</f>
        <v>#N/A</v>
      </c>
      <c r="E5" s="2" t="str">
        <f>IFERROR(VLOOKUP($A5,BD!$A$1:$BV$300,8,0),"")</f>
        <v/>
      </c>
      <c r="F5" s="2" t="str">
        <f>IFERROR(VLOOKUP($A5,BD!$A$1:$BV$300,44,0),"")</f>
        <v/>
      </c>
      <c r="G5" s="2" t="str">
        <f>IFERROR(VLOOKUP($A5,BD!$A$1:$BV$300,45,0),"")</f>
        <v/>
      </c>
      <c r="H5" s="2" t="str">
        <f>IFERROR(VLOOKUP($A5,BD!$A$1:$BV$300,46,0),"")</f>
        <v/>
      </c>
      <c r="I5" s="2" t="str">
        <f>IFERROR(VLOOKUP($A5,BD!$A$1:$BV$300,9,0),"")</f>
        <v/>
      </c>
      <c r="J5" s="2" t="str">
        <f>IFERROR(VLOOKUP($A5,BD!$A$1:$BV$300,10,0),"")</f>
        <v/>
      </c>
      <c r="K5" s="2" t="str">
        <f>IFERROR(VLOOKUP($A5,BD!$A$1:$BV$300,4,0),"")</f>
        <v/>
      </c>
      <c r="L5" s="2" t="str">
        <f>IFERROR(VLOOKUP($A5,BD!$A$1:$BV$300,4,0),"")</f>
        <v/>
      </c>
      <c r="M5" s="2" t="str">
        <f>IFERROR(VLOOKUP($A5,BD!$A$1:$BV$300,4,0),"")</f>
        <v/>
      </c>
      <c r="N5" s="2" t="str">
        <f>IFERROR(VLOOKUP($A5,BD!$A$1:$BV$300,4,0),"")</f>
        <v/>
      </c>
      <c r="O5" s="2" t="str">
        <f>IFERROR(VLOOKUP($A5,BD!$A$1:$BV$300,4,0),"")</f>
        <v/>
      </c>
      <c r="P5" s="2" t="str">
        <f>IFERROR(VLOOKUP($A5,BD!$A$1:$BV$300,4,0),"")</f>
        <v/>
      </c>
      <c r="S5" s="1" t="e">
        <f>VLOOKUP($C5,'Historico NU'!$B$2:$Q$100,16,0)</f>
        <v>#N/A</v>
      </c>
      <c r="T5" s="20" t="e">
        <f>VLOOKUP($C5,'Historico NU'!$B$2:$Q$100,1,0)</f>
        <v>#N/A</v>
      </c>
      <c r="U5" s="1" t="e">
        <f>VLOOKUP($C5,'Historico NU'!$B$2:$Q$100,11,0)</f>
        <v>#N/A</v>
      </c>
      <c r="V5" s="33" t="e">
        <f>VLOOKUP($C5,'Historico NU'!$B$2:$Q$100,10,0)</f>
        <v>#N/A</v>
      </c>
    </row>
    <row r="6" spans="1:26" x14ac:dyDescent="0.25">
      <c r="A6" s="9" t="s">
        <v>1771</v>
      </c>
      <c r="B6" s="2" t="str">
        <f>IFERROR(VLOOKUP($A6,BD!$A$1:$BV$300,4,0),"")</f>
        <v/>
      </c>
      <c r="C6" s="17" t="e">
        <f>VLOOKUP($A6,BD!$A$1:$BV$300,6,0)</f>
        <v>#N/A</v>
      </c>
      <c r="D6" s="2" t="e">
        <f>VLOOKUP($A6,BD!$A$1:$BV$300,7,0)</f>
        <v>#N/A</v>
      </c>
      <c r="E6" s="2" t="e">
        <f>VLOOKUP($A6,BD!$A$1:$BV$300,8,0)</f>
        <v>#N/A</v>
      </c>
      <c r="F6" s="2" t="e">
        <f>VLOOKUP($A6,BD!$A$1:$BV$300,44,0)</f>
        <v>#N/A</v>
      </c>
      <c r="G6" s="2" t="e">
        <f>VLOOKUP($A6,BD!$A$1:$BV$300,45,0)</f>
        <v>#N/A</v>
      </c>
      <c r="H6" s="2" t="e">
        <f>VLOOKUP($A6,BD!$A$1:$BV$300,46,0)</f>
        <v>#N/A</v>
      </c>
      <c r="I6" s="2" t="e">
        <f>VLOOKUP($A6,BD!$A$1:$BV$300,9,0)</f>
        <v>#N/A</v>
      </c>
      <c r="J6" s="1" t="e">
        <f>VLOOKUP($A6,BD!$A$1:$BV$300,10,0)</f>
        <v>#N/A</v>
      </c>
      <c r="K6" s="19" t="e">
        <f>VLOOKUP($A6,BD!$A$1:$BV$300,31,0)</f>
        <v>#N/A</v>
      </c>
      <c r="L6" s="19" t="e">
        <f t="shared" ref="L5:L8" si="0">K6*680/$J$1</f>
        <v>#N/A</v>
      </c>
      <c r="M6" s="20" t="e">
        <f>VLOOKUP($A6,BD!$A$1:$BV$300,33,0)</f>
        <v>#N/A</v>
      </c>
      <c r="N6" s="2" t="e">
        <f>VLOOKUP($A6,BD!$A$1:$BV$300,13,0)</f>
        <v>#N/A</v>
      </c>
      <c r="O6" s="2" t="e">
        <f>VLOOKUP($A6,BD!$A$1:$BV$300,14,0)</f>
        <v>#N/A</v>
      </c>
      <c r="P6" s="2" t="e">
        <f>VLOOKUP($A6,BD!$A$1:$BV$300,15,0)</f>
        <v>#N/A</v>
      </c>
      <c r="S6" s="1" t="e">
        <f>VLOOKUP($C6,'Historico NU'!$B$2:$Q$100,16,0)</f>
        <v>#N/A</v>
      </c>
      <c r="T6" s="20" t="e">
        <f>VLOOKUP($C6,'Historico NU'!$B$2:$Q$100,1,0)</f>
        <v>#N/A</v>
      </c>
      <c r="U6" s="1" t="e">
        <f>VLOOKUP($C6,'Historico NU'!$B$2:$Q$100,11,0)</f>
        <v>#N/A</v>
      </c>
      <c r="V6" s="33" t="e">
        <f>VLOOKUP($C6,'Historico NU'!$B$2:$Q$100,10,0)</f>
        <v>#N/A</v>
      </c>
    </row>
    <row r="7" spans="1:26" x14ac:dyDescent="0.25">
      <c r="A7" s="9" t="s">
        <v>1772</v>
      </c>
      <c r="B7" s="2" t="str">
        <f>IFERROR(VLOOKUP($A7,BD!$A$1:$BV$300,4,0),"")</f>
        <v/>
      </c>
      <c r="C7" s="17" t="e">
        <f>VLOOKUP($A7,BD!$A$1:$BV$300,6,0)</f>
        <v>#N/A</v>
      </c>
      <c r="D7" s="2" t="e">
        <f>VLOOKUP($A7,BD!$A$1:$BV$300,7,0)</f>
        <v>#N/A</v>
      </c>
      <c r="E7" s="2" t="e">
        <f>VLOOKUP($A7,BD!$A$1:$BV$300,8,0)</f>
        <v>#N/A</v>
      </c>
      <c r="F7" s="2" t="e">
        <f>VLOOKUP($A7,BD!$A$1:$BV$300,44,0)</f>
        <v>#N/A</v>
      </c>
      <c r="G7" s="2" t="e">
        <f>VLOOKUP($A7,BD!$A$1:$BV$300,45,0)</f>
        <v>#N/A</v>
      </c>
      <c r="H7" s="2" t="e">
        <f>VLOOKUP($A7,BD!$A$1:$BV$300,46,0)</f>
        <v>#N/A</v>
      </c>
      <c r="I7" s="2" t="e">
        <f>VLOOKUP($A7,BD!$A$1:$BV$300,9,0)</f>
        <v>#N/A</v>
      </c>
      <c r="J7" s="1" t="e">
        <f>VLOOKUP($A7,BD!$A$1:$BV$300,10,0)</f>
        <v>#N/A</v>
      </c>
      <c r="K7" s="19" t="e">
        <f>VLOOKUP($A7,BD!$A$1:$BV$300,31,0)</f>
        <v>#N/A</v>
      </c>
      <c r="L7" s="19" t="e">
        <f t="shared" si="0"/>
        <v>#N/A</v>
      </c>
      <c r="M7" s="20" t="e">
        <f>VLOOKUP($A7,BD!$A$1:$BV$300,33,0)</f>
        <v>#N/A</v>
      </c>
      <c r="N7" s="2" t="e">
        <f>VLOOKUP($A7,BD!$A$1:$BV$300,13,0)</f>
        <v>#N/A</v>
      </c>
      <c r="O7" s="2" t="e">
        <f>VLOOKUP($A7,BD!$A$1:$BV$300,14,0)</f>
        <v>#N/A</v>
      </c>
      <c r="P7" s="2" t="e">
        <f>VLOOKUP($A7,BD!$A$1:$BV$300,15,0)</f>
        <v>#N/A</v>
      </c>
      <c r="S7" s="1" t="e">
        <f>VLOOKUP($C7,'Historico NU'!$B$2:$Q$100,16,0)</f>
        <v>#N/A</v>
      </c>
      <c r="T7" s="20" t="e">
        <f>VLOOKUP($C7,'Historico NU'!$B$2:$Q$100,1,0)</f>
        <v>#N/A</v>
      </c>
      <c r="U7" s="1" t="e">
        <f>VLOOKUP($C7,'Historico NU'!$B$2:$Q$100,11,0)</f>
        <v>#N/A</v>
      </c>
      <c r="V7" s="33" t="e">
        <f>VLOOKUP($C7,'Historico NU'!$B$2:$Q$100,10,0)</f>
        <v>#N/A</v>
      </c>
    </row>
    <row r="8" spans="1:26" x14ac:dyDescent="0.25">
      <c r="A8" s="9" t="s">
        <v>1773</v>
      </c>
      <c r="B8" s="2" t="str">
        <f>IFERROR(VLOOKUP($A8,BD!$A$1:$BV$300,4,0),"")</f>
        <v/>
      </c>
      <c r="C8" s="17" t="e">
        <f>VLOOKUP($A8,BD!$A$1:$BV$300,6,0)</f>
        <v>#N/A</v>
      </c>
      <c r="D8" s="2" t="e">
        <f>VLOOKUP($A8,BD!$A$1:$BV$300,7,0)</f>
        <v>#N/A</v>
      </c>
      <c r="E8" s="2" t="e">
        <f>VLOOKUP($A8,BD!$A$1:$BV$300,8,0)</f>
        <v>#N/A</v>
      </c>
      <c r="F8" s="2" t="e">
        <f>VLOOKUP($A8,BD!$A$1:$BV$300,44,0)</f>
        <v>#N/A</v>
      </c>
      <c r="G8" s="2" t="e">
        <f>VLOOKUP($A8,BD!$A$1:$BV$300,45,0)</f>
        <v>#N/A</v>
      </c>
      <c r="H8" s="2" t="e">
        <f>VLOOKUP($A8,BD!$A$1:$BV$300,46,0)</f>
        <v>#N/A</v>
      </c>
      <c r="I8" s="2" t="e">
        <f>VLOOKUP($A8,BD!$A$1:$BV$300,9,0)</f>
        <v>#N/A</v>
      </c>
      <c r="J8" s="1" t="e">
        <f>VLOOKUP($A8,BD!$A$1:$BV$300,10,0)</f>
        <v>#N/A</v>
      </c>
      <c r="K8" s="19" t="e">
        <f>VLOOKUP($A8,BD!$A$1:$BV$300,31,0)</f>
        <v>#N/A</v>
      </c>
      <c r="L8" s="19" t="e">
        <f t="shared" si="0"/>
        <v>#N/A</v>
      </c>
      <c r="M8" s="20" t="e">
        <f>VLOOKUP($A8,BD!$A$1:$BV$300,33,0)</f>
        <v>#N/A</v>
      </c>
      <c r="N8" s="2" t="e">
        <f>VLOOKUP($A8,BD!$A$1:$BV$300,13,0)</f>
        <v>#N/A</v>
      </c>
      <c r="O8" s="2" t="e">
        <f>VLOOKUP($A8,BD!$A$1:$BV$300,14,0)</f>
        <v>#N/A</v>
      </c>
      <c r="P8" s="2" t="e">
        <f>VLOOKUP($A8,BD!$A$1:$BV$300,15,0)</f>
        <v>#N/A</v>
      </c>
      <c r="S8" s="1" t="e">
        <f>VLOOKUP($C8,'Historico NU'!$B$2:$Q$100,16,0)</f>
        <v>#N/A</v>
      </c>
      <c r="T8" s="20" t="e">
        <f>VLOOKUP($C8,'Historico NU'!$B$2:$Q$100,1,0)</f>
        <v>#N/A</v>
      </c>
      <c r="U8" s="1" t="e">
        <f>VLOOKUP($C8,'Historico NU'!$B$2:$Q$100,11,0)</f>
        <v>#N/A</v>
      </c>
      <c r="V8" s="33" t="e">
        <f>VLOOKUP($C8,'Historico NU'!$B$2:$Q$100,10,0)</f>
        <v>#N/A</v>
      </c>
    </row>
    <row r="9" spans="1:26" x14ac:dyDescent="0.25">
      <c r="K9" s="3"/>
      <c r="L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BN262"/>
  <sheetViews>
    <sheetView workbookViewId="0">
      <selection activeCell="E28" sqref="E28"/>
    </sheetView>
  </sheetViews>
  <sheetFormatPr baseColWidth="10" defaultColWidth="9.140625" defaultRowHeight="15" x14ac:dyDescent="0.25"/>
  <cols>
    <col min="1" max="1" width="15.5703125" customWidth="1"/>
    <col min="3" max="3" width="13.42578125" customWidth="1"/>
    <col min="4" max="4" width="18.5703125" customWidth="1"/>
    <col min="5" max="5" width="14.42578125" customWidth="1"/>
    <col min="6" max="6" width="12" bestFit="1" customWidth="1"/>
    <col min="7" max="7" width="69.42578125" customWidth="1"/>
    <col min="8" max="8" width="43.5703125" customWidth="1"/>
    <col min="10" max="10" width="14.42578125" customWidth="1"/>
    <col min="11" max="11" width="15.85546875" customWidth="1"/>
    <col min="13" max="13" width="15.5703125" customWidth="1"/>
    <col min="17" max="17" width="22.42578125" customWidth="1"/>
    <col min="30" max="30" width="13.85546875" customWidth="1"/>
    <col min="31" max="31" width="19" customWidth="1"/>
    <col min="32" max="32" width="17.140625" customWidth="1"/>
    <col min="33" max="33" width="21.5703125" bestFit="1" customWidth="1"/>
  </cols>
  <sheetData>
    <row r="1" spans="1:66" x14ac:dyDescent="0.25">
      <c r="A1" s="16" t="s">
        <v>2</v>
      </c>
      <c r="B1" t="s">
        <v>64</v>
      </c>
      <c r="C1" t="s">
        <v>0</v>
      </c>
      <c r="D1" t="s">
        <v>1</v>
      </c>
      <c r="E1" t="s">
        <v>65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66</v>
      </c>
      <c r="L1" t="s">
        <v>67</v>
      </c>
      <c r="M1" t="s">
        <v>68</v>
      </c>
      <c r="N1" t="s">
        <v>0</v>
      </c>
      <c r="O1" t="s">
        <v>7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</v>
      </c>
      <c r="AF1" t="s">
        <v>84</v>
      </c>
      <c r="AG1" t="s">
        <v>9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t="s">
        <v>93</v>
      </c>
      <c r="AQ1" t="s">
        <v>94</v>
      </c>
      <c r="AR1" t="s">
        <v>95</v>
      </c>
      <c r="AS1" t="s">
        <v>96</v>
      </c>
      <c r="AT1" t="s">
        <v>97</v>
      </c>
      <c r="AU1" t="s">
        <v>98</v>
      </c>
      <c r="AV1" t="s">
        <v>99</v>
      </c>
      <c r="AW1" t="s">
        <v>100</v>
      </c>
      <c r="AX1" t="s">
        <v>101</v>
      </c>
      <c r="AY1" t="s">
        <v>102</v>
      </c>
      <c r="AZ1" t="s">
        <v>103</v>
      </c>
      <c r="BA1" t="s">
        <v>104</v>
      </c>
      <c r="BB1" t="s">
        <v>105</v>
      </c>
      <c r="BC1" t="s">
        <v>106</v>
      </c>
      <c r="BD1" t="s">
        <v>107</v>
      </c>
      <c r="BE1" t="s">
        <v>108</v>
      </c>
      <c r="BF1" t="s">
        <v>109</v>
      </c>
      <c r="BG1" t="s">
        <v>110</v>
      </c>
      <c r="BH1" t="s">
        <v>111</v>
      </c>
      <c r="BI1" t="s">
        <v>112</v>
      </c>
      <c r="BJ1" t="s">
        <v>113</v>
      </c>
      <c r="BK1" t="s">
        <v>114</v>
      </c>
      <c r="BL1" t="s">
        <v>115</v>
      </c>
      <c r="BM1" t="s">
        <v>116</v>
      </c>
      <c r="BN1" t="s">
        <v>117</v>
      </c>
    </row>
    <row r="2" spans="1:66" ht="15" hidden="1" customHeight="1" x14ac:dyDescent="0.25">
      <c r="A2" s="16" t="s">
        <v>121</v>
      </c>
      <c r="B2" t="s">
        <v>118</v>
      </c>
      <c r="C2" t="s">
        <v>119</v>
      </c>
      <c r="D2" t="s">
        <v>63</v>
      </c>
      <c r="E2" t="s">
        <v>120</v>
      </c>
      <c r="F2" t="s">
        <v>121</v>
      </c>
      <c r="G2" t="s">
        <v>122</v>
      </c>
      <c r="H2" t="s">
        <v>123</v>
      </c>
      <c r="I2" t="s">
        <v>124</v>
      </c>
      <c r="J2" s="5">
        <v>41234</v>
      </c>
      <c r="K2" s="5">
        <v>43424</v>
      </c>
      <c r="L2" t="s">
        <v>125</v>
      </c>
      <c r="M2" t="s">
        <v>126</v>
      </c>
      <c r="N2" t="s">
        <v>119</v>
      </c>
      <c r="O2" t="s">
        <v>127</v>
      </c>
      <c r="P2" t="s">
        <v>128</v>
      </c>
      <c r="Q2">
        <v>72</v>
      </c>
      <c r="R2">
        <v>0</v>
      </c>
      <c r="S2" t="s">
        <v>129</v>
      </c>
      <c r="T2">
        <v>0</v>
      </c>
      <c r="U2" t="s">
        <v>130</v>
      </c>
      <c r="V2" t="s">
        <v>131</v>
      </c>
      <c r="W2" t="s">
        <v>132</v>
      </c>
      <c r="X2" t="s">
        <v>132</v>
      </c>
      <c r="Y2">
        <v>0</v>
      </c>
      <c r="Z2">
        <v>0</v>
      </c>
      <c r="AA2">
        <v>72</v>
      </c>
      <c r="AB2">
        <v>72</v>
      </c>
      <c r="AC2">
        <v>0</v>
      </c>
      <c r="AD2">
        <v>0</v>
      </c>
      <c r="AE2">
        <v>2814.2576470588242</v>
      </c>
      <c r="AF2">
        <v>2814.2576470588242</v>
      </c>
      <c r="AG2" s="5">
        <v>43424</v>
      </c>
      <c r="AH2">
        <v>0</v>
      </c>
      <c r="AI2">
        <v>0</v>
      </c>
      <c r="AJ2">
        <v>0</v>
      </c>
      <c r="AK2">
        <v>0</v>
      </c>
      <c r="AL2">
        <v>0</v>
      </c>
      <c r="AO2" t="s">
        <v>124</v>
      </c>
      <c r="AP2" t="s">
        <v>133</v>
      </c>
      <c r="AU2" t="s">
        <v>134</v>
      </c>
      <c r="AV2">
        <v>2814.2576470588242</v>
      </c>
      <c r="AW2">
        <v>0</v>
      </c>
      <c r="AX2" t="s">
        <v>135</v>
      </c>
      <c r="AY2" t="s">
        <v>136</v>
      </c>
      <c r="AZ2" t="s">
        <v>137</v>
      </c>
      <c r="BA2" t="s">
        <v>137</v>
      </c>
      <c r="BE2">
        <v>72</v>
      </c>
      <c r="BF2">
        <v>0</v>
      </c>
      <c r="BG2">
        <v>0</v>
      </c>
      <c r="BH2">
        <v>2814.2576470588242</v>
      </c>
      <c r="BI2">
        <v>0</v>
      </c>
      <c r="BJ2">
        <v>2814.2576470588242</v>
      </c>
      <c r="BK2">
        <v>0</v>
      </c>
      <c r="BL2">
        <v>0</v>
      </c>
      <c r="BM2">
        <v>0</v>
      </c>
      <c r="BN2">
        <v>39.086911764705881</v>
      </c>
    </row>
    <row r="3" spans="1:66" ht="15" hidden="1" customHeight="1" x14ac:dyDescent="0.25">
      <c r="A3" s="16" t="s">
        <v>139</v>
      </c>
      <c r="B3" t="s">
        <v>118</v>
      </c>
      <c r="C3" t="s">
        <v>138</v>
      </c>
      <c r="D3" t="s">
        <v>12</v>
      </c>
      <c r="E3" t="s">
        <v>120</v>
      </c>
      <c r="F3" t="s">
        <v>139</v>
      </c>
      <c r="G3" t="s">
        <v>140</v>
      </c>
      <c r="H3" t="s">
        <v>141</v>
      </c>
      <c r="I3" t="s">
        <v>142</v>
      </c>
      <c r="J3" s="5">
        <v>41821</v>
      </c>
      <c r="K3" s="5">
        <v>42460</v>
      </c>
      <c r="L3" t="s">
        <v>143</v>
      </c>
      <c r="M3" t="s">
        <v>126</v>
      </c>
      <c r="N3" t="s">
        <v>138</v>
      </c>
      <c r="O3" t="s">
        <v>144</v>
      </c>
      <c r="P3" t="s">
        <v>145</v>
      </c>
      <c r="Q3">
        <v>42677032</v>
      </c>
      <c r="R3">
        <v>62509961</v>
      </c>
      <c r="S3" t="s">
        <v>129</v>
      </c>
      <c r="T3">
        <v>59461327</v>
      </c>
      <c r="U3" t="s">
        <v>130</v>
      </c>
      <c r="V3" t="s">
        <v>131</v>
      </c>
      <c r="W3" t="s">
        <v>132</v>
      </c>
      <c r="X3" t="s">
        <v>146</v>
      </c>
      <c r="Y3">
        <v>25223493</v>
      </c>
      <c r="Z3">
        <v>65006893.670000002</v>
      </c>
      <c r="AA3">
        <v>67900525</v>
      </c>
      <c r="AB3">
        <v>5390564</v>
      </c>
      <c r="AC3">
        <v>5545566.6699999999</v>
      </c>
      <c r="AD3">
        <v>8155.2451029411768</v>
      </c>
      <c r="AE3">
        <v>7927.3</v>
      </c>
      <c r="AF3">
        <v>-227.94510294117649</v>
      </c>
      <c r="AG3" s="5">
        <v>42460</v>
      </c>
      <c r="AH3">
        <v>0</v>
      </c>
      <c r="AI3">
        <v>0</v>
      </c>
      <c r="AJ3">
        <v>0</v>
      </c>
      <c r="AK3">
        <v>0</v>
      </c>
      <c r="AL3">
        <v>0</v>
      </c>
      <c r="AO3" t="s">
        <v>142</v>
      </c>
      <c r="AR3" t="s">
        <v>147</v>
      </c>
      <c r="AS3" t="s">
        <v>148</v>
      </c>
      <c r="AT3" t="s">
        <v>32</v>
      </c>
      <c r="AU3" t="s">
        <v>134</v>
      </c>
      <c r="AV3">
        <v>62760.341176470589</v>
      </c>
      <c r="AW3">
        <v>37093.37205882353</v>
      </c>
      <c r="AX3" t="s">
        <v>149</v>
      </c>
      <c r="AY3" t="s">
        <v>150</v>
      </c>
      <c r="AZ3" t="s">
        <v>137</v>
      </c>
      <c r="BA3" t="s">
        <v>137</v>
      </c>
      <c r="BE3">
        <v>42677032</v>
      </c>
      <c r="BF3">
        <v>25223493</v>
      </c>
      <c r="BG3">
        <v>0</v>
      </c>
      <c r="BH3">
        <v>62760.341176470589</v>
      </c>
      <c r="BI3">
        <v>37093.37205882353</v>
      </c>
      <c r="BJ3">
        <v>99853.713235294112</v>
      </c>
      <c r="BK3">
        <v>0</v>
      </c>
      <c r="BL3">
        <v>0</v>
      </c>
      <c r="BM3">
        <v>0</v>
      </c>
      <c r="BN3">
        <v>1.4705882352941181E-3</v>
      </c>
    </row>
    <row r="4" spans="1:66" ht="15" customHeight="1" x14ac:dyDescent="0.25">
      <c r="A4" s="16" t="s">
        <v>152</v>
      </c>
      <c r="B4" t="s">
        <v>118</v>
      </c>
      <c r="C4" t="s">
        <v>151</v>
      </c>
      <c r="D4" t="s">
        <v>63</v>
      </c>
      <c r="E4" t="s">
        <v>120</v>
      </c>
      <c r="F4" t="s">
        <v>152</v>
      </c>
      <c r="G4" t="s">
        <v>153</v>
      </c>
      <c r="H4" t="s">
        <v>154</v>
      </c>
      <c r="I4" t="s">
        <v>155</v>
      </c>
      <c r="J4" s="5">
        <v>41913</v>
      </c>
      <c r="K4" s="5">
        <v>42735</v>
      </c>
      <c r="L4" t="s">
        <v>156</v>
      </c>
      <c r="M4" t="s">
        <v>126</v>
      </c>
      <c r="N4" t="s">
        <v>151</v>
      </c>
      <c r="O4" t="s">
        <v>157</v>
      </c>
      <c r="P4" t="s">
        <v>145</v>
      </c>
      <c r="Q4">
        <v>171909000</v>
      </c>
      <c r="R4">
        <v>269824927</v>
      </c>
      <c r="S4" t="s">
        <v>158</v>
      </c>
      <c r="T4">
        <v>257880862</v>
      </c>
      <c r="U4" t="s">
        <v>130</v>
      </c>
      <c r="V4" t="s">
        <v>131</v>
      </c>
      <c r="W4" t="s">
        <v>146</v>
      </c>
      <c r="X4" t="s">
        <v>146</v>
      </c>
      <c r="Y4">
        <v>166408861</v>
      </c>
      <c r="Z4">
        <v>338317870</v>
      </c>
      <c r="AA4">
        <v>338317861</v>
      </c>
      <c r="AB4">
        <v>68492934</v>
      </c>
      <c r="AC4">
        <v>80437008</v>
      </c>
      <c r="AD4">
        <v>118289.7176470588</v>
      </c>
      <c r="AE4">
        <v>100724.90294117649</v>
      </c>
      <c r="AF4">
        <v>-17564.814705882349</v>
      </c>
      <c r="AG4" s="5">
        <v>43100</v>
      </c>
      <c r="AH4" s="5">
        <v>42836</v>
      </c>
      <c r="AI4" s="5">
        <v>42837</v>
      </c>
      <c r="AJ4" s="5">
        <v>42852</v>
      </c>
      <c r="AK4" s="5">
        <v>42886</v>
      </c>
      <c r="AL4" s="5">
        <v>42886</v>
      </c>
      <c r="AO4" t="s">
        <v>155</v>
      </c>
      <c r="AP4" t="s">
        <v>159</v>
      </c>
      <c r="AQ4" t="s">
        <v>160</v>
      </c>
      <c r="AR4" t="s">
        <v>161</v>
      </c>
      <c r="AS4" t="s">
        <v>162</v>
      </c>
      <c r="AT4" t="s">
        <v>32</v>
      </c>
      <c r="AU4" t="s">
        <v>134</v>
      </c>
      <c r="AV4">
        <v>252807.3529411765</v>
      </c>
      <c r="AW4">
        <v>244718.91323529411</v>
      </c>
      <c r="AX4" t="s">
        <v>163</v>
      </c>
      <c r="AY4" t="s">
        <v>164</v>
      </c>
      <c r="AZ4" t="s">
        <v>165</v>
      </c>
      <c r="BA4" t="s">
        <v>166</v>
      </c>
      <c r="BB4" t="s">
        <v>167</v>
      </c>
      <c r="BC4" t="s">
        <v>168</v>
      </c>
      <c r="BE4">
        <v>171909000</v>
      </c>
      <c r="BF4">
        <v>166408861</v>
      </c>
      <c r="BG4">
        <v>0</v>
      </c>
      <c r="BH4">
        <v>252807.3529411765</v>
      </c>
      <c r="BI4">
        <v>244718.91323529411</v>
      </c>
      <c r="BJ4">
        <v>497526.26617647061</v>
      </c>
      <c r="BK4">
        <v>12894042.9</v>
      </c>
      <c r="BL4">
        <v>12894043</v>
      </c>
      <c r="BM4">
        <v>-1.4705882352941181E-4</v>
      </c>
      <c r="BN4">
        <v>1.4705882352941181E-3</v>
      </c>
    </row>
    <row r="5" spans="1:66" ht="15" hidden="1" customHeight="1" x14ac:dyDescent="0.25">
      <c r="A5" s="16" t="s">
        <v>171</v>
      </c>
      <c r="B5" t="s">
        <v>169</v>
      </c>
      <c r="C5" t="s">
        <v>170</v>
      </c>
      <c r="D5" t="s">
        <v>63</v>
      </c>
      <c r="E5" t="s">
        <v>120</v>
      </c>
      <c r="F5" t="s">
        <v>171</v>
      </c>
      <c r="G5" t="s">
        <v>172</v>
      </c>
      <c r="H5" t="s">
        <v>173</v>
      </c>
      <c r="I5" t="s">
        <v>174</v>
      </c>
      <c r="J5" s="5">
        <v>42005</v>
      </c>
      <c r="K5" s="5">
        <v>42735</v>
      </c>
      <c r="L5" t="s">
        <v>175</v>
      </c>
      <c r="M5" t="s">
        <v>176</v>
      </c>
      <c r="N5" t="s">
        <v>170</v>
      </c>
      <c r="O5" t="s">
        <v>177</v>
      </c>
      <c r="P5" t="s">
        <v>145</v>
      </c>
      <c r="Q5">
        <v>9996200</v>
      </c>
      <c r="R5">
        <v>3365400</v>
      </c>
      <c r="S5" t="s">
        <v>129</v>
      </c>
      <c r="T5">
        <v>3192000</v>
      </c>
      <c r="U5" t="s">
        <v>130</v>
      </c>
      <c r="V5" t="s">
        <v>131</v>
      </c>
      <c r="W5" t="s">
        <v>146</v>
      </c>
      <c r="X5" t="s">
        <v>132</v>
      </c>
      <c r="Y5">
        <v>3365400</v>
      </c>
      <c r="Z5">
        <v>3712200</v>
      </c>
      <c r="AA5">
        <v>13361600</v>
      </c>
      <c r="AB5">
        <v>9996200</v>
      </c>
      <c r="AC5">
        <v>520200</v>
      </c>
      <c r="AD5">
        <v>765</v>
      </c>
      <c r="AE5">
        <v>14700.294117647059</v>
      </c>
      <c r="AF5">
        <v>13935.294117647059</v>
      </c>
      <c r="AG5" s="5">
        <v>42735</v>
      </c>
      <c r="AH5">
        <v>0</v>
      </c>
      <c r="AI5">
        <v>0</v>
      </c>
      <c r="AJ5" s="5">
        <v>42643</v>
      </c>
      <c r="AK5" s="5">
        <v>42655</v>
      </c>
      <c r="AL5" s="5">
        <v>42643</v>
      </c>
      <c r="AO5" t="s">
        <v>174</v>
      </c>
      <c r="AU5" t="s">
        <v>134</v>
      </c>
      <c r="AV5">
        <v>14700.294117647059</v>
      </c>
      <c r="AW5">
        <v>4949.1176470588234</v>
      </c>
      <c r="AX5" t="s">
        <v>178</v>
      </c>
      <c r="AY5" t="s">
        <v>179</v>
      </c>
      <c r="AZ5" t="s">
        <v>137</v>
      </c>
      <c r="BA5" t="s">
        <v>137</v>
      </c>
      <c r="BE5">
        <v>9996200</v>
      </c>
      <c r="BF5">
        <v>3365400</v>
      </c>
      <c r="BG5">
        <v>0</v>
      </c>
      <c r="BH5">
        <v>14700.294117647059</v>
      </c>
      <c r="BI5">
        <v>4949.1176470588234</v>
      </c>
      <c r="BJ5">
        <v>19649.411764705881</v>
      </c>
      <c r="BK5">
        <v>0</v>
      </c>
      <c r="BL5">
        <v>0</v>
      </c>
      <c r="BM5">
        <v>0</v>
      </c>
      <c r="BN5">
        <v>1.4705882352941181E-3</v>
      </c>
    </row>
    <row r="6" spans="1:66" ht="15" customHeight="1" x14ac:dyDescent="0.25">
      <c r="A6" s="16" t="s">
        <v>180</v>
      </c>
      <c r="B6" t="s">
        <v>169</v>
      </c>
      <c r="C6" t="s">
        <v>170</v>
      </c>
      <c r="D6" t="s">
        <v>63</v>
      </c>
      <c r="E6" t="s">
        <v>120</v>
      </c>
      <c r="F6" t="s">
        <v>180</v>
      </c>
      <c r="G6" t="s">
        <v>181</v>
      </c>
      <c r="H6" t="s">
        <v>182</v>
      </c>
      <c r="I6" t="s">
        <v>183</v>
      </c>
      <c r="J6" s="5">
        <v>42005</v>
      </c>
      <c r="K6" s="5">
        <v>42735</v>
      </c>
      <c r="L6" t="s">
        <v>156</v>
      </c>
      <c r="M6" t="s">
        <v>176</v>
      </c>
      <c r="N6" t="s">
        <v>170</v>
      </c>
      <c r="O6" t="s">
        <v>177</v>
      </c>
      <c r="P6" t="s">
        <v>128</v>
      </c>
      <c r="Q6">
        <v>384</v>
      </c>
      <c r="R6">
        <v>384</v>
      </c>
      <c r="S6" t="s">
        <v>129</v>
      </c>
      <c r="T6">
        <v>352</v>
      </c>
      <c r="U6" t="s">
        <v>130</v>
      </c>
      <c r="V6" t="s">
        <v>131</v>
      </c>
      <c r="W6" t="s">
        <v>132</v>
      </c>
      <c r="X6" t="s">
        <v>132</v>
      </c>
      <c r="Y6">
        <v>1209</v>
      </c>
      <c r="Z6">
        <v>993</v>
      </c>
      <c r="AA6">
        <v>1593</v>
      </c>
      <c r="AB6">
        <v>1209</v>
      </c>
      <c r="AC6">
        <v>641</v>
      </c>
      <c r="AD6">
        <v>25054.71044117647</v>
      </c>
      <c r="AE6">
        <v>47256.076323529407</v>
      </c>
      <c r="AF6">
        <v>22201.36588235294</v>
      </c>
      <c r="AG6" s="5">
        <v>43100</v>
      </c>
      <c r="AH6" s="5">
        <v>42736</v>
      </c>
      <c r="AI6" s="5">
        <v>42752</v>
      </c>
      <c r="AJ6" s="5">
        <v>42881</v>
      </c>
      <c r="AK6" s="5">
        <v>42894</v>
      </c>
      <c r="AL6" s="5">
        <v>42886</v>
      </c>
      <c r="AO6" t="s">
        <v>183</v>
      </c>
      <c r="AU6" t="s">
        <v>184</v>
      </c>
      <c r="AV6">
        <v>15009.374117647059</v>
      </c>
      <c r="AW6">
        <v>47256.076323529407</v>
      </c>
      <c r="AX6" t="s">
        <v>185</v>
      </c>
      <c r="AY6" t="s">
        <v>164</v>
      </c>
      <c r="AZ6" t="s">
        <v>186</v>
      </c>
      <c r="BA6" t="s">
        <v>187</v>
      </c>
      <c r="BB6" t="s">
        <v>188</v>
      </c>
      <c r="BC6" t="s">
        <v>189</v>
      </c>
      <c r="BD6" t="s">
        <v>190</v>
      </c>
      <c r="BE6">
        <v>384</v>
      </c>
      <c r="BF6">
        <v>1209</v>
      </c>
      <c r="BG6">
        <v>0</v>
      </c>
      <c r="BH6">
        <v>15009.374117647059</v>
      </c>
      <c r="BI6">
        <v>47256.076323529407</v>
      </c>
      <c r="BJ6">
        <v>62265.450441176472</v>
      </c>
      <c r="BK6">
        <v>0</v>
      </c>
      <c r="BL6">
        <v>0</v>
      </c>
      <c r="BM6">
        <v>0</v>
      </c>
      <c r="BN6">
        <v>39.086911764705881</v>
      </c>
    </row>
    <row r="7" spans="1:66" ht="15" hidden="1" customHeight="1" x14ac:dyDescent="0.25">
      <c r="A7" s="16" t="s">
        <v>192</v>
      </c>
      <c r="B7" t="s">
        <v>33</v>
      </c>
      <c r="C7" t="s">
        <v>191</v>
      </c>
      <c r="D7" t="s">
        <v>63</v>
      </c>
      <c r="E7" t="s">
        <v>120</v>
      </c>
      <c r="F7" t="s">
        <v>192</v>
      </c>
      <c r="G7" t="s">
        <v>193</v>
      </c>
      <c r="H7" t="s">
        <v>194</v>
      </c>
      <c r="I7" t="s">
        <v>195</v>
      </c>
      <c r="J7" s="5">
        <v>42005</v>
      </c>
      <c r="K7" s="5">
        <v>42613</v>
      </c>
      <c r="L7" t="s">
        <v>175</v>
      </c>
      <c r="M7" t="s">
        <v>196</v>
      </c>
      <c r="N7" t="s">
        <v>191</v>
      </c>
      <c r="O7" t="s">
        <v>197</v>
      </c>
      <c r="P7" t="s">
        <v>128</v>
      </c>
      <c r="Q7">
        <v>2534</v>
      </c>
      <c r="R7">
        <v>2017.8</v>
      </c>
      <c r="S7" t="s">
        <v>129</v>
      </c>
      <c r="T7">
        <v>1863.15</v>
      </c>
      <c r="U7" t="s">
        <v>130</v>
      </c>
      <c r="V7" t="s">
        <v>131</v>
      </c>
      <c r="W7" t="s">
        <v>146</v>
      </c>
      <c r="X7" t="s">
        <v>146</v>
      </c>
      <c r="Y7">
        <v>931.2</v>
      </c>
      <c r="Z7">
        <v>2956.99</v>
      </c>
      <c r="AA7">
        <v>3465.2</v>
      </c>
      <c r="AB7">
        <v>1447.4</v>
      </c>
      <c r="AC7">
        <v>1093.8399999999999</v>
      </c>
      <c r="AD7">
        <v>42754.827564705884</v>
      </c>
      <c r="AE7">
        <v>56574.396088235291</v>
      </c>
      <c r="AF7">
        <v>13819.56852352941</v>
      </c>
      <c r="AG7" s="5">
        <v>42735</v>
      </c>
      <c r="AH7">
        <v>0</v>
      </c>
      <c r="AI7">
        <v>0</v>
      </c>
      <c r="AJ7" s="5">
        <v>42705</v>
      </c>
      <c r="AK7" s="5">
        <v>42714</v>
      </c>
      <c r="AL7" s="5">
        <v>42551</v>
      </c>
      <c r="AO7" t="s">
        <v>195</v>
      </c>
      <c r="AU7" t="s">
        <v>134</v>
      </c>
      <c r="AV7">
        <v>99046.234411764701</v>
      </c>
      <c r="AW7">
        <v>36397.732235294119</v>
      </c>
      <c r="AX7" t="s">
        <v>198</v>
      </c>
      <c r="AY7" t="s">
        <v>179</v>
      </c>
      <c r="AZ7" t="s">
        <v>137</v>
      </c>
      <c r="BA7" t="s">
        <v>137</v>
      </c>
      <c r="BE7">
        <v>2534</v>
      </c>
      <c r="BF7">
        <v>931.2</v>
      </c>
      <c r="BG7">
        <v>0</v>
      </c>
      <c r="BH7">
        <v>99046.234411764701</v>
      </c>
      <c r="BI7">
        <v>36397.732235294119</v>
      </c>
      <c r="BJ7">
        <v>135443.96664705881</v>
      </c>
      <c r="BK7">
        <v>147.84</v>
      </c>
      <c r="BL7">
        <v>0</v>
      </c>
      <c r="BM7">
        <v>5778.6090352941173</v>
      </c>
      <c r="BN7">
        <v>39.086911764705881</v>
      </c>
    </row>
    <row r="8" spans="1:66" ht="15" customHeight="1" x14ac:dyDescent="0.25">
      <c r="A8" s="16" t="s">
        <v>200</v>
      </c>
      <c r="B8" t="s">
        <v>33</v>
      </c>
      <c r="C8" t="s">
        <v>199</v>
      </c>
      <c r="D8" t="s">
        <v>63</v>
      </c>
      <c r="E8" t="s">
        <v>120</v>
      </c>
      <c r="F8" t="s">
        <v>200</v>
      </c>
      <c r="G8" t="s">
        <v>201</v>
      </c>
      <c r="H8" t="s">
        <v>202</v>
      </c>
      <c r="I8" t="s">
        <v>203</v>
      </c>
      <c r="J8" s="5">
        <v>42005</v>
      </c>
      <c r="K8" s="5">
        <v>42735</v>
      </c>
      <c r="L8" t="s">
        <v>156</v>
      </c>
      <c r="M8" t="s">
        <v>196</v>
      </c>
      <c r="N8" t="s">
        <v>199</v>
      </c>
      <c r="O8" t="s">
        <v>204</v>
      </c>
      <c r="P8" t="s">
        <v>145</v>
      </c>
      <c r="Q8">
        <v>70908000</v>
      </c>
      <c r="R8">
        <v>70908000</v>
      </c>
      <c r="S8" t="s">
        <v>129</v>
      </c>
      <c r="T8">
        <v>64999000</v>
      </c>
      <c r="U8" t="s">
        <v>130</v>
      </c>
      <c r="V8" t="s">
        <v>131</v>
      </c>
      <c r="W8" t="s">
        <v>146</v>
      </c>
      <c r="X8" t="s">
        <v>146</v>
      </c>
      <c r="Y8">
        <v>90817201</v>
      </c>
      <c r="Z8">
        <v>142825200</v>
      </c>
      <c r="AA8">
        <v>161725201</v>
      </c>
      <c r="AB8">
        <v>90817201</v>
      </c>
      <c r="AC8">
        <v>77826200</v>
      </c>
      <c r="AD8">
        <v>114450.29411764711</v>
      </c>
      <c r="AE8">
        <v>133554.70735294119</v>
      </c>
      <c r="AF8">
        <v>19104.41323529412</v>
      </c>
      <c r="AG8" s="5">
        <v>43100</v>
      </c>
      <c r="AH8" s="5">
        <v>42826</v>
      </c>
      <c r="AI8">
        <v>0</v>
      </c>
      <c r="AJ8" s="5">
        <v>42884</v>
      </c>
      <c r="AK8" s="5">
        <v>42901</v>
      </c>
      <c r="AL8" s="5">
        <v>42886</v>
      </c>
      <c r="AO8" t="s">
        <v>203</v>
      </c>
      <c r="AQ8" t="s">
        <v>205</v>
      </c>
      <c r="AR8" t="s">
        <v>206</v>
      </c>
      <c r="AS8" t="s">
        <v>31</v>
      </c>
      <c r="AT8" t="s">
        <v>32</v>
      </c>
      <c r="AU8" t="s">
        <v>134</v>
      </c>
      <c r="AV8">
        <v>104276.4705882353</v>
      </c>
      <c r="AW8">
        <v>133554.70735294119</v>
      </c>
      <c r="AX8" t="s">
        <v>207</v>
      </c>
      <c r="AY8" t="s">
        <v>164</v>
      </c>
      <c r="AZ8" t="s">
        <v>208</v>
      </c>
      <c r="BA8" t="s">
        <v>209</v>
      </c>
      <c r="BB8" t="s">
        <v>210</v>
      </c>
      <c r="BC8" t="s">
        <v>211</v>
      </c>
      <c r="BE8">
        <v>70908000</v>
      </c>
      <c r="BF8">
        <v>90817201</v>
      </c>
      <c r="BG8">
        <v>0</v>
      </c>
      <c r="BH8">
        <v>104276.4705882353</v>
      </c>
      <c r="BI8">
        <v>133554.70735294119</v>
      </c>
      <c r="BJ8">
        <v>237831.17794117649</v>
      </c>
      <c r="BK8">
        <v>3545400</v>
      </c>
      <c r="BL8">
        <v>0</v>
      </c>
      <c r="BM8">
        <v>5213.8235294117649</v>
      </c>
      <c r="BN8">
        <v>1.4705882352941181E-3</v>
      </c>
    </row>
    <row r="9" spans="1:66" ht="15" hidden="1" customHeight="1" x14ac:dyDescent="0.25">
      <c r="A9" s="16" t="s">
        <v>212</v>
      </c>
      <c r="B9" t="s">
        <v>33</v>
      </c>
      <c r="C9" t="s">
        <v>191</v>
      </c>
      <c r="D9" t="s">
        <v>63</v>
      </c>
      <c r="E9" t="s">
        <v>120</v>
      </c>
      <c r="F9" t="s">
        <v>212</v>
      </c>
      <c r="G9" t="s">
        <v>213</v>
      </c>
      <c r="H9" t="s">
        <v>214</v>
      </c>
      <c r="I9" t="s">
        <v>215</v>
      </c>
      <c r="J9" s="5">
        <v>42095</v>
      </c>
      <c r="K9" s="5">
        <v>42613</v>
      </c>
      <c r="L9" t="s">
        <v>175</v>
      </c>
      <c r="M9" t="s">
        <v>196</v>
      </c>
      <c r="N9" t="s">
        <v>191</v>
      </c>
      <c r="O9" t="s">
        <v>197</v>
      </c>
      <c r="P9" t="s">
        <v>145</v>
      </c>
      <c r="Q9">
        <v>47801628</v>
      </c>
      <c r="R9">
        <v>10272353</v>
      </c>
      <c r="S9" t="s">
        <v>129</v>
      </c>
      <c r="T9">
        <v>8804784</v>
      </c>
      <c r="U9" t="s">
        <v>130</v>
      </c>
      <c r="V9" t="s">
        <v>131</v>
      </c>
      <c r="W9" t="s">
        <v>132</v>
      </c>
      <c r="X9" t="s">
        <v>132</v>
      </c>
      <c r="Y9">
        <v>-20129275</v>
      </c>
      <c r="Z9">
        <v>22789955</v>
      </c>
      <c r="AA9">
        <v>27672353</v>
      </c>
      <c r="AB9">
        <v>17400000</v>
      </c>
      <c r="AC9">
        <v>13985171</v>
      </c>
      <c r="AD9">
        <v>20566.427941176469</v>
      </c>
      <c r="AE9">
        <v>25588.23529411765</v>
      </c>
      <c r="AF9">
        <v>5021.8073529411768</v>
      </c>
      <c r="AG9" s="5">
        <v>42613</v>
      </c>
      <c r="AH9">
        <v>0</v>
      </c>
      <c r="AI9">
        <v>0</v>
      </c>
      <c r="AJ9" s="5">
        <v>42819</v>
      </c>
      <c r="AK9" s="5">
        <v>42838</v>
      </c>
      <c r="AL9" s="5">
        <v>43100</v>
      </c>
      <c r="AO9" t="s">
        <v>215</v>
      </c>
      <c r="AU9" t="s">
        <v>134</v>
      </c>
      <c r="AV9">
        <v>70296.51176470588</v>
      </c>
      <c r="AW9">
        <v>-29601.875</v>
      </c>
      <c r="AX9" t="s">
        <v>216</v>
      </c>
      <c r="AY9" t="s">
        <v>179</v>
      </c>
      <c r="AZ9" t="s">
        <v>137</v>
      </c>
      <c r="BA9" t="s">
        <v>137</v>
      </c>
      <c r="BE9">
        <v>47801628</v>
      </c>
      <c r="BF9">
        <v>-20129275</v>
      </c>
      <c r="BG9">
        <v>0</v>
      </c>
      <c r="BH9">
        <v>70296.51176470588</v>
      </c>
      <c r="BI9">
        <v>-29601.875</v>
      </c>
      <c r="BJ9">
        <v>40694.63676470588</v>
      </c>
      <c r="BK9">
        <v>1139497.25</v>
      </c>
      <c r="BL9">
        <v>0</v>
      </c>
      <c r="BM9">
        <v>1675.73125</v>
      </c>
      <c r="BN9">
        <v>1.4705882352941181E-3</v>
      </c>
    </row>
    <row r="10" spans="1:66" ht="15" customHeight="1" x14ac:dyDescent="0.25">
      <c r="A10" s="16" t="s">
        <v>218</v>
      </c>
      <c r="B10" t="s">
        <v>33</v>
      </c>
      <c r="C10" t="s">
        <v>217</v>
      </c>
      <c r="D10" t="s">
        <v>63</v>
      </c>
      <c r="E10" t="s">
        <v>120</v>
      </c>
      <c r="F10" t="s">
        <v>218</v>
      </c>
      <c r="G10" t="s">
        <v>219</v>
      </c>
      <c r="H10" t="s">
        <v>220</v>
      </c>
      <c r="I10" t="s">
        <v>221</v>
      </c>
      <c r="J10" s="5">
        <v>42005</v>
      </c>
      <c r="K10" s="5">
        <v>42735</v>
      </c>
      <c r="L10" t="s">
        <v>156</v>
      </c>
      <c r="M10" t="s">
        <v>196</v>
      </c>
      <c r="N10" t="s">
        <v>217</v>
      </c>
      <c r="O10" t="s">
        <v>222</v>
      </c>
      <c r="P10" t="s">
        <v>145</v>
      </c>
      <c r="Q10">
        <v>23400000</v>
      </c>
      <c r="R10">
        <v>17100000</v>
      </c>
      <c r="S10" t="s">
        <v>129</v>
      </c>
      <c r="T10">
        <v>16200000</v>
      </c>
      <c r="U10" t="s">
        <v>130</v>
      </c>
      <c r="V10" t="s">
        <v>75</v>
      </c>
      <c r="W10" t="s">
        <v>132</v>
      </c>
      <c r="X10" t="s">
        <v>132</v>
      </c>
      <c r="Y10">
        <v>17550000</v>
      </c>
      <c r="Z10">
        <v>30600000</v>
      </c>
      <c r="AA10">
        <v>40950000</v>
      </c>
      <c r="AB10">
        <v>23850000</v>
      </c>
      <c r="AC10">
        <v>14400000</v>
      </c>
      <c r="AD10">
        <v>21176.47058823529</v>
      </c>
      <c r="AE10">
        <v>35073.529411764714</v>
      </c>
      <c r="AF10">
        <v>13897.058823529411</v>
      </c>
      <c r="AG10" s="5">
        <v>43100</v>
      </c>
      <c r="AH10" s="5">
        <v>42738</v>
      </c>
      <c r="AI10" s="5">
        <v>42738</v>
      </c>
      <c r="AJ10" s="5">
        <v>42795</v>
      </c>
      <c r="AK10" s="5">
        <v>42845</v>
      </c>
      <c r="AL10" s="5">
        <v>42825</v>
      </c>
      <c r="AO10" t="s">
        <v>221</v>
      </c>
      <c r="AQ10" t="s">
        <v>223</v>
      </c>
      <c r="AR10" t="s">
        <v>224</v>
      </c>
      <c r="AS10" t="s">
        <v>225</v>
      </c>
      <c r="AT10" t="s">
        <v>225</v>
      </c>
      <c r="AU10" t="s">
        <v>134</v>
      </c>
      <c r="AV10">
        <v>34411.76470588235</v>
      </c>
      <c r="AW10">
        <v>25808.823529411769</v>
      </c>
      <c r="AX10" t="s">
        <v>226</v>
      </c>
      <c r="AY10" t="s">
        <v>164</v>
      </c>
      <c r="AZ10" t="s">
        <v>227</v>
      </c>
      <c r="BA10" t="s">
        <v>228</v>
      </c>
      <c r="BB10" t="s">
        <v>229</v>
      </c>
      <c r="BC10" t="s">
        <v>230</v>
      </c>
      <c r="BD10" t="s">
        <v>231</v>
      </c>
      <c r="BE10">
        <v>23400000</v>
      </c>
      <c r="BF10">
        <v>17550000</v>
      </c>
      <c r="BG10">
        <v>0</v>
      </c>
      <c r="BH10">
        <v>34411.76470588235</v>
      </c>
      <c r="BI10">
        <v>25808.823529411769</v>
      </c>
      <c r="BJ10">
        <v>60220.588235294119</v>
      </c>
      <c r="BK10">
        <v>0</v>
      </c>
      <c r="BL10">
        <v>0</v>
      </c>
      <c r="BM10">
        <v>0</v>
      </c>
      <c r="BN10">
        <v>1.4705882352941181E-3</v>
      </c>
    </row>
    <row r="11" spans="1:66" ht="15" hidden="1" customHeight="1" x14ac:dyDescent="0.25">
      <c r="A11" s="16" t="s">
        <v>233</v>
      </c>
      <c r="B11" t="s">
        <v>118</v>
      </c>
      <c r="C11" t="s">
        <v>232</v>
      </c>
      <c r="D11" t="s">
        <v>63</v>
      </c>
      <c r="E11" t="s">
        <v>120</v>
      </c>
      <c r="F11" t="s">
        <v>233</v>
      </c>
      <c r="G11" t="s">
        <v>234</v>
      </c>
      <c r="H11" t="s">
        <v>235</v>
      </c>
      <c r="I11" t="s">
        <v>236</v>
      </c>
      <c r="J11" s="5">
        <v>42005</v>
      </c>
      <c r="K11" s="5">
        <v>42369</v>
      </c>
      <c r="L11" t="s">
        <v>237</v>
      </c>
      <c r="M11" t="s">
        <v>126</v>
      </c>
      <c r="N11" t="s">
        <v>232</v>
      </c>
      <c r="O11" t="s">
        <v>238</v>
      </c>
      <c r="P11" t="s">
        <v>145</v>
      </c>
      <c r="Q11">
        <v>33600000</v>
      </c>
      <c r="R11">
        <v>43427392</v>
      </c>
      <c r="S11" t="s">
        <v>129</v>
      </c>
      <c r="T11">
        <v>38127787</v>
      </c>
      <c r="U11" t="s">
        <v>130</v>
      </c>
      <c r="V11" t="s">
        <v>131</v>
      </c>
      <c r="W11" t="s">
        <v>132</v>
      </c>
      <c r="X11" t="s">
        <v>146</v>
      </c>
      <c r="Y11">
        <v>9827392</v>
      </c>
      <c r="Z11">
        <v>43427392</v>
      </c>
      <c r="AA11">
        <v>43427392</v>
      </c>
      <c r="AB11">
        <v>0</v>
      </c>
      <c r="AC11">
        <v>5299605</v>
      </c>
      <c r="AD11">
        <v>7793.536764705882</v>
      </c>
      <c r="AE11">
        <v>0</v>
      </c>
      <c r="AF11">
        <v>-7793.536764705882</v>
      </c>
      <c r="AG11" s="5">
        <v>42675</v>
      </c>
      <c r="AH11">
        <v>0</v>
      </c>
      <c r="AI11">
        <v>0</v>
      </c>
      <c r="AJ11">
        <v>0</v>
      </c>
      <c r="AK11">
        <v>0</v>
      </c>
      <c r="AL11">
        <v>0</v>
      </c>
      <c r="AO11" t="s">
        <v>236</v>
      </c>
      <c r="AR11" t="s">
        <v>239</v>
      </c>
      <c r="AS11" t="s">
        <v>240</v>
      </c>
      <c r="AT11" t="s">
        <v>32</v>
      </c>
      <c r="AU11" t="s">
        <v>134</v>
      </c>
      <c r="AV11">
        <v>49411.76470588235</v>
      </c>
      <c r="AW11">
        <v>14452.047058823529</v>
      </c>
      <c r="AX11" t="s">
        <v>241</v>
      </c>
      <c r="AY11" t="s">
        <v>242</v>
      </c>
      <c r="AZ11" t="s">
        <v>137</v>
      </c>
      <c r="BA11" t="s">
        <v>137</v>
      </c>
      <c r="BE11">
        <v>33600000</v>
      </c>
      <c r="BF11">
        <v>9827392.25</v>
      </c>
      <c r="BG11">
        <v>-0.25</v>
      </c>
      <c r="BH11">
        <v>49411.76470588235</v>
      </c>
      <c r="BI11">
        <v>14452.04742647059</v>
      </c>
      <c r="BJ11">
        <v>63863.812132352941</v>
      </c>
      <c r="BK11">
        <v>1133920.75</v>
      </c>
      <c r="BL11">
        <v>1133921</v>
      </c>
      <c r="BM11">
        <v>-3.6764705882352941E-4</v>
      </c>
      <c r="BN11">
        <v>1.4705882352941181E-3</v>
      </c>
    </row>
    <row r="12" spans="1:66" ht="15" hidden="1" customHeight="1" x14ac:dyDescent="0.25">
      <c r="A12" s="16" t="s">
        <v>245</v>
      </c>
      <c r="B12" t="s">
        <v>243</v>
      </c>
      <c r="C12" t="s">
        <v>244</v>
      </c>
      <c r="D12" t="s">
        <v>12</v>
      </c>
      <c r="E12" t="s">
        <v>120</v>
      </c>
      <c r="F12" t="s">
        <v>245</v>
      </c>
      <c r="G12" t="s">
        <v>246</v>
      </c>
      <c r="H12" t="s">
        <v>247</v>
      </c>
      <c r="I12" t="s">
        <v>248</v>
      </c>
      <c r="J12" s="5">
        <v>42309</v>
      </c>
      <c r="K12" s="5">
        <v>42309</v>
      </c>
      <c r="L12" t="s">
        <v>249</v>
      </c>
      <c r="M12" t="s">
        <v>250</v>
      </c>
      <c r="N12" t="s">
        <v>244</v>
      </c>
      <c r="O12" t="s">
        <v>250</v>
      </c>
      <c r="P12" t="s">
        <v>128</v>
      </c>
      <c r="Q12">
        <v>0</v>
      </c>
      <c r="R12">
        <v>0</v>
      </c>
      <c r="S12" t="s">
        <v>129</v>
      </c>
      <c r="T12">
        <v>0</v>
      </c>
      <c r="U12" t="s">
        <v>130</v>
      </c>
      <c r="V12" t="s">
        <v>131</v>
      </c>
      <c r="W12" t="s">
        <v>132</v>
      </c>
      <c r="X12" t="s">
        <v>132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s="5">
        <v>42309</v>
      </c>
      <c r="AH12">
        <v>0</v>
      </c>
      <c r="AI12">
        <v>0</v>
      </c>
      <c r="AJ12">
        <v>0</v>
      </c>
      <c r="AK12">
        <v>0</v>
      </c>
      <c r="AL12">
        <v>0</v>
      </c>
      <c r="AO12" t="s">
        <v>248</v>
      </c>
      <c r="AR12" t="s">
        <v>251</v>
      </c>
      <c r="AU12" t="s">
        <v>134</v>
      </c>
      <c r="AV12">
        <v>0</v>
      </c>
      <c r="AW12">
        <v>0</v>
      </c>
      <c r="AX12" t="s">
        <v>252</v>
      </c>
      <c r="AY12" t="s">
        <v>253</v>
      </c>
      <c r="AZ12" t="s">
        <v>137</v>
      </c>
      <c r="BA12" t="s">
        <v>137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39.086911764705881</v>
      </c>
    </row>
    <row r="13" spans="1:66" ht="15" customHeight="1" x14ac:dyDescent="0.25">
      <c r="A13" s="16" t="s">
        <v>255</v>
      </c>
      <c r="B13" t="s">
        <v>169</v>
      </c>
      <c r="C13" t="s">
        <v>254</v>
      </c>
      <c r="D13" t="s">
        <v>12</v>
      </c>
      <c r="E13" t="s">
        <v>120</v>
      </c>
      <c r="F13" t="s">
        <v>255</v>
      </c>
      <c r="G13" t="s">
        <v>256</v>
      </c>
      <c r="H13" s="6" t="s">
        <v>257</v>
      </c>
      <c r="I13" t="s">
        <v>258</v>
      </c>
      <c r="J13" s="5">
        <v>42064</v>
      </c>
      <c r="K13" s="5">
        <v>42735</v>
      </c>
      <c r="L13" t="s">
        <v>156</v>
      </c>
      <c r="M13" t="s">
        <v>176</v>
      </c>
      <c r="N13" t="s">
        <v>254</v>
      </c>
      <c r="O13" t="s">
        <v>259</v>
      </c>
      <c r="P13" t="s">
        <v>128</v>
      </c>
      <c r="Q13">
        <v>3215</v>
      </c>
      <c r="R13">
        <v>2522.79</v>
      </c>
      <c r="S13" t="s">
        <v>129</v>
      </c>
      <c r="T13">
        <v>2282.79</v>
      </c>
      <c r="U13" t="s">
        <v>130</v>
      </c>
      <c r="V13" t="s">
        <v>131</v>
      </c>
      <c r="W13" t="s">
        <v>146</v>
      </c>
      <c r="X13" t="s">
        <v>132</v>
      </c>
      <c r="Y13">
        <v>6844.63</v>
      </c>
      <c r="Z13">
        <v>7954.27</v>
      </c>
      <c r="AA13">
        <v>10059.629999999999</v>
      </c>
      <c r="AB13">
        <v>7536.84</v>
      </c>
      <c r="AC13">
        <v>5671.48</v>
      </c>
      <c r="AD13">
        <v>221680.63833529409</v>
      </c>
      <c r="AE13">
        <v>294591.80006470589</v>
      </c>
      <c r="AF13">
        <v>72911.16172941176</v>
      </c>
      <c r="AG13" s="5">
        <v>43100</v>
      </c>
      <c r="AH13" s="5">
        <v>42736</v>
      </c>
      <c r="AI13" s="5">
        <v>42762</v>
      </c>
      <c r="AJ13" s="5">
        <v>42852</v>
      </c>
      <c r="AK13" s="5">
        <v>42863</v>
      </c>
      <c r="AL13" s="5">
        <v>42855</v>
      </c>
      <c r="AO13" t="s">
        <v>258</v>
      </c>
      <c r="AR13" t="s">
        <v>260</v>
      </c>
      <c r="AS13" t="s">
        <v>162</v>
      </c>
      <c r="AT13" t="s">
        <v>32</v>
      </c>
      <c r="AU13" t="s">
        <v>184</v>
      </c>
      <c r="AV13">
        <v>125664.4213235294</v>
      </c>
      <c r="AW13">
        <v>267535.44887205883</v>
      </c>
      <c r="AX13" t="s">
        <v>261</v>
      </c>
      <c r="AY13" t="s">
        <v>164</v>
      </c>
      <c r="AZ13" t="s">
        <v>186</v>
      </c>
      <c r="BA13" t="s">
        <v>262</v>
      </c>
      <c r="BB13" t="s">
        <v>188</v>
      </c>
      <c r="BC13" t="s">
        <v>263</v>
      </c>
      <c r="BD13" t="s">
        <v>264</v>
      </c>
      <c r="BE13">
        <v>3215</v>
      </c>
      <c r="BF13">
        <v>6844.63</v>
      </c>
      <c r="BG13">
        <v>0</v>
      </c>
      <c r="BH13">
        <v>125664.4213235294</v>
      </c>
      <c r="BI13">
        <v>267535.44887205883</v>
      </c>
      <c r="BJ13">
        <v>393199.87019558821</v>
      </c>
      <c r="BK13">
        <v>0</v>
      </c>
      <c r="BL13">
        <v>0</v>
      </c>
      <c r="BM13">
        <v>0</v>
      </c>
      <c r="BN13">
        <v>39.086911764705881</v>
      </c>
    </row>
    <row r="14" spans="1:66" ht="15" customHeight="1" x14ac:dyDescent="0.25">
      <c r="A14" s="16" t="s">
        <v>265</v>
      </c>
      <c r="B14" t="s">
        <v>33</v>
      </c>
      <c r="C14" t="s">
        <v>34</v>
      </c>
      <c r="D14" t="s">
        <v>63</v>
      </c>
      <c r="E14" t="s">
        <v>120</v>
      </c>
      <c r="F14" s="6" t="s">
        <v>265</v>
      </c>
      <c r="G14" s="6" t="s">
        <v>266</v>
      </c>
      <c r="H14" t="s">
        <v>267</v>
      </c>
      <c r="I14" t="s">
        <v>268</v>
      </c>
      <c r="J14" s="5">
        <v>42485</v>
      </c>
      <c r="K14" s="5">
        <v>43159</v>
      </c>
      <c r="L14" t="s">
        <v>156</v>
      </c>
      <c r="M14" t="s">
        <v>196</v>
      </c>
      <c r="N14" t="s">
        <v>34</v>
      </c>
      <c r="O14" t="s">
        <v>39</v>
      </c>
      <c r="P14" t="s">
        <v>128</v>
      </c>
      <c r="Q14">
        <v>144261</v>
      </c>
      <c r="R14">
        <v>0</v>
      </c>
      <c r="S14" t="s">
        <v>129</v>
      </c>
      <c r="T14">
        <v>0</v>
      </c>
      <c r="U14" t="s">
        <v>269</v>
      </c>
      <c r="V14" t="s">
        <v>131</v>
      </c>
      <c r="W14" t="s">
        <v>146</v>
      </c>
      <c r="X14" t="s">
        <v>132</v>
      </c>
      <c r="Y14">
        <v>89844.73</v>
      </c>
      <c r="Z14">
        <v>41179.699999999997</v>
      </c>
      <c r="AA14">
        <v>234105.73</v>
      </c>
      <c r="AB14">
        <v>234105.73</v>
      </c>
      <c r="AC14">
        <v>41179.699999999997</v>
      </c>
      <c r="AD14">
        <v>1609587.3003970589</v>
      </c>
      <c r="AE14">
        <v>9150470.0121220592</v>
      </c>
      <c r="AF14">
        <v>7540882.7117250003</v>
      </c>
      <c r="AG14" s="5">
        <v>43464</v>
      </c>
      <c r="AH14" s="5">
        <v>42614</v>
      </c>
      <c r="AI14" s="5">
        <v>42689</v>
      </c>
      <c r="AJ14" s="5">
        <v>42838</v>
      </c>
      <c r="AK14" s="5">
        <v>42874</v>
      </c>
      <c r="AL14" s="5">
        <v>42794</v>
      </c>
      <c r="AO14" t="s">
        <v>268</v>
      </c>
      <c r="AQ14" t="s">
        <v>270</v>
      </c>
      <c r="AR14" t="s">
        <v>271</v>
      </c>
      <c r="AS14" t="s">
        <v>272</v>
      </c>
      <c r="AT14" t="s">
        <v>32</v>
      </c>
      <c r="AU14" t="s">
        <v>184</v>
      </c>
      <c r="AV14">
        <v>5638716.9780882346</v>
      </c>
      <c r="AW14">
        <v>3511753.0340338242</v>
      </c>
      <c r="AX14" t="s">
        <v>273</v>
      </c>
      <c r="AY14" t="s">
        <v>164</v>
      </c>
      <c r="AZ14" t="s">
        <v>274</v>
      </c>
      <c r="BA14" t="s">
        <v>275</v>
      </c>
      <c r="BB14" t="s">
        <v>276</v>
      </c>
      <c r="BC14" t="s">
        <v>277</v>
      </c>
      <c r="BD14" t="s">
        <v>278</v>
      </c>
      <c r="BE14">
        <v>144261</v>
      </c>
      <c r="BF14">
        <v>89844.73</v>
      </c>
      <c r="BG14">
        <v>0</v>
      </c>
      <c r="BH14">
        <v>5638716.9780882346</v>
      </c>
      <c r="BI14">
        <v>3511753.0340338242</v>
      </c>
      <c r="BJ14">
        <v>9150470.0121220592</v>
      </c>
      <c r="BK14">
        <v>2059</v>
      </c>
      <c r="BL14">
        <v>0</v>
      </c>
      <c r="BM14">
        <v>80479.951323529414</v>
      </c>
      <c r="BN14">
        <v>39.086911764705881</v>
      </c>
    </row>
    <row r="15" spans="1:66" ht="15" hidden="1" customHeight="1" x14ac:dyDescent="0.25">
      <c r="A15" s="16" t="s">
        <v>279</v>
      </c>
      <c r="B15" t="s">
        <v>33</v>
      </c>
      <c r="C15" t="s">
        <v>191</v>
      </c>
      <c r="D15" t="s">
        <v>63</v>
      </c>
      <c r="E15" t="s">
        <v>120</v>
      </c>
      <c r="F15" t="s">
        <v>279</v>
      </c>
      <c r="G15" t="s">
        <v>280</v>
      </c>
      <c r="H15" t="s">
        <v>281</v>
      </c>
      <c r="I15" t="s">
        <v>282</v>
      </c>
      <c r="J15" s="5">
        <v>42186</v>
      </c>
      <c r="K15" s="5">
        <v>42613</v>
      </c>
      <c r="L15" t="s">
        <v>237</v>
      </c>
      <c r="M15" t="s">
        <v>196</v>
      </c>
      <c r="N15" t="s">
        <v>191</v>
      </c>
      <c r="O15" t="s">
        <v>197</v>
      </c>
      <c r="P15" t="s">
        <v>145</v>
      </c>
      <c r="Q15">
        <v>30037956</v>
      </c>
      <c r="R15">
        <v>25031630</v>
      </c>
      <c r="S15" t="s">
        <v>129</v>
      </c>
      <c r="T15">
        <v>25031630</v>
      </c>
      <c r="U15" t="s">
        <v>130</v>
      </c>
      <c r="V15" t="s">
        <v>131</v>
      </c>
      <c r="W15" t="s">
        <v>146</v>
      </c>
      <c r="X15" t="s">
        <v>146</v>
      </c>
      <c r="Y15">
        <v>20515955</v>
      </c>
      <c r="Z15">
        <v>50553911</v>
      </c>
      <c r="AA15">
        <v>50553911</v>
      </c>
      <c r="AB15">
        <v>25522281</v>
      </c>
      <c r="AC15">
        <v>25522281</v>
      </c>
      <c r="AD15">
        <v>37532.766176470592</v>
      </c>
      <c r="AE15">
        <v>37532.766176470592</v>
      </c>
      <c r="AF15">
        <v>0</v>
      </c>
      <c r="AG15" s="5">
        <v>42735</v>
      </c>
      <c r="AH15">
        <v>0</v>
      </c>
      <c r="AI15">
        <v>0</v>
      </c>
      <c r="AJ15" s="5">
        <v>42881</v>
      </c>
      <c r="AK15" s="5">
        <v>42881</v>
      </c>
      <c r="AL15" s="5">
        <v>42735</v>
      </c>
      <c r="AO15" t="s">
        <v>282</v>
      </c>
      <c r="AU15" t="s">
        <v>134</v>
      </c>
      <c r="AV15">
        <v>44173.464705882347</v>
      </c>
      <c r="AW15">
        <v>30170.522058823532</v>
      </c>
      <c r="AX15" t="s">
        <v>283</v>
      </c>
      <c r="AY15" t="s">
        <v>242</v>
      </c>
      <c r="AZ15" t="s">
        <v>137</v>
      </c>
      <c r="BA15" t="s">
        <v>137</v>
      </c>
      <c r="BE15">
        <v>30037956</v>
      </c>
      <c r="BF15">
        <v>20515955</v>
      </c>
      <c r="BG15">
        <v>0</v>
      </c>
      <c r="BH15">
        <v>44173.464705882347</v>
      </c>
      <c r="BI15">
        <v>30170.522058823532</v>
      </c>
      <c r="BJ15">
        <v>74343.986764705885</v>
      </c>
      <c r="BK15">
        <v>2527695.9500000002</v>
      </c>
      <c r="BL15">
        <v>2527695.9500000002</v>
      </c>
      <c r="BM15">
        <v>0</v>
      </c>
      <c r="BN15">
        <v>1.4705882352941181E-3</v>
      </c>
    </row>
    <row r="16" spans="1:66" ht="15" hidden="1" customHeight="1" x14ac:dyDescent="0.25">
      <c r="A16" s="16" t="s">
        <v>284</v>
      </c>
      <c r="B16" t="s">
        <v>118</v>
      </c>
      <c r="C16" t="s">
        <v>232</v>
      </c>
      <c r="D16" t="s">
        <v>12</v>
      </c>
      <c r="E16" t="s">
        <v>120</v>
      </c>
      <c r="F16" t="s">
        <v>284</v>
      </c>
      <c r="G16" t="s">
        <v>285</v>
      </c>
      <c r="H16" t="s">
        <v>286</v>
      </c>
      <c r="I16" t="s">
        <v>287</v>
      </c>
      <c r="J16" s="5">
        <v>42248</v>
      </c>
      <c r="K16" s="5">
        <v>42369</v>
      </c>
      <c r="L16" t="s">
        <v>175</v>
      </c>
      <c r="M16" t="s">
        <v>126</v>
      </c>
      <c r="N16" t="s">
        <v>232</v>
      </c>
      <c r="O16" t="s">
        <v>238</v>
      </c>
      <c r="P16" t="s">
        <v>128</v>
      </c>
      <c r="Q16">
        <v>560</v>
      </c>
      <c r="R16">
        <v>1408</v>
      </c>
      <c r="S16" t="s">
        <v>129</v>
      </c>
      <c r="T16">
        <v>950</v>
      </c>
      <c r="U16" t="s">
        <v>130</v>
      </c>
      <c r="V16" t="s">
        <v>131</v>
      </c>
      <c r="W16" t="s">
        <v>146</v>
      </c>
      <c r="X16" t="s">
        <v>146</v>
      </c>
      <c r="Y16">
        <v>848</v>
      </c>
      <c r="Z16">
        <v>1320</v>
      </c>
      <c r="AA16">
        <v>1408</v>
      </c>
      <c r="AB16">
        <v>0</v>
      </c>
      <c r="AC16">
        <v>370</v>
      </c>
      <c r="AD16">
        <v>14462.15735294118</v>
      </c>
      <c r="AE16">
        <v>0</v>
      </c>
      <c r="AF16">
        <v>-14462.15735294118</v>
      </c>
      <c r="AG16" s="5">
        <v>42675</v>
      </c>
      <c r="AH16">
        <v>0</v>
      </c>
      <c r="AI16">
        <v>0</v>
      </c>
      <c r="AJ16">
        <v>0</v>
      </c>
      <c r="AK16">
        <v>0</v>
      </c>
      <c r="AL16">
        <v>0</v>
      </c>
      <c r="AO16" t="s">
        <v>287</v>
      </c>
      <c r="AR16" t="s">
        <v>288</v>
      </c>
      <c r="AS16" t="s">
        <v>162</v>
      </c>
      <c r="AT16" t="s">
        <v>32</v>
      </c>
      <c r="AU16" t="s">
        <v>134</v>
      </c>
      <c r="AV16">
        <v>21888.670588235291</v>
      </c>
      <c r="AW16">
        <v>33145.701176470589</v>
      </c>
      <c r="AX16" t="s">
        <v>289</v>
      </c>
      <c r="AY16" t="s">
        <v>179</v>
      </c>
      <c r="AZ16" t="s">
        <v>137</v>
      </c>
      <c r="BA16" t="s">
        <v>137</v>
      </c>
      <c r="BE16">
        <v>560</v>
      </c>
      <c r="BF16">
        <v>848</v>
      </c>
      <c r="BG16">
        <v>0</v>
      </c>
      <c r="BH16">
        <v>21888.670588235291</v>
      </c>
      <c r="BI16">
        <v>33145.701176470589</v>
      </c>
      <c r="BJ16">
        <v>55034.37176470588</v>
      </c>
      <c r="BK16">
        <v>0</v>
      </c>
      <c r="BL16">
        <v>0</v>
      </c>
      <c r="BM16">
        <v>0</v>
      </c>
      <c r="BN16">
        <v>39.086911764705881</v>
      </c>
    </row>
    <row r="17" spans="1:66" ht="15" customHeight="1" x14ac:dyDescent="0.25">
      <c r="A17" s="16" t="s">
        <v>290</v>
      </c>
      <c r="B17" t="s">
        <v>118</v>
      </c>
      <c r="C17" t="s">
        <v>138</v>
      </c>
      <c r="D17" t="s">
        <v>63</v>
      </c>
      <c r="E17" t="s">
        <v>120</v>
      </c>
      <c r="F17" t="s">
        <v>290</v>
      </c>
      <c r="G17" t="s">
        <v>291</v>
      </c>
      <c r="H17" t="s">
        <v>292</v>
      </c>
      <c r="I17" t="s">
        <v>293</v>
      </c>
      <c r="J17" s="5">
        <v>42271</v>
      </c>
      <c r="K17" s="5">
        <v>42735</v>
      </c>
      <c r="L17" t="s">
        <v>156</v>
      </c>
      <c r="M17" t="s">
        <v>126</v>
      </c>
      <c r="N17" t="s">
        <v>138</v>
      </c>
      <c r="O17" t="s">
        <v>144</v>
      </c>
      <c r="P17" t="s">
        <v>128</v>
      </c>
      <c r="Q17">
        <v>200</v>
      </c>
      <c r="R17">
        <v>44.57</v>
      </c>
      <c r="S17" t="s">
        <v>129</v>
      </c>
      <c r="T17">
        <v>30.51</v>
      </c>
      <c r="U17" t="s">
        <v>130</v>
      </c>
      <c r="V17" t="s">
        <v>131</v>
      </c>
      <c r="W17" t="s">
        <v>132</v>
      </c>
      <c r="X17" t="s">
        <v>146</v>
      </c>
      <c r="Y17">
        <v>600</v>
      </c>
      <c r="Z17">
        <v>450.13</v>
      </c>
      <c r="AA17">
        <v>800</v>
      </c>
      <c r="AB17">
        <v>755.43</v>
      </c>
      <c r="AC17">
        <v>419.62</v>
      </c>
      <c r="AD17">
        <v>16401.649914705878</v>
      </c>
      <c r="AE17">
        <v>29527.425754411761</v>
      </c>
      <c r="AF17">
        <v>13125.775839705881</v>
      </c>
      <c r="AG17" s="5">
        <v>43100</v>
      </c>
      <c r="AH17" s="5">
        <v>42795</v>
      </c>
      <c r="AI17" s="5">
        <v>42804</v>
      </c>
      <c r="AJ17" s="5">
        <v>42822</v>
      </c>
      <c r="AK17" s="5">
        <v>42837</v>
      </c>
      <c r="AL17" s="5">
        <v>42825</v>
      </c>
      <c r="AO17" t="s">
        <v>293</v>
      </c>
      <c r="AQ17" t="s">
        <v>294</v>
      </c>
      <c r="AR17" t="s">
        <v>295</v>
      </c>
      <c r="AS17" t="s">
        <v>296</v>
      </c>
      <c r="AT17" t="s">
        <v>32</v>
      </c>
      <c r="AU17" t="s">
        <v>134</v>
      </c>
      <c r="AV17">
        <v>7817.3823529411766</v>
      </c>
      <c r="AW17">
        <v>23452.147058823532</v>
      </c>
      <c r="AX17" t="s">
        <v>297</v>
      </c>
      <c r="AY17" t="s">
        <v>164</v>
      </c>
      <c r="AZ17" t="s">
        <v>298</v>
      </c>
      <c r="BA17" t="s">
        <v>299</v>
      </c>
      <c r="BB17" t="s">
        <v>229</v>
      </c>
      <c r="BC17" t="s">
        <v>300</v>
      </c>
      <c r="BD17" t="s">
        <v>301</v>
      </c>
      <c r="BE17">
        <v>200</v>
      </c>
      <c r="BF17">
        <v>600</v>
      </c>
      <c r="BG17">
        <v>0</v>
      </c>
      <c r="BH17">
        <v>7817.3823529411766</v>
      </c>
      <c r="BI17">
        <v>23452.147058823532</v>
      </c>
      <c r="BJ17">
        <v>31269.52941176471</v>
      </c>
      <c r="BK17">
        <v>22.51</v>
      </c>
      <c r="BL17">
        <v>0</v>
      </c>
      <c r="BM17">
        <v>879.84638382352944</v>
      </c>
      <c r="BN17">
        <v>39.086911764705881</v>
      </c>
    </row>
    <row r="18" spans="1:66" ht="15" hidden="1" customHeight="1" x14ac:dyDescent="0.25">
      <c r="A18" s="16" t="s">
        <v>303</v>
      </c>
      <c r="B18" t="s">
        <v>33</v>
      </c>
      <c r="C18" t="s">
        <v>302</v>
      </c>
      <c r="D18" t="s">
        <v>12</v>
      </c>
      <c r="E18" t="s">
        <v>120</v>
      </c>
      <c r="F18" t="s">
        <v>303</v>
      </c>
      <c r="G18" t="s">
        <v>304</v>
      </c>
      <c r="H18" t="s">
        <v>305</v>
      </c>
      <c r="I18" t="s">
        <v>306</v>
      </c>
      <c r="J18" s="5">
        <v>42328</v>
      </c>
      <c r="K18" s="5">
        <v>42400</v>
      </c>
      <c r="L18" t="s">
        <v>237</v>
      </c>
      <c r="M18" t="s">
        <v>196</v>
      </c>
      <c r="N18" t="s">
        <v>302</v>
      </c>
      <c r="O18" t="s">
        <v>307</v>
      </c>
      <c r="P18" t="s">
        <v>145</v>
      </c>
      <c r="Q18">
        <v>30000000</v>
      </c>
      <c r="R18">
        <v>0</v>
      </c>
      <c r="S18" t="s">
        <v>129</v>
      </c>
      <c r="T18">
        <v>0</v>
      </c>
      <c r="U18" t="s">
        <v>130</v>
      </c>
      <c r="V18" t="s">
        <v>131</v>
      </c>
      <c r="W18" t="s">
        <v>146</v>
      </c>
      <c r="X18" t="s">
        <v>132</v>
      </c>
      <c r="Y18">
        <v>-2264034.2999999998</v>
      </c>
      <c r="Z18">
        <v>27735966</v>
      </c>
      <c r="AA18">
        <v>27735965.699999999</v>
      </c>
      <c r="AB18">
        <v>27735965.699999999</v>
      </c>
      <c r="AC18">
        <v>27735966</v>
      </c>
      <c r="AD18">
        <v>40788.185294117648</v>
      </c>
      <c r="AE18">
        <v>40788.18485294118</v>
      </c>
      <c r="AF18">
        <v>-4.4117647058823531E-4</v>
      </c>
      <c r="AG18" s="5">
        <v>42675</v>
      </c>
      <c r="AH18">
        <v>0</v>
      </c>
      <c r="AI18">
        <v>0</v>
      </c>
      <c r="AJ18">
        <v>0</v>
      </c>
      <c r="AK18">
        <v>0</v>
      </c>
      <c r="AL18">
        <v>0</v>
      </c>
      <c r="AO18" t="s">
        <v>306</v>
      </c>
      <c r="AU18" t="s">
        <v>134</v>
      </c>
      <c r="AV18">
        <v>44117.647058823532</v>
      </c>
      <c r="AW18">
        <v>-3329.4622058823529</v>
      </c>
      <c r="AX18" t="s">
        <v>308</v>
      </c>
      <c r="AY18" t="s">
        <v>242</v>
      </c>
      <c r="AZ18" t="s">
        <v>137</v>
      </c>
      <c r="BA18" t="s">
        <v>137</v>
      </c>
      <c r="BE18">
        <v>30000000</v>
      </c>
      <c r="BF18">
        <v>-2264034.2999999998</v>
      </c>
      <c r="BG18">
        <v>0</v>
      </c>
      <c r="BH18">
        <v>44117.647058823532</v>
      </c>
      <c r="BI18">
        <v>-3329.4622058823529</v>
      </c>
      <c r="BJ18">
        <v>40788.18485294118</v>
      </c>
      <c r="BK18">
        <v>1386798.3</v>
      </c>
      <c r="BL18">
        <v>1386798</v>
      </c>
      <c r="BM18">
        <v>4.4117647058823531E-4</v>
      </c>
      <c r="BN18">
        <v>1.4705882352941181E-3</v>
      </c>
    </row>
    <row r="19" spans="1:66" ht="15" hidden="1" customHeight="1" x14ac:dyDescent="0.25">
      <c r="A19" s="16" t="s">
        <v>309</v>
      </c>
      <c r="B19" t="s">
        <v>33</v>
      </c>
      <c r="C19" t="s">
        <v>34</v>
      </c>
      <c r="D19" t="s">
        <v>12</v>
      </c>
      <c r="E19" t="s">
        <v>120</v>
      </c>
      <c r="F19" t="s">
        <v>309</v>
      </c>
      <c r="G19" t="s">
        <v>310</v>
      </c>
      <c r="H19" t="s">
        <v>311</v>
      </c>
      <c r="I19" t="s">
        <v>312</v>
      </c>
      <c r="J19" s="5">
        <v>42318</v>
      </c>
      <c r="K19" s="5">
        <v>42475</v>
      </c>
      <c r="L19" t="s">
        <v>237</v>
      </c>
      <c r="M19" t="s">
        <v>196</v>
      </c>
      <c r="N19" t="s">
        <v>34</v>
      </c>
      <c r="O19" t="s">
        <v>39</v>
      </c>
      <c r="P19" t="s">
        <v>128</v>
      </c>
      <c r="Q19">
        <v>728.4</v>
      </c>
      <c r="R19">
        <v>509.13</v>
      </c>
      <c r="S19" t="s">
        <v>129</v>
      </c>
      <c r="T19">
        <v>0</v>
      </c>
      <c r="U19" t="s">
        <v>130</v>
      </c>
      <c r="V19" t="s">
        <v>131</v>
      </c>
      <c r="W19" t="s">
        <v>132</v>
      </c>
      <c r="X19" t="s">
        <v>132</v>
      </c>
      <c r="Y19">
        <v>561</v>
      </c>
      <c r="Z19">
        <v>1289.43</v>
      </c>
      <c r="AA19">
        <v>1289.4000000000001</v>
      </c>
      <c r="AB19">
        <v>780.27</v>
      </c>
      <c r="AC19">
        <v>1289.43</v>
      </c>
      <c r="AD19">
        <v>50399.836636764703</v>
      </c>
      <c r="AE19">
        <v>30498.344642647058</v>
      </c>
      <c r="AF19">
        <v>-19901.491994117649</v>
      </c>
      <c r="AG19" s="5">
        <v>42675</v>
      </c>
      <c r="AH19">
        <v>0</v>
      </c>
      <c r="AI19">
        <v>0</v>
      </c>
      <c r="AJ19">
        <v>0</v>
      </c>
      <c r="AK19">
        <v>0</v>
      </c>
      <c r="AL19">
        <v>0</v>
      </c>
      <c r="AO19" t="s">
        <v>312</v>
      </c>
      <c r="AU19" t="s">
        <v>134</v>
      </c>
      <c r="AV19">
        <v>28470.906529411761</v>
      </c>
      <c r="AW19">
        <v>21927.7575</v>
      </c>
      <c r="AX19" t="s">
        <v>313</v>
      </c>
      <c r="AY19" t="s">
        <v>242</v>
      </c>
      <c r="AZ19" t="s">
        <v>137</v>
      </c>
      <c r="BA19" t="s">
        <v>137</v>
      </c>
      <c r="BE19">
        <v>728.4</v>
      </c>
      <c r="BF19">
        <v>561</v>
      </c>
      <c r="BG19">
        <v>0</v>
      </c>
      <c r="BH19">
        <v>28470.906529411761</v>
      </c>
      <c r="BI19">
        <v>21927.7575</v>
      </c>
      <c r="BJ19">
        <v>50398.664029411768</v>
      </c>
      <c r="BK19">
        <v>100.89</v>
      </c>
      <c r="BL19">
        <v>0</v>
      </c>
      <c r="BM19">
        <v>3943.4785279411758</v>
      </c>
      <c r="BN19">
        <v>39.086911764705881</v>
      </c>
    </row>
    <row r="20" spans="1:66" ht="15" hidden="1" customHeight="1" x14ac:dyDescent="0.25">
      <c r="A20" s="16" t="s">
        <v>314</v>
      </c>
      <c r="B20" t="s">
        <v>33</v>
      </c>
      <c r="C20" t="s">
        <v>34</v>
      </c>
      <c r="D20" t="s">
        <v>63</v>
      </c>
      <c r="E20" t="s">
        <v>120</v>
      </c>
      <c r="F20" t="s">
        <v>314</v>
      </c>
      <c r="G20" t="s">
        <v>315</v>
      </c>
      <c r="H20" t="s">
        <v>316</v>
      </c>
      <c r="I20" t="s">
        <v>317</v>
      </c>
      <c r="J20" s="5">
        <v>42327</v>
      </c>
      <c r="K20" s="5">
        <v>42400</v>
      </c>
      <c r="L20" t="s">
        <v>143</v>
      </c>
      <c r="M20" t="s">
        <v>196</v>
      </c>
      <c r="N20" t="s">
        <v>34</v>
      </c>
      <c r="O20" t="s">
        <v>39</v>
      </c>
      <c r="P20" t="s">
        <v>128</v>
      </c>
      <c r="Q20">
        <v>327</v>
      </c>
      <c r="R20">
        <v>0</v>
      </c>
      <c r="S20" t="s">
        <v>129</v>
      </c>
      <c r="T20">
        <v>0</v>
      </c>
      <c r="U20" t="s">
        <v>130</v>
      </c>
      <c r="V20" t="s">
        <v>131</v>
      </c>
      <c r="W20" t="s">
        <v>146</v>
      </c>
      <c r="X20" t="s">
        <v>146</v>
      </c>
      <c r="Y20">
        <v>0</v>
      </c>
      <c r="Z20">
        <v>261</v>
      </c>
      <c r="AA20">
        <v>327</v>
      </c>
      <c r="AB20">
        <v>327</v>
      </c>
      <c r="AC20">
        <v>261</v>
      </c>
      <c r="AD20">
        <v>10201.683970588239</v>
      </c>
      <c r="AE20">
        <v>12781.42014705882</v>
      </c>
      <c r="AF20">
        <v>2579.7361764705879</v>
      </c>
      <c r="AG20" s="5">
        <v>42400</v>
      </c>
      <c r="AH20">
        <v>0</v>
      </c>
      <c r="AI20">
        <v>0</v>
      </c>
      <c r="AJ20">
        <v>0</v>
      </c>
      <c r="AK20">
        <v>0</v>
      </c>
      <c r="AL20">
        <v>0</v>
      </c>
      <c r="AO20" t="s">
        <v>317</v>
      </c>
      <c r="AU20" t="s">
        <v>134</v>
      </c>
      <c r="AV20">
        <v>12781.42014705882</v>
      </c>
      <c r="AW20">
        <v>0</v>
      </c>
      <c r="AX20" t="s">
        <v>318</v>
      </c>
      <c r="AY20" t="s">
        <v>150</v>
      </c>
      <c r="AZ20" t="s">
        <v>137</v>
      </c>
      <c r="BA20" t="s">
        <v>137</v>
      </c>
      <c r="BE20">
        <v>327</v>
      </c>
      <c r="BF20">
        <v>0</v>
      </c>
      <c r="BG20">
        <v>0</v>
      </c>
      <c r="BH20">
        <v>12781.42014705882</v>
      </c>
      <c r="BI20">
        <v>0</v>
      </c>
      <c r="BJ20">
        <v>12781.42014705882</v>
      </c>
      <c r="BK20">
        <v>0</v>
      </c>
      <c r="BL20">
        <v>0</v>
      </c>
      <c r="BM20">
        <v>0</v>
      </c>
      <c r="BN20">
        <v>39.086911764705881</v>
      </c>
    </row>
    <row r="21" spans="1:66" ht="15" hidden="1" customHeight="1" x14ac:dyDescent="0.25">
      <c r="A21" s="16" t="s">
        <v>320</v>
      </c>
      <c r="B21" t="s">
        <v>10</v>
      </c>
      <c r="C21" t="s">
        <v>319</v>
      </c>
      <c r="D21" t="s">
        <v>63</v>
      </c>
      <c r="E21" t="s">
        <v>120</v>
      </c>
      <c r="F21" t="s">
        <v>320</v>
      </c>
      <c r="G21" t="s">
        <v>321</v>
      </c>
      <c r="H21" t="s">
        <v>322</v>
      </c>
      <c r="I21" t="s">
        <v>323</v>
      </c>
      <c r="J21" s="5">
        <v>42380</v>
      </c>
      <c r="K21" s="5">
        <v>42613</v>
      </c>
      <c r="L21" t="s">
        <v>237</v>
      </c>
      <c r="M21" t="s">
        <v>324</v>
      </c>
      <c r="N21" t="s">
        <v>319</v>
      </c>
      <c r="O21" t="s">
        <v>325</v>
      </c>
      <c r="P21" t="s">
        <v>128</v>
      </c>
      <c r="Q21">
        <v>7912</v>
      </c>
      <c r="R21">
        <v>0</v>
      </c>
      <c r="S21" t="s">
        <v>129</v>
      </c>
      <c r="T21">
        <v>0</v>
      </c>
      <c r="U21" t="s">
        <v>269</v>
      </c>
      <c r="V21" t="s">
        <v>131</v>
      </c>
      <c r="W21" t="s">
        <v>146</v>
      </c>
      <c r="X21" t="s">
        <v>132</v>
      </c>
      <c r="Y21">
        <v>1771.59</v>
      </c>
      <c r="Z21">
        <v>9683.6</v>
      </c>
      <c r="AA21">
        <v>9683.59</v>
      </c>
      <c r="AB21">
        <v>9683.59</v>
      </c>
      <c r="AC21">
        <v>9683.6</v>
      </c>
      <c r="AD21">
        <v>378502.01876470592</v>
      </c>
      <c r="AE21">
        <v>378501.62789558817</v>
      </c>
      <c r="AF21">
        <v>-0.39086911764705878</v>
      </c>
      <c r="AG21" s="5">
        <v>42613</v>
      </c>
      <c r="AH21" s="5">
        <v>42450</v>
      </c>
      <c r="AI21" s="5">
        <v>42468</v>
      </c>
      <c r="AJ21" s="5">
        <v>42625</v>
      </c>
      <c r="AK21" s="5">
        <v>42635</v>
      </c>
      <c r="AL21" s="5">
        <v>42582</v>
      </c>
      <c r="AO21" t="s">
        <v>323</v>
      </c>
      <c r="AQ21" t="s">
        <v>326</v>
      </c>
      <c r="AR21" t="s">
        <v>327</v>
      </c>
      <c r="AS21" t="s">
        <v>31</v>
      </c>
      <c r="AT21" t="s">
        <v>32</v>
      </c>
      <c r="AU21" t="s">
        <v>134</v>
      </c>
      <c r="AV21">
        <v>309255.64588235301</v>
      </c>
      <c r="AW21">
        <v>69245.982013235291</v>
      </c>
      <c r="AX21" t="s">
        <v>328</v>
      </c>
      <c r="AY21" t="s">
        <v>242</v>
      </c>
      <c r="AZ21" t="s">
        <v>137</v>
      </c>
      <c r="BA21" t="s">
        <v>137</v>
      </c>
      <c r="BE21">
        <v>7912</v>
      </c>
      <c r="BF21">
        <v>1771.59</v>
      </c>
      <c r="BG21">
        <v>0</v>
      </c>
      <c r="BH21">
        <v>309255.64588235301</v>
      </c>
      <c r="BI21">
        <v>69245.982013235291</v>
      </c>
      <c r="BJ21">
        <v>378501.62789558817</v>
      </c>
      <c r="BK21">
        <v>484.18</v>
      </c>
      <c r="BL21">
        <v>484.18</v>
      </c>
      <c r="BM21">
        <v>0</v>
      </c>
      <c r="BN21">
        <v>39.086911764705881</v>
      </c>
    </row>
    <row r="22" spans="1:66" ht="15" customHeight="1" x14ac:dyDescent="0.25">
      <c r="A22" s="16" t="s">
        <v>329</v>
      </c>
      <c r="B22" t="s">
        <v>33</v>
      </c>
      <c r="C22" t="s">
        <v>199</v>
      </c>
      <c r="D22" t="s">
        <v>63</v>
      </c>
      <c r="E22" t="s">
        <v>120</v>
      </c>
      <c r="F22" t="s">
        <v>329</v>
      </c>
      <c r="G22" t="s">
        <v>330</v>
      </c>
      <c r="H22" t="s">
        <v>331</v>
      </c>
      <c r="I22" t="s">
        <v>332</v>
      </c>
      <c r="J22" s="5">
        <v>42370</v>
      </c>
      <c r="K22" s="5">
        <v>42551</v>
      </c>
      <c r="L22" t="s">
        <v>156</v>
      </c>
      <c r="M22" t="s">
        <v>196</v>
      </c>
      <c r="N22" t="s">
        <v>199</v>
      </c>
      <c r="O22" t="s">
        <v>204</v>
      </c>
      <c r="P22" t="s">
        <v>333</v>
      </c>
      <c r="Q22">
        <v>68400</v>
      </c>
      <c r="R22">
        <v>0</v>
      </c>
      <c r="S22" t="s">
        <v>129</v>
      </c>
      <c r="T22">
        <v>0</v>
      </c>
      <c r="U22" t="s">
        <v>130</v>
      </c>
      <c r="V22" t="s">
        <v>334</v>
      </c>
      <c r="W22" t="s">
        <v>132</v>
      </c>
      <c r="X22" t="s">
        <v>132</v>
      </c>
      <c r="Y22">
        <v>112545</v>
      </c>
      <c r="Z22">
        <v>86947.64</v>
      </c>
      <c r="AA22">
        <v>180945</v>
      </c>
      <c r="AB22">
        <v>180945</v>
      </c>
      <c r="AC22">
        <v>86947.64</v>
      </c>
      <c r="AD22">
        <v>86947.64</v>
      </c>
      <c r="AE22">
        <v>180945</v>
      </c>
      <c r="AF22">
        <v>93997.36</v>
      </c>
      <c r="AG22" s="5">
        <v>43100</v>
      </c>
      <c r="AH22" s="5">
        <v>42644</v>
      </c>
      <c r="AI22" s="5">
        <v>42923</v>
      </c>
      <c r="AJ22" s="5">
        <v>42740</v>
      </c>
      <c r="AK22" s="5">
        <v>42823</v>
      </c>
      <c r="AL22" s="5">
        <v>43100</v>
      </c>
      <c r="AO22" t="s">
        <v>332</v>
      </c>
      <c r="AU22" t="s">
        <v>184</v>
      </c>
      <c r="AV22">
        <v>68400</v>
      </c>
      <c r="AW22">
        <v>112545</v>
      </c>
      <c r="AX22" t="s">
        <v>335</v>
      </c>
      <c r="AY22" t="s">
        <v>164</v>
      </c>
      <c r="AZ22" t="s">
        <v>208</v>
      </c>
      <c r="BA22" t="s">
        <v>336</v>
      </c>
      <c r="BB22" t="s">
        <v>188</v>
      </c>
      <c r="BC22" t="s">
        <v>337</v>
      </c>
      <c r="BE22">
        <v>68400</v>
      </c>
      <c r="BF22">
        <v>112545</v>
      </c>
      <c r="BG22">
        <v>0</v>
      </c>
      <c r="BH22">
        <v>68400</v>
      </c>
      <c r="BI22">
        <v>112545</v>
      </c>
      <c r="BJ22">
        <v>180945</v>
      </c>
      <c r="BK22">
        <v>0</v>
      </c>
      <c r="BL22">
        <v>0</v>
      </c>
      <c r="BM22">
        <v>0</v>
      </c>
      <c r="BN22">
        <v>1</v>
      </c>
    </row>
    <row r="23" spans="1:66" ht="15" hidden="1" customHeight="1" x14ac:dyDescent="0.25">
      <c r="A23" s="16" t="s">
        <v>338</v>
      </c>
      <c r="B23" t="s">
        <v>33</v>
      </c>
      <c r="C23" t="s">
        <v>217</v>
      </c>
      <c r="D23" t="s">
        <v>12</v>
      </c>
      <c r="E23" t="s">
        <v>120</v>
      </c>
      <c r="F23" t="s">
        <v>338</v>
      </c>
      <c r="G23" t="s">
        <v>339</v>
      </c>
      <c r="H23" t="s">
        <v>340</v>
      </c>
      <c r="I23" t="s">
        <v>341</v>
      </c>
      <c r="J23" s="5">
        <v>42309</v>
      </c>
      <c r="K23" s="5">
        <v>42735</v>
      </c>
      <c r="L23" t="s">
        <v>237</v>
      </c>
      <c r="M23" t="s">
        <v>196</v>
      </c>
      <c r="N23" t="s">
        <v>217</v>
      </c>
      <c r="O23" t="s">
        <v>222</v>
      </c>
      <c r="P23" t="s">
        <v>128</v>
      </c>
      <c r="Q23">
        <v>1907.42</v>
      </c>
      <c r="R23">
        <v>0</v>
      </c>
      <c r="S23" t="s">
        <v>129</v>
      </c>
      <c r="T23">
        <v>0</v>
      </c>
      <c r="U23" t="s">
        <v>130</v>
      </c>
      <c r="V23" t="s">
        <v>131</v>
      </c>
      <c r="W23" t="s">
        <v>146</v>
      </c>
      <c r="X23" t="s">
        <v>132</v>
      </c>
      <c r="Y23">
        <v>0</v>
      </c>
      <c r="Z23">
        <v>424.2</v>
      </c>
      <c r="AA23">
        <v>1907.42</v>
      </c>
      <c r="AB23">
        <v>1907.42</v>
      </c>
      <c r="AC23">
        <v>424.2</v>
      </c>
      <c r="AD23">
        <v>16580.667970588231</v>
      </c>
      <c r="AE23">
        <v>74555.15723823529</v>
      </c>
      <c r="AF23">
        <v>57974.489267647063</v>
      </c>
      <c r="AG23" s="5">
        <v>42735</v>
      </c>
      <c r="AH23">
        <v>0</v>
      </c>
      <c r="AI23">
        <v>0</v>
      </c>
      <c r="AJ23">
        <v>0</v>
      </c>
      <c r="AK23">
        <v>0</v>
      </c>
      <c r="AL23" s="5">
        <v>42430</v>
      </c>
      <c r="AO23" t="s">
        <v>341</v>
      </c>
      <c r="AU23" t="s">
        <v>134</v>
      </c>
      <c r="AV23">
        <v>74555.15723823529</v>
      </c>
      <c r="AW23">
        <v>0</v>
      </c>
      <c r="AX23" t="s">
        <v>342</v>
      </c>
      <c r="AY23" t="s">
        <v>242</v>
      </c>
      <c r="AZ23" t="s">
        <v>137</v>
      </c>
      <c r="BA23" t="s">
        <v>137</v>
      </c>
      <c r="BE23">
        <v>1907.42</v>
      </c>
      <c r="BF23">
        <v>0</v>
      </c>
      <c r="BG23">
        <v>0</v>
      </c>
      <c r="BH23">
        <v>74555.15723823529</v>
      </c>
      <c r="BI23">
        <v>0</v>
      </c>
      <c r="BJ23">
        <v>74555.15723823529</v>
      </c>
      <c r="BK23">
        <v>0</v>
      </c>
      <c r="BL23">
        <v>0</v>
      </c>
      <c r="BM23">
        <v>0</v>
      </c>
      <c r="BN23">
        <v>39.086911764705881</v>
      </c>
    </row>
    <row r="24" spans="1:66" ht="15" customHeight="1" x14ac:dyDescent="0.25">
      <c r="A24" s="16" t="s">
        <v>343</v>
      </c>
      <c r="B24" t="s">
        <v>118</v>
      </c>
      <c r="C24" t="s">
        <v>232</v>
      </c>
      <c r="D24" t="s">
        <v>63</v>
      </c>
      <c r="E24" t="s">
        <v>120</v>
      </c>
      <c r="F24" s="6" t="s">
        <v>343</v>
      </c>
      <c r="G24" s="6" t="s">
        <v>344</v>
      </c>
      <c r="H24" t="s">
        <v>235</v>
      </c>
      <c r="I24" t="s">
        <v>236</v>
      </c>
      <c r="J24" s="5">
        <v>42370</v>
      </c>
      <c r="K24" s="5">
        <v>42735</v>
      </c>
      <c r="L24" t="s">
        <v>156</v>
      </c>
      <c r="M24" t="s">
        <v>126</v>
      </c>
      <c r="N24" t="s">
        <v>232</v>
      </c>
      <c r="O24" t="s">
        <v>238</v>
      </c>
      <c r="P24" t="s">
        <v>145</v>
      </c>
      <c r="Q24">
        <v>19800000</v>
      </c>
      <c r="R24">
        <v>0</v>
      </c>
      <c r="S24" t="s">
        <v>129</v>
      </c>
      <c r="T24">
        <v>0</v>
      </c>
      <c r="U24" t="s">
        <v>130</v>
      </c>
      <c r="V24" t="s">
        <v>131</v>
      </c>
      <c r="W24" t="s">
        <v>146</v>
      </c>
      <c r="X24" t="s">
        <v>146</v>
      </c>
      <c r="Y24">
        <v>27120000</v>
      </c>
      <c r="Z24">
        <v>28440000</v>
      </c>
      <c r="AA24">
        <v>46920000</v>
      </c>
      <c r="AB24">
        <v>46920000</v>
      </c>
      <c r="AC24">
        <v>28440000</v>
      </c>
      <c r="AD24">
        <v>41823.529411764714</v>
      </c>
      <c r="AE24">
        <v>69000</v>
      </c>
      <c r="AF24">
        <v>27176.47058823529</v>
      </c>
      <c r="AG24" s="5">
        <v>43100</v>
      </c>
      <c r="AH24">
        <v>0</v>
      </c>
      <c r="AI24" s="5">
        <v>42808</v>
      </c>
      <c r="AJ24" s="5">
        <v>42857</v>
      </c>
      <c r="AK24" s="5">
        <v>42863</v>
      </c>
      <c r="AL24" s="5">
        <v>42855</v>
      </c>
      <c r="AO24" t="s">
        <v>236</v>
      </c>
      <c r="AR24" t="s">
        <v>239</v>
      </c>
      <c r="AS24" t="s">
        <v>240</v>
      </c>
      <c r="AT24" t="s">
        <v>32</v>
      </c>
      <c r="AU24" t="s">
        <v>134</v>
      </c>
      <c r="AV24">
        <v>29117.647058823532</v>
      </c>
      <c r="AW24">
        <v>39882.352941176468</v>
      </c>
      <c r="AX24" t="s">
        <v>345</v>
      </c>
      <c r="AY24" t="s">
        <v>164</v>
      </c>
      <c r="AZ24" t="s">
        <v>346</v>
      </c>
      <c r="BA24" t="s">
        <v>347</v>
      </c>
      <c r="BB24" t="s">
        <v>210</v>
      </c>
      <c r="BC24" t="s">
        <v>348</v>
      </c>
      <c r="BE24">
        <v>19800000</v>
      </c>
      <c r="BF24">
        <v>27120000</v>
      </c>
      <c r="BG24">
        <v>0</v>
      </c>
      <c r="BH24">
        <v>29117.647058823532</v>
      </c>
      <c r="BI24">
        <v>39882.352941176468</v>
      </c>
      <c r="BJ24">
        <v>69000</v>
      </c>
      <c r="BK24">
        <v>1422000</v>
      </c>
      <c r="BL24">
        <v>0</v>
      </c>
      <c r="BM24">
        <v>2091.1764705882351</v>
      </c>
      <c r="BN24">
        <v>1.4705882352941181E-3</v>
      </c>
    </row>
    <row r="25" spans="1:66" ht="15" customHeight="1" x14ac:dyDescent="0.25">
      <c r="A25" s="16" t="s">
        <v>349</v>
      </c>
      <c r="B25" t="s">
        <v>118</v>
      </c>
      <c r="C25" t="s">
        <v>232</v>
      </c>
      <c r="D25" t="s">
        <v>63</v>
      </c>
      <c r="E25" t="s">
        <v>120</v>
      </c>
      <c r="F25" t="s">
        <v>349</v>
      </c>
      <c r="G25" t="s">
        <v>350</v>
      </c>
      <c r="H25" t="s">
        <v>286</v>
      </c>
      <c r="I25" t="s">
        <v>287</v>
      </c>
      <c r="J25" s="5">
        <v>42370</v>
      </c>
      <c r="K25" s="5">
        <v>42735</v>
      </c>
      <c r="L25" t="s">
        <v>156</v>
      </c>
      <c r="M25" t="s">
        <v>126</v>
      </c>
      <c r="N25" t="s">
        <v>232</v>
      </c>
      <c r="O25" t="s">
        <v>238</v>
      </c>
      <c r="P25" t="s">
        <v>145</v>
      </c>
      <c r="Q25">
        <v>85992000</v>
      </c>
      <c r="R25">
        <v>0</v>
      </c>
      <c r="S25" t="s">
        <v>129</v>
      </c>
      <c r="T25">
        <v>0</v>
      </c>
      <c r="U25" t="s">
        <v>130</v>
      </c>
      <c r="V25" t="s">
        <v>131</v>
      </c>
      <c r="W25" t="s">
        <v>146</v>
      </c>
      <c r="X25" t="s">
        <v>146</v>
      </c>
      <c r="Y25">
        <v>30261000</v>
      </c>
      <c r="Z25">
        <v>108967000</v>
      </c>
      <c r="AA25">
        <v>116253000</v>
      </c>
      <c r="AB25">
        <v>116253000</v>
      </c>
      <c r="AC25">
        <v>108967000</v>
      </c>
      <c r="AD25">
        <v>160245.5882352941</v>
      </c>
      <c r="AE25">
        <v>170960.29411764699</v>
      </c>
      <c r="AF25">
        <v>10714.705882352941</v>
      </c>
      <c r="AG25" s="5">
        <v>42855</v>
      </c>
      <c r="AH25" s="5">
        <v>42738</v>
      </c>
      <c r="AI25" s="5">
        <v>42800</v>
      </c>
      <c r="AJ25" s="5">
        <v>42849</v>
      </c>
      <c r="AK25" s="5">
        <v>42863</v>
      </c>
      <c r="AL25" s="5">
        <v>42825</v>
      </c>
      <c r="AO25" t="s">
        <v>287</v>
      </c>
      <c r="AR25" t="s">
        <v>288</v>
      </c>
      <c r="AS25" t="s">
        <v>162</v>
      </c>
      <c r="AT25" t="s">
        <v>32</v>
      </c>
      <c r="AU25" t="s">
        <v>134</v>
      </c>
      <c r="AV25">
        <v>126458.82352941181</v>
      </c>
      <c r="AW25">
        <v>44501.470588235286</v>
      </c>
      <c r="AX25" t="s">
        <v>351</v>
      </c>
      <c r="AY25" t="s">
        <v>164</v>
      </c>
      <c r="AZ25" t="s">
        <v>346</v>
      </c>
      <c r="BA25" t="s">
        <v>352</v>
      </c>
      <c r="BB25" t="s">
        <v>210</v>
      </c>
      <c r="BC25" t="s">
        <v>353</v>
      </c>
      <c r="BE25">
        <v>85992000</v>
      </c>
      <c r="BF25">
        <v>30261000</v>
      </c>
      <c r="BG25">
        <v>0</v>
      </c>
      <c r="BH25">
        <v>126458.82352941181</v>
      </c>
      <c r="BI25">
        <v>44501.470588235286</v>
      </c>
      <c r="BJ25">
        <v>170960.29411764699</v>
      </c>
      <c r="BK25">
        <v>5448350</v>
      </c>
      <c r="BL25">
        <v>0</v>
      </c>
      <c r="BM25">
        <v>8012.2794117647063</v>
      </c>
      <c r="BN25">
        <v>1.4705882352941181E-3</v>
      </c>
    </row>
    <row r="26" spans="1:66" ht="15" hidden="1" customHeight="1" x14ac:dyDescent="0.25">
      <c r="A26" s="16" t="s">
        <v>355</v>
      </c>
      <c r="B26" t="s">
        <v>10</v>
      </c>
      <c r="C26" t="s">
        <v>354</v>
      </c>
      <c r="D26" t="s">
        <v>63</v>
      </c>
      <c r="E26" t="s">
        <v>120</v>
      </c>
      <c r="F26" t="s">
        <v>355</v>
      </c>
      <c r="G26" t="s">
        <v>356</v>
      </c>
      <c r="H26" t="s">
        <v>357</v>
      </c>
      <c r="I26" t="s">
        <v>358</v>
      </c>
      <c r="J26" s="5">
        <v>42576</v>
      </c>
      <c r="K26" s="5">
        <v>42611</v>
      </c>
      <c r="L26" t="s">
        <v>175</v>
      </c>
      <c r="M26" t="s">
        <v>324</v>
      </c>
      <c r="N26" t="s">
        <v>354</v>
      </c>
      <c r="O26" t="s">
        <v>359</v>
      </c>
      <c r="P26" t="s">
        <v>145</v>
      </c>
      <c r="Q26">
        <v>352707427</v>
      </c>
      <c r="R26">
        <v>0</v>
      </c>
      <c r="S26" t="s">
        <v>129</v>
      </c>
      <c r="T26">
        <v>0</v>
      </c>
      <c r="U26" t="s">
        <v>269</v>
      </c>
      <c r="V26" t="s">
        <v>131</v>
      </c>
      <c r="W26" t="s">
        <v>146</v>
      </c>
      <c r="X26" t="s">
        <v>146</v>
      </c>
      <c r="Y26">
        <v>-27883932</v>
      </c>
      <c r="Z26">
        <v>324823495</v>
      </c>
      <c r="AA26">
        <v>324823495</v>
      </c>
      <c r="AB26">
        <v>324823495</v>
      </c>
      <c r="AC26">
        <v>324823495</v>
      </c>
      <c r="AD26">
        <v>477681.61029411771</v>
      </c>
      <c r="AE26">
        <v>477681.61029411771</v>
      </c>
      <c r="AF26">
        <v>0</v>
      </c>
      <c r="AG26" s="5">
        <v>42611</v>
      </c>
      <c r="AH26" s="5">
        <v>42704</v>
      </c>
      <c r="AI26" s="5">
        <v>42727</v>
      </c>
      <c r="AJ26" s="5">
        <v>42716</v>
      </c>
      <c r="AK26" s="5">
        <v>42718</v>
      </c>
      <c r="AL26" s="5">
        <v>42735</v>
      </c>
      <c r="AO26" t="s">
        <v>358</v>
      </c>
      <c r="AR26" t="s">
        <v>360</v>
      </c>
      <c r="AS26" t="s">
        <v>25</v>
      </c>
      <c r="AT26" t="s">
        <v>25</v>
      </c>
      <c r="AU26" t="s">
        <v>134</v>
      </c>
      <c r="AV26">
        <v>518687.39264705882</v>
      </c>
      <c r="AW26">
        <v>-41005.782352941183</v>
      </c>
      <c r="AX26" t="s">
        <v>361</v>
      </c>
      <c r="AY26" t="s">
        <v>179</v>
      </c>
      <c r="AZ26" t="s">
        <v>137</v>
      </c>
      <c r="BA26" t="s">
        <v>137</v>
      </c>
      <c r="BE26">
        <v>352707427</v>
      </c>
      <c r="BF26">
        <v>-27883932</v>
      </c>
      <c r="BG26">
        <v>0</v>
      </c>
      <c r="BH26">
        <v>518687.39264705882</v>
      </c>
      <c r="BI26">
        <v>-41005.782352941183</v>
      </c>
      <c r="BJ26">
        <v>477681.61029411771</v>
      </c>
      <c r="BK26">
        <v>16241175</v>
      </c>
      <c r="BL26">
        <v>16241175</v>
      </c>
      <c r="BM26">
        <v>0</v>
      </c>
      <c r="BN26">
        <v>1.4705882352941181E-3</v>
      </c>
    </row>
    <row r="27" spans="1:66" ht="15" customHeight="1" x14ac:dyDescent="0.25">
      <c r="A27" s="16" t="s">
        <v>363</v>
      </c>
      <c r="B27" t="s">
        <v>10</v>
      </c>
      <c r="C27" t="s">
        <v>362</v>
      </c>
      <c r="D27" t="s">
        <v>63</v>
      </c>
      <c r="E27" t="s">
        <v>120</v>
      </c>
      <c r="F27" t="s">
        <v>363</v>
      </c>
      <c r="G27" t="s">
        <v>364</v>
      </c>
      <c r="H27" t="s">
        <v>365</v>
      </c>
      <c r="I27" t="s">
        <v>366</v>
      </c>
      <c r="J27" s="5">
        <v>42436</v>
      </c>
      <c r="K27" s="5">
        <v>42735</v>
      </c>
      <c r="L27" t="s">
        <v>156</v>
      </c>
      <c r="M27" t="s">
        <v>324</v>
      </c>
      <c r="N27" t="s">
        <v>362</v>
      </c>
      <c r="O27" t="s">
        <v>367</v>
      </c>
      <c r="P27" t="s">
        <v>145</v>
      </c>
      <c r="Q27">
        <v>145710253.69999999</v>
      </c>
      <c r="R27">
        <v>0</v>
      </c>
      <c r="S27" t="s">
        <v>129</v>
      </c>
      <c r="T27">
        <v>0</v>
      </c>
      <c r="U27" t="s">
        <v>130</v>
      </c>
      <c r="V27" t="s">
        <v>131</v>
      </c>
      <c r="W27" t="s">
        <v>132</v>
      </c>
      <c r="X27" t="s">
        <v>132</v>
      </c>
      <c r="Y27">
        <v>259869600</v>
      </c>
      <c r="Z27">
        <v>147016280</v>
      </c>
      <c r="AA27">
        <v>405579853.69999999</v>
      </c>
      <c r="AB27">
        <v>405579853.69999999</v>
      </c>
      <c r="AC27">
        <v>147016280</v>
      </c>
      <c r="AD27">
        <v>216200.4117647059</v>
      </c>
      <c r="AE27">
        <v>596440.96132352937</v>
      </c>
      <c r="AF27">
        <v>380240.54955882352</v>
      </c>
      <c r="AG27" s="5">
        <v>43039</v>
      </c>
      <c r="AH27">
        <v>0</v>
      </c>
      <c r="AI27" s="5">
        <v>42811</v>
      </c>
      <c r="AJ27" s="5">
        <v>42761</v>
      </c>
      <c r="AK27" s="5">
        <v>42776</v>
      </c>
      <c r="AL27" s="5">
        <v>42766</v>
      </c>
      <c r="AO27" t="s">
        <v>366</v>
      </c>
      <c r="AQ27" t="s">
        <v>270</v>
      </c>
      <c r="AR27" t="s">
        <v>368</v>
      </c>
      <c r="AS27" t="s">
        <v>31</v>
      </c>
      <c r="AT27" t="s">
        <v>32</v>
      </c>
      <c r="AU27" t="s">
        <v>134</v>
      </c>
      <c r="AV27">
        <v>214279.7848529412</v>
      </c>
      <c r="AW27">
        <v>382161.17647058831</v>
      </c>
      <c r="AX27" t="s">
        <v>369</v>
      </c>
      <c r="AY27" t="s">
        <v>164</v>
      </c>
      <c r="AZ27" t="s">
        <v>370</v>
      </c>
      <c r="BA27" t="s">
        <v>371</v>
      </c>
      <c r="BB27" t="s">
        <v>276</v>
      </c>
      <c r="BC27" t="s">
        <v>372</v>
      </c>
      <c r="BE27">
        <v>145710253.69999999</v>
      </c>
      <c r="BF27">
        <v>259869600</v>
      </c>
      <c r="BG27">
        <v>0</v>
      </c>
      <c r="BH27">
        <v>214279.7848529412</v>
      </c>
      <c r="BI27">
        <v>382161.17647058831</v>
      </c>
      <c r="BJ27">
        <v>596440.96132352937</v>
      </c>
      <c r="BK27">
        <v>0</v>
      </c>
      <c r="BL27">
        <v>0</v>
      </c>
      <c r="BM27">
        <v>0</v>
      </c>
      <c r="BN27">
        <v>1.4705882352941181E-3</v>
      </c>
    </row>
    <row r="28" spans="1:66" ht="15" customHeight="1" x14ac:dyDescent="0.25">
      <c r="A28" s="16" t="s">
        <v>373</v>
      </c>
      <c r="B28" t="s">
        <v>33</v>
      </c>
      <c r="C28" t="s">
        <v>302</v>
      </c>
      <c r="D28" t="s">
        <v>63</v>
      </c>
      <c r="E28" t="s">
        <v>120</v>
      </c>
      <c r="F28" s="6" t="s">
        <v>373</v>
      </c>
      <c r="G28" s="6" t="s">
        <v>374</v>
      </c>
      <c r="H28" t="s">
        <v>375</v>
      </c>
      <c r="I28" t="s">
        <v>376</v>
      </c>
      <c r="J28" s="5">
        <v>42461</v>
      </c>
      <c r="K28" s="5">
        <v>42735</v>
      </c>
      <c r="L28" t="s">
        <v>156</v>
      </c>
      <c r="M28" t="s">
        <v>196</v>
      </c>
      <c r="N28" t="s">
        <v>302</v>
      </c>
      <c r="O28" t="s">
        <v>307</v>
      </c>
      <c r="P28" t="s">
        <v>145</v>
      </c>
      <c r="Q28">
        <v>54900000</v>
      </c>
      <c r="R28">
        <v>0</v>
      </c>
      <c r="S28" t="s">
        <v>129</v>
      </c>
      <c r="T28">
        <v>0</v>
      </c>
      <c r="U28" t="s">
        <v>130</v>
      </c>
      <c r="V28" t="s">
        <v>75</v>
      </c>
      <c r="W28" t="s">
        <v>146</v>
      </c>
      <c r="X28" t="s">
        <v>146</v>
      </c>
      <c r="Y28">
        <v>40000000</v>
      </c>
      <c r="Z28">
        <v>59100000</v>
      </c>
      <c r="AA28">
        <v>94900000</v>
      </c>
      <c r="AB28">
        <v>94900000</v>
      </c>
      <c r="AC28">
        <v>59100000</v>
      </c>
      <c r="AD28">
        <v>86911.76470588235</v>
      </c>
      <c r="AE28">
        <v>139558.82352941181</v>
      </c>
      <c r="AF28">
        <v>52647.058823529413</v>
      </c>
      <c r="AG28" s="5">
        <v>43100</v>
      </c>
      <c r="AH28" s="5">
        <v>42826</v>
      </c>
      <c r="AI28" s="5">
        <v>42842</v>
      </c>
      <c r="AJ28" s="5">
        <v>42881</v>
      </c>
      <c r="AK28" s="5">
        <v>42891</v>
      </c>
      <c r="AL28" s="5">
        <v>42855</v>
      </c>
      <c r="AO28" t="s">
        <v>376</v>
      </c>
      <c r="AQ28" t="s">
        <v>377</v>
      </c>
      <c r="AR28" t="s">
        <v>378</v>
      </c>
      <c r="AS28" t="s">
        <v>47</v>
      </c>
      <c r="AT28" t="s">
        <v>47</v>
      </c>
      <c r="AU28" t="s">
        <v>134</v>
      </c>
      <c r="AV28">
        <v>80735.294117647063</v>
      </c>
      <c r="AW28">
        <v>58823.529411764714</v>
      </c>
      <c r="AX28" t="s">
        <v>379</v>
      </c>
      <c r="AY28" t="s">
        <v>164</v>
      </c>
      <c r="AZ28" t="s">
        <v>165</v>
      </c>
      <c r="BA28" t="s">
        <v>380</v>
      </c>
      <c r="BB28" t="s">
        <v>381</v>
      </c>
      <c r="BC28" t="s">
        <v>382</v>
      </c>
      <c r="BD28" t="s">
        <v>383</v>
      </c>
      <c r="BE28">
        <v>54900000</v>
      </c>
      <c r="BF28">
        <v>40000000</v>
      </c>
      <c r="BG28">
        <v>0</v>
      </c>
      <c r="BH28">
        <v>80735.294117647063</v>
      </c>
      <c r="BI28">
        <v>58823.529411764714</v>
      </c>
      <c r="BJ28">
        <v>139558.82352941181</v>
      </c>
      <c r="BK28">
        <v>2955000</v>
      </c>
      <c r="BL28">
        <v>0</v>
      </c>
      <c r="BM28">
        <v>4345.588235294118</v>
      </c>
      <c r="BN28">
        <v>1.4705882352941181E-3</v>
      </c>
    </row>
    <row r="29" spans="1:66" ht="15" customHeight="1" x14ac:dyDescent="0.25">
      <c r="A29" s="16" t="s">
        <v>385</v>
      </c>
      <c r="B29" t="s">
        <v>33</v>
      </c>
      <c r="C29" t="s">
        <v>384</v>
      </c>
      <c r="D29" t="s">
        <v>63</v>
      </c>
      <c r="E29" t="s">
        <v>120</v>
      </c>
      <c r="F29" s="6" t="s">
        <v>385</v>
      </c>
      <c r="G29" t="s">
        <v>386</v>
      </c>
      <c r="H29" t="s">
        <v>387</v>
      </c>
      <c r="I29" t="s">
        <v>388</v>
      </c>
      <c r="J29" s="5">
        <v>42483</v>
      </c>
      <c r="K29" s="5">
        <v>42643</v>
      </c>
      <c r="L29" t="s">
        <v>156</v>
      </c>
      <c r="M29" t="s">
        <v>196</v>
      </c>
      <c r="N29" t="s">
        <v>384</v>
      </c>
      <c r="O29" t="s">
        <v>389</v>
      </c>
      <c r="P29" t="s">
        <v>333</v>
      </c>
      <c r="Q29">
        <v>114460</v>
      </c>
      <c r="R29">
        <v>0</v>
      </c>
      <c r="S29" t="s">
        <v>129</v>
      </c>
      <c r="T29">
        <v>0</v>
      </c>
      <c r="U29" t="s">
        <v>130</v>
      </c>
      <c r="V29" t="s">
        <v>334</v>
      </c>
      <c r="W29" t="s">
        <v>146</v>
      </c>
      <c r="X29" t="s">
        <v>146</v>
      </c>
      <c r="Y29">
        <v>249458.6</v>
      </c>
      <c r="Z29">
        <v>144345.09</v>
      </c>
      <c r="AA29">
        <v>363918.6</v>
      </c>
      <c r="AB29">
        <v>363918.6</v>
      </c>
      <c r="AC29">
        <v>144345.09</v>
      </c>
      <c r="AD29">
        <v>144345.09</v>
      </c>
      <c r="AE29">
        <v>363918.6</v>
      </c>
      <c r="AF29">
        <v>219573.51</v>
      </c>
      <c r="AG29" s="5">
        <v>43190</v>
      </c>
      <c r="AH29" s="5">
        <v>42720</v>
      </c>
      <c r="AI29" s="5">
        <v>42818</v>
      </c>
      <c r="AJ29" s="5">
        <v>42898</v>
      </c>
      <c r="AK29" s="5">
        <v>42900</v>
      </c>
      <c r="AL29" s="5">
        <v>42825</v>
      </c>
      <c r="AO29" t="s">
        <v>388</v>
      </c>
      <c r="AP29" t="s">
        <v>390</v>
      </c>
      <c r="AU29" t="s">
        <v>184</v>
      </c>
      <c r="AV29">
        <v>114460</v>
      </c>
      <c r="AW29">
        <v>249458.6</v>
      </c>
      <c r="AX29" t="s">
        <v>391</v>
      </c>
      <c r="AY29" t="s">
        <v>164</v>
      </c>
      <c r="AZ29" t="s">
        <v>227</v>
      </c>
      <c r="BA29" t="s">
        <v>392</v>
      </c>
      <c r="BB29" t="s">
        <v>229</v>
      </c>
      <c r="BC29" t="s">
        <v>393</v>
      </c>
      <c r="BE29">
        <v>114460</v>
      </c>
      <c r="BF29">
        <v>249458.6</v>
      </c>
      <c r="BG29">
        <v>0</v>
      </c>
      <c r="BH29">
        <v>114460</v>
      </c>
      <c r="BI29">
        <v>249458.6</v>
      </c>
      <c r="BJ29">
        <v>363918.6</v>
      </c>
      <c r="BK29">
        <v>780.75</v>
      </c>
      <c r="BL29">
        <v>0</v>
      </c>
      <c r="BM29">
        <v>780.75</v>
      </c>
      <c r="BN29">
        <v>1</v>
      </c>
    </row>
    <row r="30" spans="1:66" ht="15" hidden="1" customHeight="1" x14ac:dyDescent="0.25">
      <c r="A30" s="16" t="s">
        <v>394</v>
      </c>
      <c r="B30" t="s">
        <v>169</v>
      </c>
      <c r="C30" t="s">
        <v>254</v>
      </c>
      <c r="D30" t="s">
        <v>63</v>
      </c>
      <c r="E30" t="s">
        <v>120</v>
      </c>
      <c r="F30" t="s">
        <v>394</v>
      </c>
      <c r="G30" t="s">
        <v>395</v>
      </c>
      <c r="H30" t="s">
        <v>267</v>
      </c>
      <c r="I30" t="s">
        <v>268</v>
      </c>
      <c r="J30" s="5">
        <v>42492</v>
      </c>
      <c r="K30" s="5">
        <v>42794</v>
      </c>
      <c r="L30" t="s">
        <v>175</v>
      </c>
      <c r="M30" t="s">
        <v>176</v>
      </c>
      <c r="N30" t="s">
        <v>254</v>
      </c>
      <c r="O30" t="s">
        <v>259</v>
      </c>
      <c r="P30" t="s">
        <v>128</v>
      </c>
      <c r="Q30">
        <v>2702</v>
      </c>
      <c r="R30">
        <v>0</v>
      </c>
      <c r="S30" t="s">
        <v>129</v>
      </c>
      <c r="T30">
        <v>0</v>
      </c>
      <c r="U30" t="s">
        <v>130</v>
      </c>
      <c r="V30" t="s">
        <v>131</v>
      </c>
      <c r="W30" t="s">
        <v>146</v>
      </c>
      <c r="X30" t="s">
        <v>146</v>
      </c>
      <c r="Y30">
        <v>0</v>
      </c>
      <c r="Z30">
        <v>1241.79</v>
      </c>
      <c r="AA30">
        <v>2702</v>
      </c>
      <c r="AB30">
        <v>2702</v>
      </c>
      <c r="AC30">
        <v>1241.79</v>
      </c>
      <c r="AD30">
        <v>48537.736160294116</v>
      </c>
      <c r="AE30">
        <v>105612.83558823531</v>
      </c>
      <c r="AF30">
        <v>57075.099427941183</v>
      </c>
      <c r="AG30" s="5">
        <v>42794</v>
      </c>
      <c r="AH30">
        <v>0</v>
      </c>
      <c r="AI30">
        <v>0</v>
      </c>
      <c r="AJ30" s="5">
        <v>42695</v>
      </c>
      <c r="AK30" s="5">
        <v>42698</v>
      </c>
      <c r="AL30" s="5">
        <v>42674</v>
      </c>
      <c r="AO30" t="s">
        <v>268</v>
      </c>
      <c r="AQ30" t="s">
        <v>270</v>
      </c>
      <c r="AR30" t="s">
        <v>271</v>
      </c>
      <c r="AS30" t="s">
        <v>272</v>
      </c>
      <c r="AT30" t="s">
        <v>32</v>
      </c>
      <c r="AU30" t="s">
        <v>134</v>
      </c>
      <c r="AV30">
        <v>105612.83558823531</v>
      </c>
      <c r="AW30">
        <v>0</v>
      </c>
      <c r="AX30" t="s">
        <v>396</v>
      </c>
      <c r="AY30" t="s">
        <v>179</v>
      </c>
      <c r="AZ30" t="s">
        <v>137</v>
      </c>
      <c r="BA30" t="s">
        <v>137</v>
      </c>
      <c r="BE30">
        <v>2702</v>
      </c>
      <c r="BF30">
        <v>0</v>
      </c>
      <c r="BG30">
        <v>0</v>
      </c>
      <c r="BH30">
        <v>105612.83558823531</v>
      </c>
      <c r="BI30">
        <v>0</v>
      </c>
      <c r="BJ30">
        <v>105612.83558823531</v>
      </c>
      <c r="BK30">
        <v>0</v>
      </c>
      <c r="BL30">
        <v>0</v>
      </c>
      <c r="BM30">
        <v>0</v>
      </c>
      <c r="BN30">
        <v>39.086911764705881</v>
      </c>
    </row>
    <row r="31" spans="1:66" ht="15" customHeight="1" x14ac:dyDescent="0.25">
      <c r="A31" s="16" t="s">
        <v>397</v>
      </c>
      <c r="B31" t="s">
        <v>118</v>
      </c>
      <c r="C31" t="s">
        <v>138</v>
      </c>
      <c r="D31" t="s">
        <v>63</v>
      </c>
      <c r="E31" t="s">
        <v>120</v>
      </c>
      <c r="F31" t="s">
        <v>397</v>
      </c>
      <c r="G31" t="s">
        <v>140</v>
      </c>
      <c r="H31" t="s">
        <v>141</v>
      </c>
      <c r="I31" t="s">
        <v>142</v>
      </c>
      <c r="J31" s="5">
        <v>42430</v>
      </c>
      <c r="K31" s="5">
        <v>42735</v>
      </c>
      <c r="L31" t="s">
        <v>156</v>
      </c>
      <c r="M31" t="s">
        <v>126</v>
      </c>
      <c r="N31" t="s">
        <v>138</v>
      </c>
      <c r="O31" t="s">
        <v>144</v>
      </c>
      <c r="P31" t="s">
        <v>145</v>
      </c>
      <c r="Q31">
        <v>18900000</v>
      </c>
      <c r="R31">
        <v>0</v>
      </c>
      <c r="S31" t="s">
        <v>129</v>
      </c>
      <c r="T31">
        <v>0</v>
      </c>
      <c r="U31" t="s">
        <v>130</v>
      </c>
      <c r="V31" t="s">
        <v>131</v>
      </c>
      <c r="W31" t="s">
        <v>132</v>
      </c>
      <c r="X31" t="s">
        <v>146</v>
      </c>
      <c r="Y31">
        <v>28216610</v>
      </c>
      <c r="Z31">
        <v>25328779</v>
      </c>
      <c r="AA31">
        <v>47116610</v>
      </c>
      <c r="AB31">
        <v>47116610</v>
      </c>
      <c r="AC31">
        <v>25328779</v>
      </c>
      <c r="AD31">
        <v>37248.204411764709</v>
      </c>
      <c r="AE31">
        <v>69289.132352941175</v>
      </c>
      <c r="AF31">
        <v>32040.927941176469</v>
      </c>
      <c r="AG31" s="5">
        <v>43100</v>
      </c>
      <c r="AH31" s="5">
        <v>42735</v>
      </c>
      <c r="AI31" s="5">
        <v>42738</v>
      </c>
      <c r="AJ31" s="5">
        <v>42795</v>
      </c>
      <c r="AK31" s="5">
        <v>42803</v>
      </c>
      <c r="AL31" s="5">
        <v>42794</v>
      </c>
      <c r="AO31" t="s">
        <v>142</v>
      </c>
      <c r="AR31" t="s">
        <v>147</v>
      </c>
      <c r="AS31" t="s">
        <v>148</v>
      </c>
      <c r="AT31" t="s">
        <v>32</v>
      </c>
      <c r="AU31" t="s">
        <v>134</v>
      </c>
      <c r="AV31">
        <v>27794.117647058829</v>
      </c>
      <c r="AW31">
        <v>41495.01470588235</v>
      </c>
      <c r="AX31" t="s">
        <v>398</v>
      </c>
      <c r="AY31" t="s">
        <v>164</v>
      </c>
      <c r="AZ31" t="s">
        <v>137</v>
      </c>
      <c r="BA31" t="s">
        <v>137</v>
      </c>
      <c r="BE31">
        <v>18900000</v>
      </c>
      <c r="BF31">
        <v>28216610</v>
      </c>
      <c r="BG31">
        <v>0</v>
      </c>
      <c r="BH31">
        <v>27794.117647058829</v>
      </c>
      <c r="BI31">
        <v>41495.01470588235</v>
      </c>
      <c r="BJ31">
        <v>69289.132352941175</v>
      </c>
      <c r="BK31">
        <v>1172830</v>
      </c>
      <c r="BL31">
        <v>0</v>
      </c>
      <c r="BM31">
        <v>1724.75</v>
      </c>
      <c r="BN31">
        <v>1.4705882352941181E-3</v>
      </c>
    </row>
    <row r="32" spans="1:66" ht="15" hidden="1" customHeight="1" x14ac:dyDescent="0.25">
      <c r="A32" s="16" t="s">
        <v>399</v>
      </c>
      <c r="B32" t="s">
        <v>118</v>
      </c>
      <c r="C32" t="s">
        <v>119</v>
      </c>
      <c r="D32" t="s">
        <v>63</v>
      </c>
      <c r="E32" t="s">
        <v>120</v>
      </c>
      <c r="F32" t="s">
        <v>399</v>
      </c>
      <c r="G32" t="s">
        <v>400</v>
      </c>
      <c r="H32" t="s">
        <v>401</v>
      </c>
      <c r="I32" t="s">
        <v>402</v>
      </c>
      <c r="J32" s="5">
        <v>42491</v>
      </c>
      <c r="K32" s="5">
        <v>42582</v>
      </c>
      <c r="L32" t="s">
        <v>175</v>
      </c>
      <c r="M32" t="s">
        <v>126</v>
      </c>
      <c r="N32" t="s">
        <v>119</v>
      </c>
      <c r="O32" t="s">
        <v>127</v>
      </c>
      <c r="P32" t="s">
        <v>145</v>
      </c>
      <c r="Q32">
        <v>2777778</v>
      </c>
      <c r="R32">
        <v>0</v>
      </c>
      <c r="S32" t="s">
        <v>129</v>
      </c>
      <c r="T32">
        <v>0</v>
      </c>
      <c r="U32" t="s">
        <v>130</v>
      </c>
      <c r="V32" t="s">
        <v>131</v>
      </c>
      <c r="W32" t="s">
        <v>146</v>
      </c>
      <c r="X32" t="s">
        <v>132</v>
      </c>
      <c r="Y32">
        <v>694445</v>
      </c>
      <c r="Z32">
        <v>3472223</v>
      </c>
      <c r="AA32">
        <v>3472223</v>
      </c>
      <c r="AB32">
        <v>3472223</v>
      </c>
      <c r="AC32">
        <v>3472223</v>
      </c>
      <c r="AD32">
        <v>5106.2102941176472</v>
      </c>
      <c r="AE32">
        <v>5106.2102941176472</v>
      </c>
      <c r="AF32">
        <v>0</v>
      </c>
      <c r="AG32" s="5">
        <v>42675</v>
      </c>
      <c r="AH32">
        <v>0</v>
      </c>
      <c r="AI32">
        <v>0</v>
      </c>
      <c r="AJ32">
        <v>0</v>
      </c>
      <c r="AK32">
        <v>0</v>
      </c>
      <c r="AL32">
        <v>0</v>
      </c>
      <c r="AO32" t="s">
        <v>402</v>
      </c>
      <c r="AU32" t="s">
        <v>134</v>
      </c>
      <c r="AV32">
        <v>4084.9676470588229</v>
      </c>
      <c r="AW32">
        <v>1021.242647058824</v>
      </c>
      <c r="AX32" t="s">
        <v>403</v>
      </c>
      <c r="AY32" t="s">
        <v>179</v>
      </c>
      <c r="AZ32" t="s">
        <v>137</v>
      </c>
      <c r="BA32" t="s">
        <v>137</v>
      </c>
      <c r="BE32">
        <v>2777778</v>
      </c>
      <c r="BF32">
        <v>694445</v>
      </c>
      <c r="BG32">
        <v>0</v>
      </c>
      <c r="BH32">
        <v>4084.9676470588229</v>
      </c>
      <c r="BI32">
        <v>1021.242647058824</v>
      </c>
      <c r="BJ32">
        <v>5106.2102941176472</v>
      </c>
      <c r="BK32">
        <v>0</v>
      </c>
      <c r="BL32">
        <v>0</v>
      </c>
      <c r="BM32">
        <v>0</v>
      </c>
      <c r="BN32">
        <v>1.4705882352941181E-3</v>
      </c>
    </row>
    <row r="33" spans="1:66" ht="15" hidden="1" customHeight="1" x14ac:dyDescent="0.25">
      <c r="A33" s="16" t="s">
        <v>404</v>
      </c>
      <c r="B33" t="s">
        <v>10</v>
      </c>
      <c r="C33" t="s">
        <v>354</v>
      </c>
      <c r="D33" t="s">
        <v>63</v>
      </c>
      <c r="E33" t="s">
        <v>120</v>
      </c>
      <c r="F33" t="s">
        <v>404</v>
      </c>
      <c r="G33" t="s">
        <v>405</v>
      </c>
      <c r="H33" t="s">
        <v>406</v>
      </c>
      <c r="I33" t="s">
        <v>407</v>
      </c>
      <c r="J33" s="5">
        <v>42541</v>
      </c>
      <c r="K33" s="5">
        <v>42628</v>
      </c>
      <c r="L33" t="s">
        <v>175</v>
      </c>
      <c r="M33" t="s">
        <v>324</v>
      </c>
      <c r="N33" t="s">
        <v>354</v>
      </c>
      <c r="O33" t="s">
        <v>359</v>
      </c>
      <c r="P33" t="s">
        <v>128</v>
      </c>
      <c r="Q33">
        <v>6839.1</v>
      </c>
      <c r="R33">
        <v>0</v>
      </c>
      <c r="S33" t="s">
        <v>129</v>
      </c>
      <c r="T33">
        <v>0</v>
      </c>
      <c r="U33" t="s">
        <v>130</v>
      </c>
      <c r="V33" t="s">
        <v>131</v>
      </c>
      <c r="W33" t="s">
        <v>146</v>
      </c>
      <c r="X33" t="s">
        <v>146</v>
      </c>
      <c r="Y33">
        <v>-812.8</v>
      </c>
      <c r="Z33">
        <v>6026.3</v>
      </c>
      <c r="AA33">
        <v>6026.3</v>
      </c>
      <c r="AB33">
        <v>6026.3</v>
      </c>
      <c r="AC33">
        <v>6026.3</v>
      </c>
      <c r="AD33">
        <v>235549.4563676471</v>
      </c>
      <c r="AE33">
        <v>235549.4563676471</v>
      </c>
      <c r="AF33">
        <v>0</v>
      </c>
      <c r="AG33" s="5">
        <v>42675</v>
      </c>
      <c r="AH33" s="5">
        <v>42718</v>
      </c>
      <c r="AI33" s="5">
        <v>42718</v>
      </c>
      <c r="AJ33" s="5">
        <v>42705</v>
      </c>
      <c r="AK33" s="5">
        <v>42724</v>
      </c>
      <c r="AL33" s="5">
        <v>42674</v>
      </c>
      <c r="AO33" t="s">
        <v>407</v>
      </c>
      <c r="AU33" t="s">
        <v>134</v>
      </c>
      <c r="AV33">
        <v>267319.29824999999</v>
      </c>
      <c r="AW33">
        <v>-31769.841882352939</v>
      </c>
      <c r="AX33" t="s">
        <v>408</v>
      </c>
      <c r="AY33" t="s">
        <v>179</v>
      </c>
      <c r="AZ33" t="s">
        <v>137</v>
      </c>
      <c r="BA33" t="s">
        <v>137</v>
      </c>
      <c r="BE33">
        <v>6839.1</v>
      </c>
      <c r="BF33">
        <v>-812.8</v>
      </c>
      <c r="BG33">
        <v>0</v>
      </c>
      <c r="BH33">
        <v>267319.29824999999</v>
      </c>
      <c r="BI33">
        <v>-31769.841882352939</v>
      </c>
      <c r="BJ33">
        <v>235549.4563676471</v>
      </c>
      <c r="BK33">
        <v>0</v>
      </c>
      <c r="BL33">
        <v>0</v>
      </c>
      <c r="BM33">
        <v>0</v>
      </c>
      <c r="BN33">
        <v>39.086911764705881</v>
      </c>
    </row>
    <row r="34" spans="1:66" ht="15" hidden="1" customHeight="1" x14ac:dyDescent="0.25">
      <c r="A34" s="16" t="s">
        <v>409</v>
      </c>
      <c r="B34" t="s">
        <v>118</v>
      </c>
      <c r="C34" t="s">
        <v>119</v>
      </c>
      <c r="D34" t="s">
        <v>63</v>
      </c>
      <c r="E34" t="s">
        <v>120</v>
      </c>
      <c r="F34" t="s">
        <v>409</v>
      </c>
      <c r="G34" t="s">
        <v>410</v>
      </c>
      <c r="H34" t="s">
        <v>411</v>
      </c>
      <c r="I34" t="s">
        <v>412</v>
      </c>
      <c r="J34" s="5">
        <v>42577</v>
      </c>
      <c r="K34" s="5">
        <v>42643</v>
      </c>
      <c r="L34" t="s">
        <v>237</v>
      </c>
      <c r="M34" t="s">
        <v>126</v>
      </c>
      <c r="N34" t="s">
        <v>119</v>
      </c>
      <c r="O34" t="s">
        <v>127</v>
      </c>
      <c r="P34" t="s">
        <v>145</v>
      </c>
      <c r="Q34">
        <v>12555556</v>
      </c>
      <c r="R34">
        <v>0</v>
      </c>
      <c r="S34" t="s">
        <v>129</v>
      </c>
      <c r="T34">
        <v>0</v>
      </c>
      <c r="U34" t="s">
        <v>269</v>
      </c>
      <c r="V34" t="s">
        <v>131</v>
      </c>
      <c r="W34" t="s">
        <v>132</v>
      </c>
      <c r="X34" t="s">
        <v>132</v>
      </c>
      <c r="Y34">
        <v>0</v>
      </c>
      <c r="Z34">
        <v>12379223</v>
      </c>
      <c r="AA34">
        <v>12555556</v>
      </c>
      <c r="AB34">
        <v>12555556</v>
      </c>
      <c r="AC34">
        <v>12379223</v>
      </c>
      <c r="AD34">
        <v>18204.739705882352</v>
      </c>
      <c r="AE34">
        <v>18464.052941176469</v>
      </c>
      <c r="AF34">
        <v>259.31323529411759</v>
      </c>
      <c r="AG34" s="5">
        <v>42643</v>
      </c>
      <c r="AH34">
        <v>0</v>
      </c>
      <c r="AI34">
        <v>0</v>
      </c>
      <c r="AJ34" s="5">
        <v>42751</v>
      </c>
      <c r="AK34" s="5">
        <v>42761</v>
      </c>
      <c r="AL34" s="5">
        <v>42735</v>
      </c>
      <c r="AO34" t="s">
        <v>412</v>
      </c>
      <c r="AP34" t="s">
        <v>413</v>
      </c>
      <c r="AU34" t="s">
        <v>134</v>
      </c>
      <c r="AV34">
        <v>18464.052941176469</v>
      </c>
      <c r="AW34">
        <v>0</v>
      </c>
      <c r="AX34" t="s">
        <v>414</v>
      </c>
      <c r="AY34" t="s">
        <v>242</v>
      </c>
      <c r="AZ34" t="s">
        <v>137</v>
      </c>
      <c r="BA34" t="s">
        <v>137</v>
      </c>
      <c r="BE34">
        <v>12555556</v>
      </c>
      <c r="BF34">
        <v>0</v>
      </c>
      <c r="BG34">
        <v>0</v>
      </c>
      <c r="BH34">
        <v>18464.052941176469</v>
      </c>
      <c r="BI34">
        <v>0</v>
      </c>
      <c r="BJ34">
        <v>18464.052941176469</v>
      </c>
      <c r="BK34">
        <v>627777</v>
      </c>
      <c r="BL34">
        <v>627778</v>
      </c>
      <c r="BM34">
        <v>-1.4705882352941181E-3</v>
      </c>
      <c r="BN34">
        <v>1.4705882352941181E-3</v>
      </c>
    </row>
    <row r="35" spans="1:66" ht="15" customHeight="1" x14ac:dyDescent="0.25">
      <c r="A35" s="16" t="s">
        <v>415</v>
      </c>
      <c r="B35" t="s">
        <v>33</v>
      </c>
      <c r="C35" t="s">
        <v>34</v>
      </c>
      <c r="D35" t="s">
        <v>63</v>
      </c>
      <c r="E35" t="s">
        <v>120</v>
      </c>
      <c r="F35" t="s">
        <v>415</v>
      </c>
      <c r="G35" t="s">
        <v>416</v>
      </c>
      <c r="H35" t="s">
        <v>417</v>
      </c>
      <c r="I35" t="s">
        <v>418</v>
      </c>
      <c r="J35" s="5">
        <v>42640</v>
      </c>
      <c r="K35" s="5">
        <v>43190</v>
      </c>
      <c r="L35" t="s">
        <v>156</v>
      </c>
      <c r="M35" t="s">
        <v>196</v>
      </c>
      <c r="N35" t="s">
        <v>34</v>
      </c>
      <c r="O35" t="s">
        <v>39</v>
      </c>
      <c r="P35" t="s">
        <v>128</v>
      </c>
      <c r="Q35">
        <v>6799</v>
      </c>
      <c r="R35">
        <v>0</v>
      </c>
      <c r="S35" t="s">
        <v>129</v>
      </c>
      <c r="T35">
        <v>0</v>
      </c>
      <c r="U35" t="s">
        <v>269</v>
      </c>
      <c r="V35" t="s">
        <v>131</v>
      </c>
      <c r="W35" t="s">
        <v>146</v>
      </c>
      <c r="X35" t="s">
        <v>146</v>
      </c>
      <c r="Y35">
        <v>0</v>
      </c>
      <c r="Z35">
        <v>259.8</v>
      </c>
      <c r="AA35">
        <v>6799</v>
      </c>
      <c r="AB35">
        <v>6799</v>
      </c>
      <c r="AC35">
        <v>259.8</v>
      </c>
      <c r="AD35">
        <v>10154.779676470591</v>
      </c>
      <c r="AE35">
        <v>265751.91308823531</v>
      </c>
      <c r="AF35">
        <v>255597.13341176469</v>
      </c>
      <c r="AG35" s="5">
        <v>43190</v>
      </c>
      <c r="AH35">
        <v>0</v>
      </c>
      <c r="AI35">
        <v>0</v>
      </c>
      <c r="AJ35" s="5">
        <v>42880</v>
      </c>
      <c r="AK35" s="5">
        <v>42883</v>
      </c>
      <c r="AL35" s="5">
        <v>42766</v>
      </c>
      <c r="AM35" s="5">
        <v>42585</v>
      </c>
      <c r="AN35" s="5">
        <v>42640</v>
      </c>
      <c r="AO35" t="s">
        <v>418</v>
      </c>
      <c r="AQ35" t="s">
        <v>419</v>
      </c>
      <c r="AR35" t="s">
        <v>420</v>
      </c>
      <c r="AS35" t="s">
        <v>31</v>
      </c>
      <c r="AT35" t="s">
        <v>32</v>
      </c>
      <c r="AU35" t="s">
        <v>184</v>
      </c>
      <c r="AV35">
        <v>265751.91308823531</v>
      </c>
      <c r="AW35">
        <v>0</v>
      </c>
      <c r="AX35" t="s">
        <v>421</v>
      </c>
      <c r="AY35" t="s">
        <v>164</v>
      </c>
      <c r="AZ35" t="s">
        <v>422</v>
      </c>
      <c r="BA35" t="s">
        <v>423</v>
      </c>
      <c r="BB35" t="s">
        <v>424</v>
      </c>
      <c r="BC35" t="s">
        <v>425</v>
      </c>
      <c r="BD35" t="s">
        <v>426</v>
      </c>
      <c r="BE35">
        <v>6799</v>
      </c>
      <c r="BF35">
        <v>0</v>
      </c>
      <c r="BG35">
        <v>0</v>
      </c>
      <c r="BH35">
        <v>265751.91308823531</v>
      </c>
      <c r="BI35">
        <v>0</v>
      </c>
      <c r="BJ35">
        <v>265751.91308823531</v>
      </c>
      <c r="BK35">
        <v>12.99</v>
      </c>
      <c r="BL35">
        <v>0</v>
      </c>
      <c r="BM35">
        <v>507.7389838235294</v>
      </c>
      <c r="BN35">
        <v>39.086911764705881</v>
      </c>
    </row>
    <row r="36" spans="1:66" ht="15" hidden="1" customHeight="1" x14ac:dyDescent="0.25">
      <c r="A36" s="16" t="s">
        <v>427</v>
      </c>
      <c r="B36" t="s">
        <v>10</v>
      </c>
      <c r="C36" t="s">
        <v>319</v>
      </c>
      <c r="D36" t="s">
        <v>63</v>
      </c>
      <c r="E36" t="s">
        <v>120</v>
      </c>
      <c r="F36" t="s">
        <v>427</v>
      </c>
      <c r="G36" t="s">
        <v>428</v>
      </c>
      <c r="H36" t="s">
        <v>429</v>
      </c>
      <c r="I36" t="s">
        <v>430</v>
      </c>
      <c r="J36" s="5">
        <v>42552</v>
      </c>
      <c r="K36" s="5">
        <v>42643</v>
      </c>
      <c r="L36" t="s">
        <v>175</v>
      </c>
      <c r="M36" t="s">
        <v>324</v>
      </c>
      <c r="N36" t="s">
        <v>319</v>
      </c>
      <c r="O36" t="s">
        <v>325</v>
      </c>
      <c r="P36" t="s">
        <v>431</v>
      </c>
      <c r="Q36">
        <v>825203</v>
      </c>
      <c r="R36">
        <v>0</v>
      </c>
      <c r="S36" t="s">
        <v>129</v>
      </c>
      <c r="T36">
        <v>0</v>
      </c>
      <c r="U36" t="s">
        <v>130</v>
      </c>
      <c r="V36" t="s">
        <v>334</v>
      </c>
      <c r="W36" t="s">
        <v>132</v>
      </c>
      <c r="X36" t="s">
        <v>132</v>
      </c>
      <c r="Y36">
        <v>0</v>
      </c>
      <c r="Z36">
        <v>963916.41</v>
      </c>
      <c r="AA36">
        <v>825203</v>
      </c>
      <c r="AB36">
        <v>825203</v>
      </c>
      <c r="AC36">
        <v>963916.41</v>
      </c>
      <c r="AD36">
        <v>694374.19623308827</v>
      </c>
      <c r="AE36">
        <v>594449.54345588235</v>
      </c>
      <c r="AF36">
        <v>-99924.652777205876</v>
      </c>
      <c r="AG36" s="5">
        <v>42643</v>
      </c>
      <c r="AH36">
        <v>0</v>
      </c>
      <c r="AI36">
        <v>0</v>
      </c>
      <c r="AJ36" s="5">
        <v>42705</v>
      </c>
      <c r="AK36" s="5">
        <v>42714</v>
      </c>
      <c r="AL36" s="5">
        <v>42674</v>
      </c>
      <c r="AM36" s="5">
        <v>42531</v>
      </c>
      <c r="AN36" s="5">
        <v>42552</v>
      </c>
      <c r="AO36" t="s">
        <v>430</v>
      </c>
      <c r="AP36" t="s">
        <v>432</v>
      </c>
      <c r="AU36" t="s">
        <v>134</v>
      </c>
      <c r="AV36">
        <v>594449.54345588235</v>
      </c>
      <c r="AW36">
        <v>0</v>
      </c>
      <c r="AX36" t="s">
        <v>433</v>
      </c>
      <c r="AY36" t="s">
        <v>179</v>
      </c>
      <c r="AZ36" t="s">
        <v>137</v>
      </c>
      <c r="BA36" t="s">
        <v>137</v>
      </c>
      <c r="BE36">
        <v>825203</v>
      </c>
      <c r="BF36">
        <v>0</v>
      </c>
      <c r="BG36">
        <v>0</v>
      </c>
      <c r="BH36">
        <v>594449.54345588235</v>
      </c>
      <c r="BI36">
        <v>0</v>
      </c>
      <c r="BJ36">
        <v>594449.54345588235</v>
      </c>
      <c r="BK36">
        <v>0</v>
      </c>
      <c r="BL36">
        <v>0</v>
      </c>
      <c r="BM36">
        <v>0</v>
      </c>
      <c r="BN36">
        <v>0.7203676470588235</v>
      </c>
    </row>
    <row r="37" spans="1:66" ht="15" hidden="1" customHeight="1" x14ac:dyDescent="0.25">
      <c r="A37" s="16" t="s">
        <v>435</v>
      </c>
      <c r="B37" t="s">
        <v>118</v>
      </c>
      <c r="C37" t="s">
        <v>434</v>
      </c>
      <c r="D37" t="s">
        <v>63</v>
      </c>
      <c r="E37" t="s">
        <v>120</v>
      </c>
      <c r="F37" t="s">
        <v>435</v>
      </c>
      <c r="G37" t="s">
        <v>436</v>
      </c>
      <c r="H37" t="s">
        <v>437</v>
      </c>
      <c r="I37" t="s">
        <v>438</v>
      </c>
      <c r="J37" s="5">
        <v>42370</v>
      </c>
      <c r="K37" s="5">
        <v>43100</v>
      </c>
      <c r="L37" t="s">
        <v>125</v>
      </c>
      <c r="M37" t="s">
        <v>126</v>
      </c>
      <c r="N37" t="s">
        <v>434</v>
      </c>
      <c r="O37" t="s">
        <v>439</v>
      </c>
      <c r="P37" t="s">
        <v>333</v>
      </c>
      <c r="Q37">
        <v>273600</v>
      </c>
      <c r="R37">
        <v>0</v>
      </c>
      <c r="S37" t="s">
        <v>129</v>
      </c>
      <c r="T37">
        <v>0</v>
      </c>
      <c r="U37" t="s">
        <v>130</v>
      </c>
      <c r="V37" t="s">
        <v>131</v>
      </c>
      <c r="W37" t="s">
        <v>132</v>
      </c>
      <c r="X37" t="s">
        <v>132</v>
      </c>
      <c r="Y37">
        <v>0</v>
      </c>
      <c r="Z37">
        <v>102600</v>
      </c>
      <c r="AA37">
        <v>273600</v>
      </c>
      <c r="AB37">
        <v>273600</v>
      </c>
      <c r="AC37">
        <v>102600</v>
      </c>
      <c r="AD37">
        <v>102600</v>
      </c>
      <c r="AE37">
        <v>273600</v>
      </c>
      <c r="AF37">
        <v>171000</v>
      </c>
      <c r="AG37" s="5">
        <v>43100</v>
      </c>
      <c r="AH37">
        <v>0</v>
      </c>
      <c r="AI37">
        <v>0</v>
      </c>
      <c r="AJ37">
        <v>0</v>
      </c>
      <c r="AK37">
        <v>0</v>
      </c>
      <c r="AL37" s="5">
        <v>42643</v>
      </c>
      <c r="AM37" s="5">
        <v>42522</v>
      </c>
      <c r="AN37" s="5">
        <v>42543</v>
      </c>
      <c r="AO37" t="s">
        <v>438</v>
      </c>
      <c r="AU37" t="s">
        <v>134</v>
      </c>
      <c r="AV37">
        <v>273600</v>
      </c>
      <c r="AW37">
        <v>0</v>
      </c>
      <c r="AX37" t="s">
        <v>440</v>
      </c>
      <c r="AY37" t="s">
        <v>136</v>
      </c>
      <c r="AZ37" t="s">
        <v>137</v>
      </c>
      <c r="BA37" t="s">
        <v>137</v>
      </c>
      <c r="BE37">
        <v>273600</v>
      </c>
      <c r="BF37">
        <v>0</v>
      </c>
      <c r="BG37">
        <v>0</v>
      </c>
      <c r="BH37">
        <v>273600</v>
      </c>
      <c r="BI37">
        <v>0</v>
      </c>
      <c r="BJ37">
        <v>273600</v>
      </c>
      <c r="BK37">
        <v>0</v>
      </c>
      <c r="BL37">
        <v>0</v>
      </c>
      <c r="BM37">
        <v>0</v>
      </c>
      <c r="BN37">
        <v>1</v>
      </c>
    </row>
    <row r="38" spans="1:66" ht="15" hidden="1" customHeight="1" x14ac:dyDescent="0.25">
      <c r="A38" s="16" t="s">
        <v>441</v>
      </c>
      <c r="B38" t="s">
        <v>118</v>
      </c>
      <c r="C38" t="s">
        <v>434</v>
      </c>
      <c r="D38" t="s">
        <v>63</v>
      </c>
      <c r="E38" t="s">
        <v>120</v>
      </c>
      <c r="F38" t="s">
        <v>441</v>
      </c>
      <c r="G38" t="s">
        <v>436</v>
      </c>
      <c r="H38" t="s">
        <v>442</v>
      </c>
      <c r="I38" t="s">
        <v>443</v>
      </c>
      <c r="J38" s="5">
        <v>42370</v>
      </c>
      <c r="K38" s="5">
        <v>43100</v>
      </c>
      <c r="L38" t="s">
        <v>125</v>
      </c>
      <c r="M38" t="s">
        <v>126</v>
      </c>
      <c r="N38" t="s">
        <v>434</v>
      </c>
      <c r="O38" t="s">
        <v>439</v>
      </c>
      <c r="P38" t="s">
        <v>333</v>
      </c>
      <c r="Q38">
        <v>286080</v>
      </c>
      <c r="R38">
        <v>0</v>
      </c>
      <c r="S38" t="s">
        <v>129</v>
      </c>
      <c r="T38">
        <v>0</v>
      </c>
      <c r="U38" t="s">
        <v>130</v>
      </c>
      <c r="V38" t="s">
        <v>131</v>
      </c>
      <c r="W38" t="s">
        <v>132</v>
      </c>
      <c r="X38" t="s">
        <v>132</v>
      </c>
      <c r="Y38">
        <v>0</v>
      </c>
      <c r="Z38">
        <v>107100</v>
      </c>
      <c r="AA38">
        <v>286080</v>
      </c>
      <c r="AB38">
        <v>286080</v>
      </c>
      <c r="AC38">
        <v>107100</v>
      </c>
      <c r="AD38">
        <v>107100</v>
      </c>
      <c r="AE38">
        <v>286080</v>
      </c>
      <c r="AF38">
        <v>178980</v>
      </c>
      <c r="AG38" s="5">
        <v>43100</v>
      </c>
      <c r="AH38">
        <v>0</v>
      </c>
      <c r="AI38">
        <v>0</v>
      </c>
      <c r="AJ38">
        <v>0</v>
      </c>
      <c r="AK38">
        <v>0</v>
      </c>
      <c r="AL38" s="5">
        <v>42643</v>
      </c>
      <c r="AM38" s="5">
        <v>42522</v>
      </c>
      <c r="AN38" s="5">
        <v>42543</v>
      </c>
      <c r="AO38" t="s">
        <v>443</v>
      </c>
      <c r="AU38" t="s">
        <v>134</v>
      </c>
      <c r="AV38">
        <v>286080</v>
      </c>
      <c r="AW38">
        <v>0</v>
      </c>
      <c r="AX38" t="s">
        <v>444</v>
      </c>
      <c r="AY38" t="s">
        <v>136</v>
      </c>
      <c r="AZ38" t="s">
        <v>137</v>
      </c>
      <c r="BA38" t="s">
        <v>137</v>
      </c>
      <c r="BE38">
        <v>286080</v>
      </c>
      <c r="BF38">
        <v>0</v>
      </c>
      <c r="BG38">
        <v>0</v>
      </c>
      <c r="BH38">
        <v>286080</v>
      </c>
      <c r="BI38">
        <v>0</v>
      </c>
      <c r="BJ38">
        <v>286080</v>
      </c>
      <c r="BK38">
        <v>0</v>
      </c>
      <c r="BL38">
        <v>0</v>
      </c>
      <c r="BM38">
        <v>0</v>
      </c>
      <c r="BN38">
        <v>1</v>
      </c>
    </row>
    <row r="39" spans="1:66" ht="15" customHeight="1" x14ac:dyDescent="0.25">
      <c r="A39" s="16" t="s">
        <v>445</v>
      </c>
      <c r="B39" t="s">
        <v>33</v>
      </c>
      <c r="C39" t="s">
        <v>34</v>
      </c>
      <c r="D39" t="s">
        <v>63</v>
      </c>
      <c r="E39" t="s">
        <v>120</v>
      </c>
      <c r="F39" t="s">
        <v>445</v>
      </c>
      <c r="G39" t="s">
        <v>446</v>
      </c>
      <c r="H39" t="s">
        <v>447</v>
      </c>
      <c r="I39" t="s">
        <v>448</v>
      </c>
      <c r="J39" s="5">
        <v>42583</v>
      </c>
      <c r="K39" s="5">
        <v>43281</v>
      </c>
      <c r="L39" t="s">
        <v>156</v>
      </c>
      <c r="M39" t="s">
        <v>196</v>
      </c>
      <c r="N39" t="s">
        <v>34</v>
      </c>
      <c r="O39" t="s">
        <v>39</v>
      </c>
      <c r="P39" t="s">
        <v>128</v>
      </c>
      <c r="Q39">
        <v>250</v>
      </c>
      <c r="R39">
        <v>0</v>
      </c>
      <c r="S39" t="s">
        <v>129</v>
      </c>
      <c r="T39">
        <v>0</v>
      </c>
      <c r="U39" t="s">
        <v>130</v>
      </c>
      <c r="V39" t="s">
        <v>131</v>
      </c>
      <c r="W39" t="s">
        <v>132</v>
      </c>
      <c r="X39" t="s">
        <v>132</v>
      </c>
      <c r="Y39">
        <v>0</v>
      </c>
      <c r="Z39">
        <v>0</v>
      </c>
      <c r="AA39">
        <v>250</v>
      </c>
      <c r="AB39">
        <v>250</v>
      </c>
      <c r="AC39">
        <v>0</v>
      </c>
      <c r="AD39">
        <v>0</v>
      </c>
      <c r="AE39">
        <v>9771.7279411764703</v>
      </c>
      <c r="AF39">
        <v>9771.7279411764703</v>
      </c>
      <c r="AG39" s="5">
        <v>43281</v>
      </c>
      <c r="AH39">
        <v>0</v>
      </c>
      <c r="AI39">
        <v>0</v>
      </c>
      <c r="AJ39">
        <v>0</v>
      </c>
      <c r="AK39">
        <v>0</v>
      </c>
      <c r="AL39">
        <v>0</v>
      </c>
      <c r="AM39" s="5">
        <v>42598</v>
      </c>
      <c r="AN39" s="5">
        <v>42668</v>
      </c>
      <c r="AO39" t="s">
        <v>448</v>
      </c>
      <c r="AQ39" t="s">
        <v>449</v>
      </c>
      <c r="AR39" t="s">
        <v>450</v>
      </c>
      <c r="AS39" t="s">
        <v>31</v>
      </c>
      <c r="AT39" t="s">
        <v>32</v>
      </c>
      <c r="AU39" t="s">
        <v>184</v>
      </c>
      <c r="AV39">
        <v>9771.7279411764703</v>
      </c>
      <c r="AW39">
        <v>0</v>
      </c>
      <c r="AX39" t="s">
        <v>451</v>
      </c>
      <c r="AY39" t="s">
        <v>164</v>
      </c>
      <c r="AZ39" t="s">
        <v>422</v>
      </c>
      <c r="BA39" t="s">
        <v>452</v>
      </c>
      <c r="BB39" t="s">
        <v>453</v>
      </c>
      <c r="BC39" t="s">
        <v>454</v>
      </c>
      <c r="BD39" t="s">
        <v>455</v>
      </c>
      <c r="BE39">
        <v>250</v>
      </c>
      <c r="BF39">
        <v>0</v>
      </c>
      <c r="BG39">
        <v>0</v>
      </c>
      <c r="BH39">
        <v>9771.7279411764703</v>
      </c>
      <c r="BI39">
        <v>0</v>
      </c>
      <c r="BJ39">
        <v>9771.7279411764703</v>
      </c>
      <c r="BK39">
        <v>0</v>
      </c>
      <c r="BL39">
        <v>0</v>
      </c>
      <c r="BM39">
        <v>0</v>
      </c>
      <c r="BN39">
        <v>39.086911764705881</v>
      </c>
    </row>
    <row r="40" spans="1:66" ht="15" hidden="1" customHeight="1" x14ac:dyDescent="0.25">
      <c r="A40" s="16" t="s">
        <v>456</v>
      </c>
      <c r="B40" t="s">
        <v>33</v>
      </c>
      <c r="C40" t="s">
        <v>34</v>
      </c>
      <c r="D40" t="s">
        <v>63</v>
      </c>
      <c r="E40" t="s">
        <v>120</v>
      </c>
      <c r="F40" t="s">
        <v>456</v>
      </c>
      <c r="G40" t="s">
        <v>457</v>
      </c>
      <c r="H40" t="s">
        <v>458</v>
      </c>
      <c r="I40" t="s">
        <v>459</v>
      </c>
      <c r="J40" s="5">
        <v>42583</v>
      </c>
      <c r="K40" s="5">
        <v>43281</v>
      </c>
      <c r="L40" t="s">
        <v>460</v>
      </c>
      <c r="M40" t="s">
        <v>196</v>
      </c>
      <c r="N40" t="s">
        <v>34</v>
      </c>
      <c r="O40" t="s">
        <v>39</v>
      </c>
      <c r="P40" t="s">
        <v>128</v>
      </c>
      <c r="Q40">
        <v>350</v>
      </c>
      <c r="R40">
        <v>0</v>
      </c>
      <c r="S40" t="s">
        <v>129</v>
      </c>
      <c r="T40">
        <v>0</v>
      </c>
      <c r="U40" t="s">
        <v>130</v>
      </c>
      <c r="V40" t="s">
        <v>131</v>
      </c>
      <c r="W40" t="s">
        <v>132</v>
      </c>
      <c r="X40" t="s">
        <v>132</v>
      </c>
      <c r="Y40">
        <v>0</v>
      </c>
      <c r="Z40">
        <v>0</v>
      </c>
      <c r="AA40">
        <v>350</v>
      </c>
      <c r="AB40">
        <v>350</v>
      </c>
      <c r="AC40">
        <v>0</v>
      </c>
      <c r="AD40">
        <v>0</v>
      </c>
      <c r="AE40">
        <v>13680.419117647059</v>
      </c>
      <c r="AF40">
        <v>13680.419117647059</v>
      </c>
      <c r="AG40" s="5">
        <v>43281</v>
      </c>
      <c r="AH40">
        <v>0</v>
      </c>
      <c r="AI40">
        <v>0</v>
      </c>
      <c r="AJ40">
        <v>0</v>
      </c>
      <c r="AK40">
        <v>0</v>
      </c>
      <c r="AL40">
        <v>0</v>
      </c>
      <c r="AM40" s="5">
        <v>42598</v>
      </c>
      <c r="AN40" s="5">
        <v>42668</v>
      </c>
      <c r="AO40" t="s">
        <v>459</v>
      </c>
      <c r="AR40" t="s">
        <v>461</v>
      </c>
      <c r="AU40" t="s">
        <v>134</v>
      </c>
      <c r="AV40">
        <v>13680.419117647059</v>
      </c>
      <c r="AW40">
        <v>0</v>
      </c>
      <c r="AX40" t="s">
        <v>462</v>
      </c>
      <c r="AY40" t="s">
        <v>463</v>
      </c>
      <c r="AZ40" t="s">
        <v>137</v>
      </c>
      <c r="BA40" t="s">
        <v>137</v>
      </c>
      <c r="BE40">
        <v>350</v>
      </c>
      <c r="BF40">
        <v>0</v>
      </c>
      <c r="BG40">
        <v>0</v>
      </c>
      <c r="BH40">
        <v>13680.419117647059</v>
      </c>
      <c r="BI40">
        <v>0</v>
      </c>
      <c r="BJ40">
        <v>13680.419117647059</v>
      </c>
      <c r="BK40">
        <v>0</v>
      </c>
      <c r="BL40">
        <v>0</v>
      </c>
      <c r="BM40">
        <v>0</v>
      </c>
      <c r="BN40">
        <v>39.086911764705881</v>
      </c>
    </row>
    <row r="41" spans="1:66" ht="15" customHeight="1" x14ac:dyDescent="0.25">
      <c r="A41" s="16" t="s">
        <v>464</v>
      </c>
      <c r="B41" t="s">
        <v>33</v>
      </c>
      <c r="C41" t="s">
        <v>34</v>
      </c>
      <c r="D41" t="s">
        <v>63</v>
      </c>
      <c r="E41" t="s">
        <v>120</v>
      </c>
      <c r="F41" t="s">
        <v>464</v>
      </c>
      <c r="G41" t="s">
        <v>465</v>
      </c>
      <c r="H41" t="s">
        <v>466</v>
      </c>
      <c r="I41" t="s">
        <v>467</v>
      </c>
      <c r="J41" s="5">
        <v>42583</v>
      </c>
      <c r="K41" s="5">
        <v>43281</v>
      </c>
      <c r="L41" t="s">
        <v>156</v>
      </c>
      <c r="M41" t="s">
        <v>196</v>
      </c>
      <c r="N41" t="s">
        <v>34</v>
      </c>
      <c r="O41" t="s">
        <v>39</v>
      </c>
      <c r="P41" t="s">
        <v>128</v>
      </c>
      <c r="Q41">
        <v>56</v>
      </c>
      <c r="R41">
        <v>0</v>
      </c>
      <c r="S41" t="s">
        <v>129</v>
      </c>
      <c r="T41">
        <v>0</v>
      </c>
      <c r="U41" t="s">
        <v>130</v>
      </c>
      <c r="V41" t="s">
        <v>131</v>
      </c>
      <c r="W41" t="s">
        <v>146</v>
      </c>
      <c r="X41" t="s">
        <v>132</v>
      </c>
      <c r="Y41">
        <v>0</v>
      </c>
      <c r="Z41">
        <v>16.399999999999999</v>
      </c>
      <c r="AA41">
        <v>56</v>
      </c>
      <c r="AB41">
        <v>56</v>
      </c>
      <c r="AC41">
        <v>16.399999999999999</v>
      </c>
      <c r="AD41">
        <v>641.02535294117649</v>
      </c>
      <c r="AE41">
        <v>2188.86705882353</v>
      </c>
      <c r="AF41">
        <v>1547.8417058823529</v>
      </c>
      <c r="AG41" s="5">
        <v>43281</v>
      </c>
      <c r="AH41">
        <v>0</v>
      </c>
      <c r="AI41">
        <v>0</v>
      </c>
      <c r="AJ41" s="5">
        <v>42767</v>
      </c>
      <c r="AK41" s="5">
        <v>42787</v>
      </c>
      <c r="AL41" s="5">
        <v>42740</v>
      </c>
      <c r="AM41" s="5">
        <v>42598</v>
      </c>
      <c r="AN41" s="5">
        <v>42668</v>
      </c>
      <c r="AO41" t="s">
        <v>467</v>
      </c>
      <c r="AQ41" t="s">
        <v>468</v>
      </c>
      <c r="AR41" t="s">
        <v>469</v>
      </c>
      <c r="AS41" t="s">
        <v>470</v>
      </c>
      <c r="AT41" t="s">
        <v>470</v>
      </c>
      <c r="AU41" t="s">
        <v>184</v>
      </c>
      <c r="AV41">
        <v>2188.86705882353</v>
      </c>
      <c r="AW41">
        <v>0</v>
      </c>
      <c r="AX41" t="s">
        <v>471</v>
      </c>
      <c r="AY41" t="s">
        <v>164</v>
      </c>
      <c r="AZ41" t="s">
        <v>422</v>
      </c>
      <c r="BA41" t="s">
        <v>472</v>
      </c>
      <c r="BB41" t="s">
        <v>473</v>
      </c>
      <c r="BC41" t="s">
        <v>474</v>
      </c>
      <c r="BD41" t="s">
        <v>475</v>
      </c>
      <c r="BE41">
        <v>56</v>
      </c>
      <c r="BF41">
        <v>0</v>
      </c>
      <c r="BG41">
        <v>0</v>
      </c>
      <c r="BH41">
        <v>2188.86705882353</v>
      </c>
      <c r="BI41">
        <v>0</v>
      </c>
      <c r="BJ41">
        <v>2188.86705882353</v>
      </c>
      <c r="BK41">
        <v>0</v>
      </c>
      <c r="BL41">
        <v>0</v>
      </c>
      <c r="BM41">
        <v>0</v>
      </c>
      <c r="BN41">
        <v>39.086911764705881</v>
      </c>
    </row>
    <row r="42" spans="1:66" ht="15" customHeight="1" x14ac:dyDescent="0.25">
      <c r="A42" s="16" t="s">
        <v>476</v>
      </c>
      <c r="B42" t="s">
        <v>33</v>
      </c>
      <c r="C42" t="s">
        <v>34</v>
      </c>
      <c r="D42" t="s">
        <v>63</v>
      </c>
      <c r="E42" t="s">
        <v>120</v>
      </c>
      <c r="F42" t="s">
        <v>476</v>
      </c>
      <c r="G42" t="s">
        <v>477</v>
      </c>
      <c r="H42" t="s">
        <v>478</v>
      </c>
      <c r="I42" t="s">
        <v>479</v>
      </c>
      <c r="J42" s="5">
        <v>42583</v>
      </c>
      <c r="K42" s="5">
        <v>43281</v>
      </c>
      <c r="L42" t="s">
        <v>156</v>
      </c>
      <c r="M42" t="s">
        <v>196</v>
      </c>
      <c r="N42" t="s">
        <v>34</v>
      </c>
      <c r="O42" t="s">
        <v>39</v>
      </c>
      <c r="P42" t="s">
        <v>128</v>
      </c>
      <c r="Q42">
        <v>192.5</v>
      </c>
      <c r="R42">
        <v>0</v>
      </c>
      <c r="S42" t="s">
        <v>129</v>
      </c>
      <c r="T42">
        <v>0</v>
      </c>
      <c r="U42" t="s">
        <v>130</v>
      </c>
      <c r="V42" t="s">
        <v>131</v>
      </c>
      <c r="W42" t="s">
        <v>132</v>
      </c>
      <c r="X42" t="s">
        <v>132</v>
      </c>
      <c r="Y42">
        <v>0</v>
      </c>
      <c r="Z42">
        <v>132</v>
      </c>
      <c r="AA42">
        <v>192.5</v>
      </c>
      <c r="AB42">
        <v>192.5</v>
      </c>
      <c r="AC42">
        <v>132</v>
      </c>
      <c r="AD42">
        <v>5159.4723529411767</v>
      </c>
      <c r="AE42">
        <v>7524.2305147058823</v>
      </c>
      <c r="AF42">
        <v>2364.7581617647061</v>
      </c>
      <c r="AG42" s="5">
        <v>43281</v>
      </c>
      <c r="AH42">
        <v>0</v>
      </c>
      <c r="AI42">
        <v>0</v>
      </c>
      <c r="AJ42" s="5">
        <v>42724</v>
      </c>
      <c r="AK42" s="5">
        <v>42725</v>
      </c>
      <c r="AL42" s="5">
        <v>42613</v>
      </c>
      <c r="AM42" s="5">
        <v>42598</v>
      </c>
      <c r="AN42" s="5">
        <v>42668</v>
      </c>
      <c r="AO42" t="s">
        <v>479</v>
      </c>
      <c r="AR42" t="s">
        <v>480</v>
      </c>
      <c r="AS42" t="s">
        <v>481</v>
      </c>
      <c r="AT42" t="s">
        <v>20</v>
      </c>
      <c r="AU42" t="s">
        <v>184</v>
      </c>
      <c r="AV42">
        <v>7524.2305147058823</v>
      </c>
      <c r="AW42">
        <v>0</v>
      </c>
      <c r="AX42" t="s">
        <v>482</v>
      </c>
      <c r="AY42" t="s">
        <v>164</v>
      </c>
      <c r="AZ42" t="s">
        <v>422</v>
      </c>
      <c r="BA42" t="s">
        <v>483</v>
      </c>
      <c r="BB42" t="s">
        <v>484</v>
      </c>
      <c r="BC42" t="s">
        <v>485</v>
      </c>
      <c r="BD42" t="s">
        <v>486</v>
      </c>
      <c r="BE42">
        <v>192.5</v>
      </c>
      <c r="BF42">
        <v>0</v>
      </c>
      <c r="BG42">
        <v>0</v>
      </c>
      <c r="BH42">
        <v>7524.2305147058823</v>
      </c>
      <c r="BI42">
        <v>0</v>
      </c>
      <c r="BJ42">
        <v>7524.2305147058823</v>
      </c>
      <c r="BK42">
        <v>6.6</v>
      </c>
      <c r="BL42">
        <v>0</v>
      </c>
      <c r="BM42">
        <v>257.9736176470588</v>
      </c>
      <c r="BN42">
        <v>39.086911764705881</v>
      </c>
    </row>
    <row r="43" spans="1:66" ht="15" customHeight="1" x14ac:dyDescent="0.25">
      <c r="A43" s="16" t="s">
        <v>487</v>
      </c>
      <c r="B43" t="s">
        <v>33</v>
      </c>
      <c r="C43" t="s">
        <v>34</v>
      </c>
      <c r="D43" t="s">
        <v>63</v>
      </c>
      <c r="E43" t="s">
        <v>120</v>
      </c>
      <c r="F43" t="s">
        <v>487</v>
      </c>
      <c r="G43" t="s">
        <v>488</v>
      </c>
      <c r="H43" t="s">
        <v>489</v>
      </c>
      <c r="I43" t="s">
        <v>490</v>
      </c>
      <c r="J43" s="5">
        <v>42583</v>
      </c>
      <c r="K43" s="5">
        <v>43281</v>
      </c>
      <c r="L43" t="s">
        <v>156</v>
      </c>
      <c r="M43" t="s">
        <v>196</v>
      </c>
      <c r="N43" t="s">
        <v>34</v>
      </c>
      <c r="O43" t="s">
        <v>39</v>
      </c>
      <c r="P43" t="s">
        <v>128</v>
      </c>
      <c r="Q43">
        <v>70</v>
      </c>
      <c r="R43">
        <v>0</v>
      </c>
      <c r="S43" t="s">
        <v>129</v>
      </c>
      <c r="T43">
        <v>0</v>
      </c>
      <c r="U43" t="s">
        <v>130</v>
      </c>
      <c r="V43" t="s">
        <v>131</v>
      </c>
      <c r="W43" t="s">
        <v>132</v>
      </c>
      <c r="X43" t="s">
        <v>132</v>
      </c>
      <c r="Y43">
        <v>0</v>
      </c>
      <c r="Z43">
        <v>34</v>
      </c>
      <c r="AA43">
        <v>70</v>
      </c>
      <c r="AB43">
        <v>70</v>
      </c>
      <c r="AC43">
        <v>34</v>
      </c>
      <c r="AD43">
        <v>1328.9549999999999</v>
      </c>
      <c r="AE43">
        <v>2736.0838235294118</v>
      </c>
      <c r="AF43">
        <v>1407.1288235294121</v>
      </c>
      <c r="AG43" s="5">
        <v>43281</v>
      </c>
      <c r="AH43">
        <v>0</v>
      </c>
      <c r="AI43">
        <v>0</v>
      </c>
      <c r="AJ43" s="5">
        <v>42803</v>
      </c>
      <c r="AK43" s="5">
        <v>42858</v>
      </c>
      <c r="AL43" s="5">
        <v>42717</v>
      </c>
      <c r="AM43" s="5">
        <v>42598</v>
      </c>
      <c r="AN43" s="5">
        <v>42668</v>
      </c>
      <c r="AO43" t="s">
        <v>490</v>
      </c>
      <c r="AQ43" t="s">
        <v>491</v>
      </c>
      <c r="AR43" t="s">
        <v>492</v>
      </c>
      <c r="AS43" t="s">
        <v>481</v>
      </c>
      <c r="AT43" t="s">
        <v>20</v>
      </c>
      <c r="AU43" t="s">
        <v>184</v>
      </c>
      <c r="AV43">
        <v>2736.0838235294118</v>
      </c>
      <c r="AW43">
        <v>0</v>
      </c>
      <c r="AX43" t="s">
        <v>493</v>
      </c>
      <c r="AY43" t="s">
        <v>164</v>
      </c>
      <c r="AZ43" t="s">
        <v>422</v>
      </c>
      <c r="BA43" t="s">
        <v>494</v>
      </c>
      <c r="BB43" t="s">
        <v>229</v>
      </c>
      <c r="BC43" t="s">
        <v>495</v>
      </c>
      <c r="BD43" t="s">
        <v>496</v>
      </c>
      <c r="BE43">
        <v>70</v>
      </c>
      <c r="BF43">
        <v>0</v>
      </c>
      <c r="BG43">
        <v>0</v>
      </c>
      <c r="BH43">
        <v>2736.0838235294118</v>
      </c>
      <c r="BI43">
        <v>0</v>
      </c>
      <c r="BJ43">
        <v>2736.0838235294118</v>
      </c>
      <c r="BK43">
        <v>1.7</v>
      </c>
      <c r="BL43">
        <v>0</v>
      </c>
      <c r="BM43">
        <v>66.447749999999999</v>
      </c>
      <c r="BN43">
        <v>39.086911764705881</v>
      </c>
    </row>
    <row r="44" spans="1:66" ht="15" customHeight="1" x14ac:dyDescent="0.25">
      <c r="A44" s="16" t="s">
        <v>497</v>
      </c>
      <c r="B44" t="s">
        <v>33</v>
      </c>
      <c r="C44" t="s">
        <v>34</v>
      </c>
      <c r="D44" t="s">
        <v>63</v>
      </c>
      <c r="E44" t="s">
        <v>120</v>
      </c>
      <c r="F44" t="s">
        <v>497</v>
      </c>
      <c r="G44" t="s">
        <v>498</v>
      </c>
      <c r="H44" t="s">
        <v>499</v>
      </c>
      <c r="I44" t="s">
        <v>500</v>
      </c>
      <c r="J44" s="5">
        <v>42583</v>
      </c>
      <c r="K44" s="5">
        <v>43281</v>
      </c>
      <c r="L44" t="s">
        <v>156</v>
      </c>
      <c r="M44" t="s">
        <v>196</v>
      </c>
      <c r="N44" t="s">
        <v>34</v>
      </c>
      <c r="O44" t="s">
        <v>39</v>
      </c>
      <c r="P44" t="s">
        <v>128</v>
      </c>
      <c r="Q44">
        <v>300</v>
      </c>
      <c r="R44">
        <v>0</v>
      </c>
      <c r="S44" t="s">
        <v>129</v>
      </c>
      <c r="T44">
        <v>0</v>
      </c>
      <c r="U44" t="s">
        <v>130</v>
      </c>
      <c r="V44" t="s">
        <v>131</v>
      </c>
      <c r="W44" t="s">
        <v>132</v>
      </c>
      <c r="X44" t="s">
        <v>132</v>
      </c>
      <c r="Y44">
        <v>300</v>
      </c>
      <c r="Z44">
        <v>204</v>
      </c>
      <c r="AA44">
        <v>600</v>
      </c>
      <c r="AB44">
        <v>600</v>
      </c>
      <c r="AC44">
        <v>204</v>
      </c>
      <c r="AD44">
        <v>7973.73</v>
      </c>
      <c r="AE44">
        <v>23452.147058823532</v>
      </c>
      <c r="AF44">
        <v>15478.41705882353</v>
      </c>
      <c r="AG44" s="5">
        <v>43281</v>
      </c>
      <c r="AH44" s="5">
        <v>42870</v>
      </c>
      <c r="AI44" s="5">
        <v>42887</v>
      </c>
      <c r="AJ44" s="5">
        <v>42829</v>
      </c>
      <c r="AK44" s="5">
        <v>42863</v>
      </c>
      <c r="AL44" s="5">
        <v>42756</v>
      </c>
      <c r="AM44" s="5">
        <v>42598</v>
      </c>
      <c r="AN44" s="5">
        <v>42668</v>
      </c>
      <c r="AO44" t="s">
        <v>500</v>
      </c>
      <c r="AR44" t="s">
        <v>501</v>
      </c>
      <c r="AS44" t="s">
        <v>502</v>
      </c>
      <c r="AT44" t="s">
        <v>20</v>
      </c>
      <c r="AU44" t="s">
        <v>184</v>
      </c>
      <c r="AV44">
        <v>11726.07352941176</v>
      </c>
      <c r="AW44">
        <v>11726.07352941176</v>
      </c>
      <c r="AX44" t="s">
        <v>503</v>
      </c>
      <c r="AY44" t="s">
        <v>164</v>
      </c>
      <c r="AZ44" t="s">
        <v>422</v>
      </c>
      <c r="BA44" t="s">
        <v>504</v>
      </c>
      <c r="BB44" t="s">
        <v>188</v>
      </c>
      <c r="BC44" t="s">
        <v>505</v>
      </c>
      <c r="BD44" t="s">
        <v>506</v>
      </c>
      <c r="BE44">
        <v>300</v>
      </c>
      <c r="BF44">
        <v>300</v>
      </c>
      <c r="BG44">
        <v>0</v>
      </c>
      <c r="BH44">
        <v>11726.07352941176</v>
      </c>
      <c r="BI44">
        <v>11726.07352941176</v>
      </c>
      <c r="BJ44">
        <v>23452.147058823532</v>
      </c>
      <c r="BK44">
        <v>0</v>
      </c>
      <c r="BL44">
        <v>0</v>
      </c>
      <c r="BM44">
        <v>0</v>
      </c>
      <c r="BN44">
        <v>39.086911764705881</v>
      </c>
    </row>
    <row r="45" spans="1:66" ht="15" customHeight="1" x14ac:dyDescent="0.25">
      <c r="A45" s="16" t="s">
        <v>507</v>
      </c>
      <c r="B45" t="s">
        <v>33</v>
      </c>
      <c r="C45" t="s">
        <v>34</v>
      </c>
      <c r="D45" t="s">
        <v>63</v>
      </c>
      <c r="E45" t="s">
        <v>120</v>
      </c>
      <c r="F45" t="s">
        <v>507</v>
      </c>
      <c r="G45" t="s">
        <v>508</v>
      </c>
      <c r="H45" t="s">
        <v>509</v>
      </c>
      <c r="I45" t="s">
        <v>510</v>
      </c>
      <c r="J45" s="5">
        <v>42583</v>
      </c>
      <c r="K45" s="5">
        <v>43281</v>
      </c>
      <c r="L45" t="s">
        <v>156</v>
      </c>
      <c r="M45" t="s">
        <v>196</v>
      </c>
      <c r="N45" t="s">
        <v>34</v>
      </c>
      <c r="O45" t="s">
        <v>39</v>
      </c>
      <c r="P45" t="s">
        <v>128</v>
      </c>
      <c r="Q45">
        <v>250</v>
      </c>
      <c r="R45">
        <v>0</v>
      </c>
      <c r="S45" t="s">
        <v>129</v>
      </c>
      <c r="T45">
        <v>0</v>
      </c>
      <c r="U45" t="s">
        <v>130</v>
      </c>
      <c r="V45" t="s">
        <v>131</v>
      </c>
      <c r="W45" t="s">
        <v>132</v>
      </c>
      <c r="X45" t="s">
        <v>132</v>
      </c>
      <c r="Y45">
        <v>0</v>
      </c>
      <c r="Z45">
        <v>213.75</v>
      </c>
      <c r="AA45">
        <v>250</v>
      </c>
      <c r="AB45">
        <v>250</v>
      </c>
      <c r="AC45">
        <v>213.75</v>
      </c>
      <c r="AD45">
        <v>8354.8273897058825</v>
      </c>
      <c r="AE45">
        <v>9771.7279411764703</v>
      </c>
      <c r="AF45">
        <v>1416.900551470588</v>
      </c>
      <c r="AG45" s="5">
        <v>43281</v>
      </c>
      <c r="AH45">
        <v>0</v>
      </c>
      <c r="AI45">
        <v>0</v>
      </c>
      <c r="AJ45" s="5">
        <v>42728</v>
      </c>
      <c r="AK45" s="5">
        <v>42747</v>
      </c>
      <c r="AL45" s="5">
        <v>42704</v>
      </c>
      <c r="AM45" s="5">
        <v>42598</v>
      </c>
      <c r="AN45" s="5">
        <v>42668</v>
      </c>
      <c r="AO45" t="s">
        <v>510</v>
      </c>
      <c r="AR45" t="s">
        <v>511</v>
      </c>
      <c r="AS45" t="s">
        <v>512</v>
      </c>
      <c r="AT45" t="s">
        <v>20</v>
      </c>
      <c r="AU45" t="s">
        <v>184</v>
      </c>
      <c r="AV45">
        <v>9771.7279411764703</v>
      </c>
      <c r="AW45">
        <v>0</v>
      </c>
      <c r="AX45" t="s">
        <v>513</v>
      </c>
      <c r="AY45" t="s">
        <v>164</v>
      </c>
      <c r="AZ45" t="s">
        <v>422</v>
      </c>
      <c r="BA45" t="s">
        <v>514</v>
      </c>
      <c r="BB45" t="s">
        <v>188</v>
      </c>
      <c r="BC45" t="s">
        <v>515</v>
      </c>
      <c r="BE45">
        <v>250</v>
      </c>
      <c r="BF45">
        <v>0</v>
      </c>
      <c r="BG45">
        <v>0</v>
      </c>
      <c r="BH45">
        <v>9771.7279411764703</v>
      </c>
      <c r="BI45">
        <v>0</v>
      </c>
      <c r="BJ45">
        <v>9771.7279411764703</v>
      </c>
      <c r="BK45">
        <v>0</v>
      </c>
      <c r="BL45">
        <v>0</v>
      </c>
      <c r="BM45">
        <v>0</v>
      </c>
      <c r="BN45">
        <v>39.086911764705881</v>
      </c>
    </row>
    <row r="46" spans="1:66" ht="15" customHeight="1" x14ac:dyDescent="0.25">
      <c r="A46" s="16" t="s">
        <v>516</v>
      </c>
      <c r="B46" t="s">
        <v>118</v>
      </c>
      <c r="C46" t="s">
        <v>119</v>
      </c>
      <c r="D46" t="s">
        <v>63</v>
      </c>
      <c r="E46" t="s">
        <v>120</v>
      </c>
      <c r="F46" t="s">
        <v>516</v>
      </c>
      <c r="G46" t="s">
        <v>517</v>
      </c>
      <c r="H46" t="s">
        <v>518</v>
      </c>
      <c r="I46" t="s">
        <v>519</v>
      </c>
      <c r="J46" s="5">
        <v>42614</v>
      </c>
      <c r="K46" s="5">
        <v>42735</v>
      </c>
      <c r="L46" t="s">
        <v>156</v>
      </c>
      <c r="M46" t="s">
        <v>126</v>
      </c>
      <c r="N46" t="s">
        <v>119</v>
      </c>
      <c r="O46" t="s">
        <v>127</v>
      </c>
      <c r="P46" t="s">
        <v>145</v>
      </c>
      <c r="Q46">
        <v>3366000</v>
      </c>
      <c r="R46">
        <v>0</v>
      </c>
      <c r="S46" t="s">
        <v>129</v>
      </c>
      <c r="T46">
        <v>0</v>
      </c>
      <c r="U46" t="s">
        <v>130</v>
      </c>
      <c r="V46" t="s">
        <v>131</v>
      </c>
      <c r="W46" t="s">
        <v>132</v>
      </c>
      <c r="X46" t="s">
        <v>132</v>
      </c>
      <c r="Y46">
        <v>2720000</v>
      </c>
      <c r="Z46">
        <v>2973300</v>
      </c>
      <c r="AA46">
        <v>6086000</v>
      </c>
      <c r="AB46">
        <v>6086000</v>
      </c>
      <c r="AC46">
        <v>2973300</v>
      </c>
      <c r="AD46">
        <v>4372.5</v>
      </c>
      <c r="AE46">
        <v>8950</v>
      </c>
      <c r="AF46">
        <v>4577.5</v>
      </c>
      <c r="AG46" s="5">
        <v>42855</v>
      </c>
      <c r="AH46">
        <v>0</v>
      </c>
      <c r="AI46" s="5">
        <v>42765</v>
      </c>
      <c r="AJ46" s="5">
        <v>42725</v>
      </c>
      <c r="AK46" s="5">
        <v>42725</v>
      </c>
      <c r="AL46" s="5">
        <v>42735</v>
      </c>
      <c r="AM46" s="5">
        <v>42602</v>
      </c>
      <c r="AN46" s="5">
        <v>42614</v>
      </c>
      <c r="AO46" t="s">
        <v>519</v>
      </c>
      <c r="AU46" t="s">
        <v>134</v>
      </c>
      <c r="AV46">
        <v>4950</v>
      </c>
      <c r="AW46">
        <v>4000</v>
      </c>
      <c r="AX46" t="s">
        <v>520</v>
      </c>
      <c r="AY46" t="s">
        <v>164</v>
      </c>
      <c r="AZ46" t="s">
        <v>137</v>
      </c>
      <c r="BA46" t="s">
        <v>137</v>
      </c>
      <c r="BE46">
        <v>3366000</v>
      </c>
      <c r="BF46">
        <v>2720000</v>
      </c>
      <c r="BG46">
        <v>0</v>
      </c>
      <c r="BH46">
        <v>4950</v>
      </c>
      <c r="BI46">
        <v>4000</v>
      </c>
      <c r="BJ46">
        <v>8950</v>
      </c>
      <c r="BK46">
        <v>0</v>
      </c>
      <c r="BL46">
        <v>0</v>
      </c>
      <c r="BM46">
        <v>0</v>
      </c>
      <c r="BN46">
        <v>1.4705882352941181E-3</v>
      </c>
    </row>
    <row r="47" spans="1:66" ht="15" hidden="1" customHeight="1" x14ac:dyDescent="0.25">
      <c r="A47" s="16" t="s">
        <v>521</v>
      </c>
      <c r="B47" t="s">
        <v>118</v>
      </c>
      <c r="C47" t="s">
        <v>119</v>
      </c>
      <c r="D47" t="s">
        <v>63</v>
      </c>
      <c r="E47" t="s">
        <v>120</v>
      </c>
      <c r="F47" t="s">
        <v>521</v>
      </c>
      <c r="G47" t="s">
        <v>522</v>
      </c>
      <c r="H47" t="s">
        <v>523</v>
      </c>
      <c r="I47" t="s">
        <v>524</v>
      </c>
      <c r="J47" s="5">
        <v>42590</v>
      </c>
      <c r="K47" s="5">
        <v>42674</v>
      </c>
      <c r="L47" t="s">
        <v>175</v>
      </c>
      <c r="M47" t="s">
        <v>126</v>
      </c>
      <c r="N47" t="s">
        <v>119</v>
      </c>
      <c r="O47" t="s">
        <v>127</v>
      </c>
      <c r="P47" t="s">
        <v>128</v>
      </c>
      <c r="Q47">
        <v>3664</v>
      </c>
      <c r="R47">
        <v>0</v>
      </c>
      <c r="S47" t="s">
        <v>129</v>
      </c>
      <c r="T47">
        <v>0</v>
      </c>
      <c r="U47" t="s">
        <v>130</v>
      </c>
      <c r="V47" t="s">
        <v>131</v>
      </c>
      <c r="W47" t="s">
        <v>132</v>
      </c>
      <c r="X47" t="s">
        <v>146</v>
      </c>
      <c r="Y47">
        <v>3493.6</v>
      </c>
      <c r="Z47">
        <v>3664</v>
      </c>
      <c r="AA47">
        <v>7157.6</v>
      </c>
      <c r="AB47">
        <v>7157.6</v>
      </c>
      <c r="AC47">
        <v>3664</v>
      </c>
      <c r="AD47">
        <v>143214.44470588231</v>
      </c>
      <c r="AE47">
        <v>279768.47964705882</v>
      </c>
      <c r="AF47">
        <v>136554.03494117651</v>
      </c>
      <c r="AG47" s="5">
        <v>43100</v>
      </c>
      <c r="AH47" s="5">
        <v>42884</v>
      </c>
      <c r="AI47" s="5">
        <v>42898</v>
      </c>
      <c r="AJ47" s="5">
        <v>42828</v>
      </c>
      <c r="AK47" s="5">
        <v>42864</v>
      </c>
      <c r="AL47" s="5">
        <v>42766</v>
      </c>
      <c r="AM47" s="5">
        <v>42587</v>
      </c>
      <c r="AN47" s="5">
        <v>42618</v>
      </c>
      <c r="AO47" t="s">
        <v>524</v>
      </c>
      <c r="AP47" t="s">
        <v>525</v>
      </c>
      <c r="AR47" t="s">
        <v>526</v>
      </c>
      <c r="AS47" t="s">
        <v>527</v>
      </c>
      <c r="AT47" t="s">
        <v>32</v>
      </c>
      <c r="AU47" t="s">
        <v>134</v>
      </c>
      <c r="AV47">
        <v>143214.44470588231</v>
      </c>
      <c r="AW47">
        <v>136554.03494117651</v>
      </c>
      <c r="AX47" t="s">
        <v>528</v>
      </c>
      <c r="AY47" t="s">
        <v>179</v>
      </c>
      <c r="AZ47" t="s">
        <v>137</v>
      </c>
      <c r="BA47" t="s">
        <v>137</v>
      </c>
      <c r="BE47">
        <v>3664</v>
      </c>
      <c r="BF47">
        <v>3493.6</v>
      </c>
      <c r="BG47">
        <v>0</v>
      </c>
      <c r="BH47">
        <v>143214.44470588231</v>
      </c>
      <c r="BI47">
        <v>136554.03494117651</v>
      </c>
      <c r="BJ47">
        <v>279768.47964705882</v>
      </c>
      <c r="BK47">
        <v>0</v>
      </c>
      <c r="BL47">
        <v>0</v>
      </c>
      <c r="BM47">
        <v>0</v>
      </c>
      <c r="BN47">
        <v>39.086911764705881</v>
      </c>
    </row>
    <row r="48" spans="1:66" ht="15" hidden="1" customHeight="1" x14ac:dyDescent="0.25">
      <c r="A48" s="16" t="s">
        <v>529</v>
      </c>
      <c r="B48" t="s">
        <v>33</v>
      </c>
      <c r="C48" t="s">
        <v>191</v>
      </c>
      <c r="D48" t="s">
        <v>63</v>
      </c>
      <c r="E48" t="s">
        <v>120</v>
      </c>
      <c r="F48" t="s">
        <v>529</v>
      </c>
      <c r="G48" t="s">
        <v>530</v>
      </c>
      <c r="H48" t="s">
        <v>531</v>
      </c>
      <c r="I48" t="s">
        <v>532</v>
      </c>
      <c r="J48" s="5">
        <v>42309</v>
      </c>
      <c r="K48" s="5">
        <v>42309</v>
      </c>
      <c r="L48" t="s">
        <v>237</v>
      </c>
      <c r="M48" t="s">
        <v>196</v>
      </c>
      <c r="N48" t="s">
        <v>191</v>
      </c>
      <c r="O48" t="s">
        <v>197</v>
      </c>
      <c r="P48" t="s">
        <v>128</v>
      </c>
      <c r="Q48">
        <v>0</v>
      </c>
      <c r="R48">
        <v>0</v>
      </c>
      <c r="S48" t="s">
        <v>129</v>
      </c>
      <c r="T48">
        <v>0</v>
      </c>
      <c r="U48" t="s">
        <v>130</v>
      </c>
      <c r="V48" t="s">
        <v>131</v>
      </c>
      <c r="W48" t="s">
        <v>146</v>
      </c>
      <c r="X48" t="s">
        <v>146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 s="5">
        <v>42309</v>
      </c>
      <c r="AH48">
        <v>0</v>
      </c>
      <c r="AI48">
        <v>0</v>
      </c>
      <c r="AJ48">
        <v>0</v>
      </c>
      <c r="AK48">
        <v>0</v>
      </c>
      <c r="AL48">
        <v>0</v>
      </c>
      <c r="AO48" t="s">
        <v>532</v>
      </c>
      <c r="AU48" t="s">
        <v>134</v>
      </c>
      <c r="AV48">
        <v>0</v>
      </c>
      <c r="AW48">
        <v>0</v>
      </c>
      <c r="AX48" t="s">
        <v>533</v>
      </c>
      <c r="AY48" t="s">
        <v>242</v>
      </c>
      <c r="AZ48" t="s">
        <v>137</v>
      </c>
      <c r="BA48" t="s">
        <v>137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39.086911764705881</v>
      </c>
    </row>
    <row r="49" spans="1:66" ht="15" hidden="1" customHeight="1" x14ac:dyDescent="0.25">
      <c r="A49" s="16" t="s">
        <v>536</v>
      </c>
      <c r="B49" t="s">
        <v>10</v>
      </c>
      <c r="C49" t="s">
        <v>534</v>
      </c>
      <c r="D49" t="s">
        <v>63</v>
      </c>
      <c r="E49" t="s">
        <v>535</v>
      </c>
      <c r="F49" t="s">
        <v>536</v>
      </c>
      <c r="G49" t="s">
        <v>537</v>
      </c>
      <c r="H49" t="s">
        <v>538</v>
      </c>
      <c r="I49" t="s">
        <v>539</v>
      </c>
      <c r="J49" s="5">
        <v>40360</v>
      </c>
      <c r="K49" s="5">
        <v>42369</v>
      </c>
      <c r="L49" t="s">
        <v>175</v>
      </c>
      <c r="M49" t="s">
        <v>324</v>
      </c>
      <c r="N49" t="s">
        <v>534</v>
      </c>
      <c r="O49" t="s">
        <v>540</v>
      </c>
      <c r="P49" t="s">
        <v>128</v>
      </c>
      <c r="Q49">
        <v>2975</v>
      </c>
      <c r="R49">
        <v>13855</v>
      </c>
      <c r="S49" t="s">
        <v>156</v>
      </c>
      <c r="T49">
        <v>13771.3</v>
      </c>
      <c r="U49" t="s">
        <v>130</v>
      </c>
      <c r="V49" t="s">
        <v>131</v>
      </c>
      <c r="W49" t="s">
        <v>146</v>
      </c>
      <c r="X49" t="s">
        <v>132</v>
      </c>
      <c r="Y49">
        <v>10880.08</v>
      </c>
      <c r="Z49">
        <v>13834.56</v>
      </c>
      <c r="AA49">
        <v>13855.08</v>
      </c>
      <c r="AB49">
        <v>0.08</v>
      </c>
      <c r="AC49">
        <v>63.26</v>
      </c>
      <c r="AD49">
        <v>2472.6380382352941</v>
      </c>
      <c r="AE49">
        <v>3.1269529411764712</v>
      </c>
      <c r="AF49">
        <v>-2469.511085294117</v>
      </c>
      <c r="AG49" s="5">
        <v>42369</v>
      </c>
      <c r="AH49">
        <v>0</v>
      </c>
      <c r="AI49">
        <v>0</v>
      </c>
      <c r="AJ49">
        <v>0</v>
      </c>
      <c r="AK49">
        <v>0</v>
      </c>
      <c r="AL49">
        <v>0</v>
      </c>
      <c r="AO49" t="s">
        <v>539</v>
      </c>
      <c r="AR49" t="s">
        <v>541</v>
      </c>
      <c r="AS49" t="s">
        <v>542</v>
      </c>
      <c r="AT49" t="s">
        <v>25</v>
      </c>
      <c r="AU49" t="s">
        <v>134</v>
      </c>
      <c r="AV49">
        <v>116283.5625</v>
      </c>
      <c r="AW49">
        <v>425268.72695294122</v>
      </c>
      <c r="AX49" t="s">
        <v>543</v>
      </c>
      <c r="AY49" t="s">
        <v>179</v>
      </c>
      <c r="AZ49" t="s">
        <v>137</v>
      </c>
      <c r="BA49" t="s">
        <v>137</v>
      </c>
      <c r="BE49">
        <v>2975</v>
      </c>
      <c r="BF49">
        <v>10880.08</v>
      </c>
      <c r="BG49">
        <v>0</v>
      </c>
      <c r="BH49">
        <v>116283.5625</v>
      </c>
      <c r="BI49">
        <v>425268.72695294122</v>
      </c>
      <c r="BJ49">
        <v>541552.28945294116</v>
      </c>
      <c r="BK49">
        <v>0</v>
      </c>
      <c r="BL49">
        <v>0</v>
      </c>
      <c r="BM49">
        <v>0</v>
      </c>
      <c r="BN49">
        <v>39.086911764705881</v>
      </c>
    </row>
    <row r="50" spans="1:66" ht="15" hidden="1" customHeight="1" x14ac:dyDescent="0.25">
      <c r="A50" s="16" t="s">
        <v>544</v>
      </c>
      <c r="B50" t="s">
        <v>10</v>
      </c>
      <c r="C50" t="s">
        <v>534</v>
      </c>
      <c r="D50" t="s">
        <v>63</v>
      </c>
      <c r="E50" t="s">
        <v>535</v>
      </c>
      <c r="F50" t="s">
        <v>544</v>
      </c>
      <c r="G50" t="s">
        <v>545</v>
      </c>
      <c r="H50" t="s">
        <v>546</v>
      </c>
      <c r="I50" t="s">
        <v>547</v>
      </c>
      <c r="J50" s="5">
        <v>40746</v>
      </c>
      <c r="K50" s="5">
        <v>42429</v>
      </c>
      <c r="L50" t="s">
        <v>175</v>
      </c>
      <c r="M50" t="s">
        <v>324</v>
      </c>
      <c r="N50" t="s">
        <v>534</v>
      </c>
      <c r="O50" t="s">
        <v>540</v>
      </c>
      <c r="P50" t="s">
        <v>333</v>
      </c>
      <c r="Q50">
        <v>91200</v>
      </c>
      <c r="R50">
        <v>202540</v>
      </c>
      <c r="S50" t="s">
        <v>548</v>
      </c>
      <c r="T50">
        <v>198740</v>
      </c>
      <c r="U50" t="s">
        <v>130</v>
      </c>
      <c r="V50" t="s">
        <v>131</v>
      </c>
      <c r="W50" t="s">
        <v>146</v>
      </c>
      <c r="X50" t="s">
        <v>146</v>
      </c>
      <c r="Y50">
        <v>156940</v>
      </c>
      <c r="Z50">
        <v>248140</v>
      </c>
      <c r="AA50">
        <v>248140</v>
      </c>
      <c r="AB50">
        <v>45600</v>
      </c>
      <c r="AC50">
        <v>49400</v>
      </c>
      <c r="AD50">
        <v>49400</v>
      </c>
      <c r="AE50">
        <v>45600</v>
      </c>
      <c r="AF50">
        <v>-3800</v>
      </c>
      <c r="AG50" s="5">
        <v>42735</v>
      </c>
      <c r="AH50">
        <v>0</v>
      </c>
      <c r="AI50">
        <v>0</v>
      </c>
      <c r="AJ50" s="5">
        <v>42718</v>
      </c>
      <c r="AK50" s="5">
        <v>42725</v>
      </c>
      <c r="AL50" s="5">
        <v>42735</v>
      </c>
      <c r="AO50" t="s">
        <v>547</v>
      </c>
      <c r="AU50" t="s">
        <v>134</v>
      </c>
      <c r="AV50">
        <v>91200</v>
      </c>
      <c r="AW50">
        <v>156940</v>
      </c>
      <c r="AX50" t="s">
        <v>549</v>
      </c>
      <c r="AY50" t="s">
        <v>179</v>
      </c>
      <c r="AZ50" t="s">
        <v>137</v>
      </c>
      <c r="BA50" t="s">
        <v>137</v>
      </c>
      <c r="BE50">
        <v>91200</v>
      </c>
      <c r="BF50">
        <v>156940</v>
      </c>
      <c r="BG50">
        <v>0</v>
      </c>
      <c r="BH50">
        <v>91200</v>
      </c>
      <c r="BI50">
        <v>156940</v>
      </c>
      <c r="BJ50">
        <v>248140</v>
      </c>
      <c r="BK50">
        <v>0</v>
      </c>
      <c r="BL50">
        <v>0</v>
      </c>
      <c r="BM50">
        <v>0</v>
      </c>
      <c r="BN50">
        <v>1</v>
      </c>
    </row>
    <row r="51" spans="1:66" ht="15" hidden="1" customHeight="1" x14ac:dyDescent="0.25">
      <c r="A51" s="16" t="s">
        <v>550</v>
      </c>
      <c r="B51" t="s">
        <v>118</v>
      </c>
      <c r="C51" t="s">
        <v>151</v>
      </c>
      <c r="D51" t="s">
        <v>63</v>
      </c>
      <c r="E51" t="s">
        <v>535</v>
      </c>
      <c r="F51" t="s">
        <v>550</v>
      </c>
      <c r="G51" t="s">
        <v>551</v>
      </c>
      <c r="H51" t="s">
        <v>552</v>
      </c>
      <c r="I51" t="s">
        <v>553</v>
      </c>
      <c r="J51" s="5">
        <v>41036</v>
      </c>
      <c r="K51" s="5">
        <v>42369</v>
      </c>
      <c r="L51" t="s">
        <v>237</v>
      </c>
      <c r="M51" t="s">
        <v>126</v>
      </c>
      <c r="N51" t="s">
        <v>151</v>
      </c>
      <c r="O51" t="s">
        <v>157</v>
      </c>
      <c r="P51" t="s">
        <v>145</v>
      </c>
      <c r="Q51">
        <v>180003154</v>
      </c>
      <c r="R51">
        <v>368849500</v>
      </c>
      <c r="S51" t="s">
        <v>554</v>
      </c>
      <c r="T51">
        <v>365551891</v>
      </c>
      <c r="U51" t="s">
        <v>130</v>
      </c>
      <c r="V51" t="s">
        <v>131</v>
      </c>
      <c r="W51" t="s">
        <v>146</v>
      </c>
      <c r="X51" t="s">
        <v>146</v>
      </c>
      <c r="Y51">
        <v>197108229</v>
      </c>
      <c r="Z51">
        <v>375444718</v>
      </c>
      <c r="AA51">
        <v>377111383</v>
      </c>
      <c r="AB51">
        <v>8261883</v>
      </c>
      <c r="AC51">
        <v>9892827</v>
      </c>
      <c r="AD51">
        <v>14548.275</v>
      </c>
      <c r="AE51">
        <v>12149.827941176471</v>
      </c>
      <c r="AF51">
        <v>-2398.447058823529</v>
      </c>
      <c r="AG51" s="5">
        <v>42675</v>
      </c>
      <c r="AH51">
        <v>0</v>
      </c>
      <c r="AI51">
        <v>0</v>
      </c>
      <c r="AJ51">
        <v>0</v>
      </c>
      <c r="AK51">
        <v>0</v>
      </c>
      <c r="AL51">
        <v>0</v>
      </c>
      <c r="AO51" t="s">
        <v>553</v>
      </c>
      <c r="AU51" t="s">
        <v>134</v>
      </c>
      <c r="AV51">
        <v>264710.52058823529</v>
      </c>
      <c r="AW51">
        <v>289865.04264705878</v>
      </c>
      <c r="AX51" t="s">
        <v>555</v>
      </c>
      <c r="AY51" t="s">
        <v>242</v>
      </c>
      <c r="AZ51" t="s">
        <v>137</v>
      </c>
      <c r="BA51" t="s">
        <v>137</v>
      </c>
      <c r="BE51">
        <v>180003154</v>
      </c>
      <c r="BF51">
        <v>197108229</v>
      </c>
      <c r="BG51">
        <v>0</v>
      </c>
      <c r="BH51">
        <v>264710.52058823529</v>
      </c>
      <c r="BI51">
        <v>289865.04264705878</v>
      </c>
      <c r="BJ51">
        <v>554575.56323529407</v>
      </c>
      <c r="BK51">
        <v>0</v>
      </c>
      <c r="BL51">
        <v>0</v>
      </c>
      <c r="BM51">
        <v>0</v>
      </c>
      <c r="BN51">
        <v>1.4705882352941181E-3</v>
      </c>
    </row>
    <row r="52" spans="1:66" ht="15" hidden="1" customHeight="1" x14ac:dyDescent="0.25">
      <c r="A52" s="16" t="s">
        <v>556</v>
      </c>
      <c r="B52" t="s">
        <v>33</v>
      </c>
      <c r="C52" t="s">
        <v>191</v>
      </c>
      <c r="D52" t="s">
        <v>63</v>
      </c>
      <c r="E52" t="s">
        <v>535</v>
      </c>
      <c r="F52" t="s">
        <v>556</v>
      </c>
      <c r="G52" t="s">
        <v>557</v>
      </c>
      <c r="H52" t="s">
        <v>558</v>
      </c>
      <c r="I52" t="s">
        <v>559</v>
      </c>
      <c r="J52" s="5">
        <v>41275</v>
      </c>
      <c r="K52" s="5">
        <v>42613</v>
      </c>
      <c r="L52" t="s">
        <v>143</v>
      </c>
      <c r="M52" t="s">
        <v>196</v>
      </c>
      <c r="N52" t="s">
        <v>191</v>
      </c>
      <c r="O52" t="s">
        <v>197</v>
      </c>
      <c r="P52" t="s">
        <v>128</v>
      </c>
      <c r="Q52">
        <v>952.6</v>
      </c>
      <c r="R52">
        <v>909.95</v>
      </c>
      <c r="S52" t="s">
        <v>129</v>
      </c>
      <c r="T52">
        <v>621</v>
      </c>
      <c r="U52" t="s">
        <v>130</v>
      </c>
      <c r="V52" t="s">
        <v>131</v>
      </c>
      <c r="W52" t="s">
        <v>146</v>
      </c>
      <c r="X52" t="s">
        <v>146</v>
      </c>
      <c r="Y52">
        <v>799.82</v>
      </c>
      <c r="Z52">
        <v>1379.41</v>
      </c>
      <c r="AA52">
        <v>1752.42</v>
      </c>
      <c r="AB52">
        <v>842.47</v>
      </c>
      <c r="AC52">
        <v>758.41</v>
      </c>
      <c r="AD52">
        <v>29643.904751470589</v>
      </c>
      <c r="AE52">
        <v>32929.550554411762</v>
      </c>
      <c r="AF52">
        <v>3285.645802941176</v>
      </c>
      <c r="AG52" s="5">
        <v>42675</v>
      </c>
      <c r="AH52">
        <v>0</v>
      </c>
      <c r="AI52">
        <v>0</v>
      </c>
      <c r="AJ52">
        <v>0</v>
      </c>
      <c r="AK52">
        <v>0</v>
      </c>
      <c r="AL52">
        <v>0</v>
      </c>
      <c r="AO52" t="s">
        <v>559</v>
      </c>
      <c r="AU52" t="s">
        <v>134</v>
      </c>
      <c r="AV52">
        <v>37234.19214705882</v>
      </c>
      <c r="AW52">
        <v>31262.493767647062</v>
      </c>
      <c r="AX52" t="s">
        <v>560</v>
      </c>
      <c r="AY52" t="s">
        <v>150</v>
      </c>
      <c r="AZ52" t="s">
        <v>137</v>
      </c>
      <c r="BA52" t="s">
        <v>137</v>
      </c>
      <c r="BE52">
        <v>952.6</v>
      </c>
      <c r="BF52">
        <v>799.82</v>
      </c>
      <c r="BG52">
        <v>0</v>
      </c>
      <c r="BH52">
        <v>37234.19214705882</v>
      </c>
      <c r="BI52">
        <v>31262.493767647062</v>
      </c>
      <c r="BJ52">
        <v>68496.685914705886</v>
      </c>
      <c r="BK52">
        <v>0</v>
      </c>
      <c r="BL52">
        <v>0</v>
      </c>
      <c r="BM52">
        <v>0</v>
      </c>
      <c r="BN52">
        <v>39.086911764705881</v>
      </c>
    </row>
    <row r="53" spans="1:66" ht="15" hidden="1" customHeight="1" x14ac:dyDescent="0.25">
      <c r="A53" s="16" t="s">
        <v>561</v>
      </c>
      <c r="B53" t="s">
        <v>33</v>
      </c>
      <c r="C53" t="s">
        <v>34</v>
      </c>
      <c r="D53" t="s">
        <v>63</v>
      </c>
      <c r="E53" t="s">
        <v>535</v>
      </c>
      <c r="F53" t="s">
        <v>561</v>
      </c>
      <c r="G53" t="s">
        <v>562</v>
      </c>
      <c r="H53" t="s">
        <v>563</v>
      </c>
      <c r="I53" t="s">
        <v>564</v>
      </c>
      <c r="J53" s="5">
        <v>42309</v>
      </c>
      <c r="K53" s="5">
        <v>42309</v>
      </c>
      <c r="L53" t="s">
        <v>158</v>
      </c>
      <c r="M53" t="s">
        <v>196</v>
      </c>
      <c r="N53" t="s">
        <v>34</v>
      </c>
      <c r="O53" t="s">
        <v>39</v>
      </c>
      <c r="P53" t="s">
        <v>145</v>
      </c>
      <c r="Q53">
        <v>0</v>
      </c>
      <c r="R53">
        <v>0</v>
      </c>
      <c r="S53" t="s">
        <v>129</v>
      </c>
      <c r="T53">
        <v>0</v>
      </c>
      <c r="U53" t="s">
        <v>130</v>
      </c>
      <c r="V53" t="s">
        <v>131</v>
      </c>
      <c r="W53" t="s">
        <v>132</v>
      </c>
      <c r="X53" t="s">
        <v>132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 s="5">
        <v>42309</v>
      </c>
      <c r="AH53">
        <v>0</v>
      </c>
      <c r="AI53">
        <v>0</v>
      </c>
      <c r="AJ53">
        <v>0</v>
      </c>
      <c r="AK53">
        <v>0</v>
      </c>
      <c r="AL53">
        <v>0</v>
      </c>
      <c r="AO53" t="s">
        <v>564</v>
      </c>
      <c r="AU53" t="s">
        <v>134</v>
      </c>
      <c r="AV53">
        <v>0</v>
      </c>
      <c r="AW53">
        <v>0</v>
      </c>
      <c r="AX53" t="s">
        <v>565</v>
      </c>
      <c r="AY53" t="s">
        <v>566</v>
      </c>
      <c r="AZ53" t="s">
        <v>137</v>
      </c>
      <c r="BA53" t="s">
        <v>137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1.4705882352941181E-3</v>
      </c>
    </row>
    <row r="54" spans="1:66" ht="15" hidden="1" customHeight="1" x14ac:dyDescent="0.25">
      <c r="A54" s="16" t="s">
        <v>567</v>
      </c>
      <c r="B54" t="s">
        <v>118</v>
      </c>
      <c r="C54" t="s">
        <v>151</v>
      </c>
      <c r="D54" t="s">
        <v>63</v>
      </c>
      <c r="E54" t="s">
        <v>535</v>
      </c>
      <c r="F54" t="s">
        <v>567</v>
      </c>
      <c r="G54" t="s">
        <v>568</v>
      </c>
      <c r="H54" t="s">
        <v>569</v>
      </c>
      <c r="I54" t="s">
        <v>570</v>
      </c>
      <c r="J54" s="5">
        <v>41365</v>
      </c>
      <c r="K54" s="5">
        <v>42369</v>
      </c>
      <c r="L54" t="s">
        <v>237</v>
      </c>
      <c r="M54" t="s">
        <v>126</v>
      </c>
      <c r="N54" t="s">
        <v>151</v>
      </c>
      <c r="O54" t="s">
        <v>157</v>
      </c>
      <c r="P54" t="s">
        <v>145</v>
      </c>
      <c r="Q54">
        <v>14166139</v>
      </c>
      <c r="R54">
        <v>39329574</v>
      </c>
      <c r="S54" t="s">
        <v>571</v>
      </c>
      <c r="T54">
        <v>38158640</v>
      </c>
      <c r="U54" t="s">
        <v>130</v>
      </c>
      <c r="V54" t="s">
        <v>75</v>
      </c>
      <c r="W54" t="s">
        <v>146</v>
      </c>
      <c r="X54" t="s">
        <v>146</v>
      </c>
      <c r="Y54">
        <v>26340134</v>
      </c>
      <c r="Z54">
        <v>40506273</v>
      </c>
      <c r="AA54">
        <v>40506273</v>
      </c>
      <c r="AB54">
        <v>1176699</v>
      </c>
      <c r="AC54">
        <v>2347633</v>
      </c>
      <c r="AD54">
        <v>3452.401470588235</v>
      </c>
      <c r="AE54">
        <v>1730.4397058823531</v>
      </c>
      <c r="AF54">
        <v>-1721.9617647058819</v>
      </c>
      <c r="AG54" s="5">
        <v>42400</v>
      </c>
      <c r="AH54">
        <v>0</v>
      </c>
      <c r="AI54">
        <v>0</v>
      </c>
      <c r="AJ54">
        <v>0</v>
      </c>
      <c r="AK54">
        <v>0</v>
      </c>
      <c r="AL54">
        <v>0</v>
      </c>
      <c r="AO54" t="s">
        <v>570</v>
      </c>
      <c r="AU54" t="s">
        <v>134</v>
      </c>
      <c r="AV54">
        <v>20832.557352941181</v>
      </c>
      <c r="AW54">
        <v>38735.49117647059</v>
      </c>
      <c r="AX54" t="s">
        <v>572</v>
      </c>
      <c r="AY54" t="s">
        <v>242</v>
      </c>
      <c r="AZ54" t="s">
        <v>137</v>
      </c>
      <c r="BA54" t="s">
        <v>137</v>
      </c>
      <c r="BE54">
        <v>14166139</v>
      </c>
      <c r="BF54">
        <v>26340134</v>
      </c>
      <c r="BG54">
        <v>0</v>
      </c>
      <c r="BH54">
        <v>20832.557352941181</v>
      </c>
      <c r="BI54">
        <v>38735.49117647059</v>
      </c>
      <c r="BJ54">
        <v>59568.048529411768</v>
      </c>
      <c r="BK54">
        <v>0</v>
      </c>
      <c r="BL54">
        <v>0</v>
      </c>
      <c r="BM54">
        <v>0</v>
      </c>
      <c r="BN54">
        <v>1.4705882352941181E-3</v>
      </c>
    </row>
    <row r="55" spans="1:66" ht="15" hidden="1" customHeight="1" x14ac:dyDescent="0.25">
      <c r="A55" s="16" t="s">
        <v>573</v>
      </c>
      <c r="B55" t="s">
        <v>33</v>
      </c>
      <c r="C55" t="s">
        <v>302</v>
      </c>
      <c r="D55" t="s">
        <v>63</v>
      </c>
      <c r="E55" t="s">
        <v>535</v>
      </c>
      <c r="F55" t="s">
        <v>573</v>
      </c>
      <c r="G55" t="s">
        <v>574</v>
      </c>
      <c r="H55" t="s">
        <v>575</v>
      </c>
      <c r="I55" t="s">
        <v>376</v>
      </c>
      <c r="J55" s="5">
        <v>41456</v>
      </c>
      <c r="K55" s="5">
        <v>42369</v>
      </c>
      <c r="L55" t="s">
        <v>143</v>
      </c>
      <c r="M55" t="s">
        <v>196</v>
      </c>
      <c r="N55" t="s">
        <v>302</v>
      </c>
      <c r="O55" t="s">
        <v>307</v>
      </c>
      <c r="P55" t="s">
        <v>145</v>
      </c>
      <c r="Q55">
        <v>24110000</v>
      </c>
      <c r="R55">
        <v>124110000</v>
      </c>
      <c r="S55" t="s">
        <v>156</v>
      </c>
      <c r="T55">
        <v>119660000</v>
      </c>
      <c r="U55" t="s">
        <v>130</v>
      </c>
      <c r="V55" t="s">
        <v>75</v>
      </c>
      <c r="W55" t="s">
        <v>146</v>
      </c>
      <c r="X55" t="s">
        <v>146</v>
      </c>
      <c r="Y55">
        <v>100000000</v>
      </c>
      <c r="Z55">
        <v>124110000</v>
      </c>
      <c r="AA55">
        <v>124110000</v>
      </c>
      <c r="AB55">
        <v>0</v>
      </c>
      <c r="AC55">
        <v>4450000</v>
      </c>
      <c r="AD55">
        <v>6544.1176470588234</v>
      </c>
      <c r="AE55">
        <v>0</v>
      </c>
      <c r="AF55">
        <v>-6544.1176470588234</v>
      </c>
      <c r="AG55" s="5">
        <v>42675</v>
      </c>
      <c r="AH55">
        <v>0</v>
      </c>
      <c r="AI55">
        <v>0</v>
      </c>
      <c r="AJ55">
        <v>0</v>
      </c>
      <c r="AK55">
        <v>0</v>
      </c>
      <c r="AL55">
        <v>0</v>
      </c>
      <c r="AO55" t="s">
        <v>376</v>
      </c>
      <c r="AU55" t="s">
        <v>134</v>
      </c>
      <c r="AV55">
        <v>35455.882352941167</v>
      </c>
      <c r="AW55">
        <v>147058.82352941181</v>
      </c>
      <c r="AX55" t="s">
        <v>576</v>
      </c>
      <c r="AY55" t="s">
        <v>150</v>
      </c>
      <c r="AZ55" t="s">
        <v>137</v>
      </c>
      <c r="BA55" t="s">
        <v>137</v>
      </c>
      <c r="BE55">
        <v>24110000</v>
      </c>
      <c r="BF55">
        <v>100000000</v>
      </c>
      <c r="BG55">
        <v>0</v>
      </c>
      <c r="BH55">
        <v>35455.882352941167</v>
      </c>
      <c r="BI55">
        <v>147058.82352941181</v>
      </c>
      <c r="BJ55">
        <v>182514.70588235301</v>
      </c>
      <c r="BK55">
        <v>0</v>
      </c>
      <c r="BL55">
        <v>0</v>
      </c>
      <c r="BM55">
        <v>0</v>
      </c>
      <c r="BN55">
        <v>1.4705882352941181E-3</v>
      </c>
    </row>
    <row r="56" spans="1:66" ht="15" hidden="1" customHeight="1" x14ac:dyDescent="0.25">
      <c r="A56" s="16" t="s">
        <v>577</v>
      </c>
      <c r="B56" t="s">
        <v>33</v>
      </c>
      <c r="C56" t="s">
        <v>34</v>
      </c>
      <c r="D56" t="s">
        <v>63</v>
      </c>
      <c r="E56" t="s">
        <v>535</v>
      </c>
      <c r="F56" t="s">
        <v>577</v>
      </c>
      <c r="G56" t="s">
        <v>578</v>
      </c>
      <c r="H56" t="s">
        <v>579</v>
      </c>
      <c r="I56" t="s">
        <v>580</v>
      </c>
      <c r="J56" s="5">
        <v>42309</v>
      </c>
      <c r="K56" s="5">
        <v>42309</v>
      </c>
      <c r="L56" t="s">
        <v>143</v>
      </c>
      <c r="M56" t="s">
        <v>196</v>
      </c>
      <c r="N56" t="s">
        <v>34</v>
      </c>
      <c r="O56" t="s">
        <v>39</v>
      </c>
      <c r="P56" t="s">
        <v>333</v>
      </c>
      <c r="Q56">
        <v>0</v>
      </c>
      <c r="R56">
        <v>0</v>
      </c>
      <c r="S56" t="s">
        <v>129</v>
      </c>
      <c r="T56">
        <v>0</v>
      </c>
      <c r="U56" t="s">
        <v>130</v>
      </c>
      <c r="V56" t="s">
        <v>334</v>
      </c>
      <c r="W56" t="s">
        <v>132</v>
      </c>
      <c r="X56" t="s">
        <v>132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 s="5">
        <v>42309</v>
      </c>
      <c r="AH56">
        <v>0</v>
      </c>
      <c r="AI56">
        <v>0</v>
      </c>
      <c r="AJ56">
        <v>0</v>
      </c>
      <c r="AK56">
        <v>0</v>
      </c>
      <c r="AL56">
        <v>0</v>
      </c>
      <c r="AO56" t="s">
        <v>580</v>
      </c>
      <c r="AU56" t="s">
        <v>134</v>
      </c>
      <c r="AV56">
        <v>0</v>
      </c>
      <c r="AW56">
        <v>0</v>
      </c>
      <c r="AX56" t="s">
        <v>581</v>
      </c>
      <c r="AY56" t="s">
        <v>150</v>
      </c>
      <c r="AZ56" t="s">
        <v>137</v>
      </c>
      <c r="BA56" t="s">
        <v>137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1</v>
      </c>
    </row>
    <row r="57" spans="1:66" ht="15" hidden="1" customHeight="1" x14ac:dyDescent="0.25">
      <c r="A57" s="16" t="s">
        <v>582</v>
      </c>
      <c r="B57" t="s">
        <v>33</v>
      </c>
      <c r="C57" t="s">
        <v>34</v>
      </c>
      <c r="D57" t="s">
        <v>63</v>
      </c>
      <c r="E57" t="s">
        <v>535</v>
      </c>
      <c r="F57" t="s">
        <v>582</v>
      </c>
      <c r="G57" t="s">
        <v>583</v>
      </c>
      <c r="H57" t="s">
        <v>584</v>
      </c>
      <c r="I57" t="s">
        <v>585</v>
      </c>
      <c r="J57" s="5">
        <v>42309</v>
      </c>
      <c r="K57" s="5">
        <v>42309</v>
      </c>
      <c r="L57" t="s">
        <v>143</v>
      </c>
      <c r="M57" t="s">
        <v>196</v>
      </c>
      <c r="N57" t="s">
        <v>34</v>
      </c>
      <c r="O57" t="s">
        <v>39</v>
      </c>
      <c r="P57" t="s">
        <v>145</v>
      </c>
      <c r="Q57">
        <v>0</v>
      </c>
      <c r="R57">
        <v>0</v>
      </c>
      <c r="S57" t="s">
        <v>129</v>
      </c>
      <c r="T57">
        <v>0</v>
      </c>
      <c r="U57" t="s">
        <v>130</v>
      </c>
      <c r="V57" t="s">
        <v>131</v>
      </c>
      <c r="W57" t="s">
        <v>146</v>
      </c>
      <c r="X57" t="s">
        <v>132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 s="5">
        <v>42309</v>
      </c>
      <c r="AH57">
        <v>0</v>
      </c>
      <c r="AI57">
        <v>0</v>
      </c>
      <c r="AJ57">
        <v>0</v>
      </c>
      <c r="AK57">
        <v>0</v>
      </c>
      <c r="AL57">
        <v>0</v>
      </c>
      <c r="AO57" t="s">
        <v>585</v>
      </c>
      <c r="AU57" t="s">
        <v>134</v>
      </c>
      <c r="AV57">
        <v>0</v>
      </c>
      <c r="AW57">
        <v>0</v>
      </c>
      <c r="AX57" t="s">
        <v>586</v>
      </c>
      <c r="AY57" t="s">
        <v>150</v>
      </c>
      <c r="AZ57" t="s">
        <v>137</v>
      </c>
      <c r="BA57" t="s">
        <v>137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1.4705882352941181E-3</v>
      </c>
    </row>
    <row r="58" spans="1:66" ht="15" hidden="1" customHeight="1" x14ac:dyDescent="0.25">
      <c r="A58" s="16" t="s">
        <v>587</v>
      </c>
      <c r="B58" t="s">
        <v>118</v>
      </c>
      <c r="C58" t="s">
        <v>151</v>
      </c>
      <c r="D58" t="s">
        <v>63</v>
      </c>
      <c r="E58" t="s">
        <v>535</v>
      </c>
      <c r="F58" t="s">
        <v>587</v>
      </c>
      <c r="G58" t="s">
        <v>588</v>
      </c>
      <c r="H58" t="s">
        <v>589</v>
      </c>
      <c r="I58" t="s">
        <v>590</v>
      </c>
      <c r="J58" s="5">
        <v>42705</v>
      </c>
      <c r="K58" s="5">
        <v>42460</v>
      </c>
      <c r="L58" t="s">
        <v>237</v>
      </c>
      <c r="M58" t="s">
        <v>126</v>
      </c>
      <c r="N58" t="s">
        <v>151</v>
      </c>
      <c r="O58" t="s">
        <v>157</v>
      </c>
      <c r="P58" t="s">
        <v>145</v>
      </c>
      <c r="Q58">
        <v>4000000</v>
      </c>
      <c r="R58">
        <v>0</v>
      </c>
      <c r="S58" t="s">
        <v>129</v>
      </c>
      <c r="T58">
        <v>0</v>
      </c>
      <c r="U58" t="s">
        <v>130</v>
      </c>
      <c r="V58" t="s">
        <v>75</v>
      </c>
      <c r="W58" t="s">
        <v>132</v>
      </c>
      <c r="X58" t="s">
        <v>132</v>
      </c>
      <c r="Y58">
        <v>0</v>
      </c>
      <c r="Z58">
        <v>4000000</v>
      </c>
      <c r="AA58">
        <v>4000000</v>
      </c>
      <c r="AB58">
        <v>4000000</v>
      </c>
      <c r="AC58">
        <v>4000000</v>
      </c>
      <c r="AD58">
        <v>5882.3529411764703</v>
      </c>
      <c r="AE58">
        <v>5882.3529411764703</v>
      </c>
      <c r="AF58">
        <v>0</v>
      </c>
      <c r="AG58" s="5">
        <v>42460</v>
      </c>
      <c r="AH58">
        <v>0</v>
      </c>
      <c r="AI58">
        <v>0</v>
      </c>
      <c r="AJ58">
        <v>0</v>
      </c>
      <c r="AK58">
        <v>0</v>
      </c>
      <c r="AL58">
        <v>0</v>
      </c>
      <c r="AO58" t="s">
        <v>590</v>
      </c>
      <c r="AU58" t="s">
        <v>134</v>
      </c>
      <c r="AV58">
        <v>5882.3529411764703</v>
      </c>
      <c r="AW58">
        <v>0</v>
      </c>
      <c r="AX58" t="s">
        <v>591</v>
      </c>
      <c r="AY58" t="s">
        <v>242</v>
      </c>
      <c r="AZ58" t="s">
        <v>137</v>
      </c>
      <c r="BA58" t="s">
        <v>137</v>
      </c>
      <c r="BE58">
        <v>4000000</v>
      </c>
      <c r="BF58">
        <v>0</v>
      </c>
      <c r="BG58">
        <v>0</v>
      </c>
      <c r="BH58">
        <v>5882.3529411764703</v>
      </c>
      <c r="BI58">
        <v>0</v>
      </c>
      <c r="BJ58">
        <v>5882.3529411764703</v>
      </c>
      <c r="BK58">
        <v>0</v>
      </c>
      <c r="BL58">
        <v>0</v>
      </c>
      <c r="BM58">
        <v>0</v>
      </c>
      <c r="BN58">
        <v>1.4705882352941181E-3</v>
      </c>
    </row>
    <row r="59" spans="1:66" ht="15" hidden="1" customHeight="1" x14ac:dyDescent="0.25">
      <c r="A59" s="16" t="s">
        <v>592</v>
      </c>
      <c r="B59" t="s">
        <v>10</v>
      </c>
      <c r="C59" t="s">
        <v>534</v>
      </c>
      <c r="D59" t="s">
        <v>63</v>
      </c>
      <c r="E59" t="s">
        <v>535</v>
      </c>
      <c r="F59" t="s">
        <v>592</v>
      </c>
      <c r="G59" t="s">
        <v>593</v>
      </c>
      <c r="H59" t="s">
        <v>594</v>
      </c>
      <c r="I59" t="s">
        <v>595</v>
      </c>
      <c r="J59" s="5">
        <v>42005</v>
      </c>
      <c r="K59" s="5">
        <v>42369</v>
      </c>
      <c r="L59" t="s">
        <v>175</v>
      </c>
      <c r="M59" t="s">
        <v>324</v>
      </c>
      <c r="N59" t="s">
        <v>534</v>
      </c>
      <c r="O59" t="s">
        <v>540</v>
      </c>
      <c r="P59" t="s">
        <v>145</v>
      </c>
      <c r="Q59">
        <v>33980000</v>
      </c>
      <c r="R59">
        <v>33980000</v>
      </c>
      <c r="S59" t="s">
        <v>596</v>
      </c>
      <c r="T59">
        <v>28785000</v>
      </c>
      <c r="U59" t="s">
        <v>130</v>
      </c>
      <c r="V59" t="s">
        <v>75</v>
      </c>
      <c r="W59" t="s">
        <v>146</v>
      </c>
      <c r="X59" t="s">
        <v>146</v>
      </c>
      <c r="Y59">
        <v>0</v>
      </c>
      <c r="Z59">
        <v>30765000</v>
      </c>
      <c r="AA59">
        <v>33980000</v>
      </c>
      <c r="AB59">
        <v>0</v>
      </c>
      <c r="AC59">
        <v>1980000</v>
      </c>
      <c r="AD59">
        <v>2911.7647058823532</v>
      </c>
      <c r="AE59">
        <v>0</v>
      </c>
      <c r="AF59">
        <v>-2911.7647058823532</v>
      </c>
      <c r="AG59" s="5">
        <v>42369</v>
      </c>
      <c r="AH59">
        <v>0</v>
      </c>
      <c r="AI59">
        <v>0</v>
      </c>
      <c r="AJ59">
        <v>0</v>
      </c>
      <c r="AK59">
        <v>0</v>
      </c>
      <c r="AL59">
        <v>0</v>
      </c>
      <c r="AO59" t="s">
        <v>595</v>
      </c>
      <c r="AR59" t="s">
        <v>597</v>
      </c>
      <c r="AS59" t="s">
        <v>47</v>
      </c>
      <c r="AT59" t="s">
        <v>47</v>
      </c>
      <c r="AU59" t="s">
        <v>134</v>
      </c>
      <c r="AV59">
        <v>49970.588235294119</v>
      </c>
      <c r="AW59">
        <v>0</v>
      </c>
      <c r="AX59" t="s">
        <v>598</v>
      </c>
      <c r="AY59" t="s">
        <v>179</v>
      </c>
      <c r="AZ59" t="s">
        <v>137</v>
      </c>
      <c r="BA59" t="s">
        <v>137</v>
      </c>
      <c r="BE59">
        <v>33980000</v>
      </c>
      <c r="BF59">
        <v>0</v>
      </c>
      <c r="BG59">
        <v>0</v>
      </c>
      <c r="BH59">
        <v>49970.588235294119</v>
      </c>
      <c r="BI59">
        <v>0</v>
      </c>
      <c r="BJ59">
        <v>49970.588235294119</v>
      </c>
      <c r="BK59">
        <v>0</v>
      </c>
      <c r="BL59">
        <v>0</v>
      </c>
      <c r="BM59">
        <v>0</v>
      </c>
      <c r="BN59">
        <v>1.4705882352941181E-3</v>
      </c>
    </row>
    <row r="60" spans="1:66" ht="15" hidden="1" customHeight="1" x14ac:dyDescent="0.25">
      <c r="A60" s="16" t="s">
        <v>599</v>
      </c>
      <c r="B60" t="s">
        <v>10</v>
      </c>
      <c r="C60" t="s">
        <v>534</v>
      </c>
      <c r="D60" t="s">
        <v>63</v>
      </c>
      <c r="E60" t="s">
        <v>535</v>
      </c>
      <c r="F60" t="s">
        <v>599</v>
      </c>
      <c r="G60" t="s">
        <v>600</v>
      </c>
      <c r="H60" t="s">
        <v>601</v>
      </c>
      <c r="I60" t="s">
        <v>602</v>
      </c>
      <c r="J60" s="5">
        <v>42309</v>
      </c>
      <c r="K60" s="5">
        <v>42309</v>
      </c>
      <c r="L60" t="s">
        <v>237</v>
      </c>
      <c r="M60" t="s">
        <v>324</v>
      </c>
      <c r="N60" t="s">
        <v>534</v>
      </c>
      <c r="O60" t="s">
        <v>540</v>
      </c>
      <c r="P60" t="s">
        <v>145</v>
      </c>
      <c r="Q60">
        <v>0</v>
      </c>
      <c r="R60">
        <v>0</v>
      </c>
      <c r="S60" t="s">
        <v>129</v>
      </c>
      <c r="T60">
        <v>0</v>
      </c>
      <c r="U60" t="s">
        <v>130</v>
      </c>
      <c r="V60" t="s">
        <v>131</v>
      </c>
      <c r="W60" t="s">
        <v>132</v>
      </c>
      <c r="X60" t="s">
        <v>132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 s="5">
        <v>42309</v>
      </c>
      <c r="AH60">
        <v>0</v>
      </c>
      <c r="AI60">
        <v>0</v>
      </c>
      <c r="AJ60">
        <v>0</v>
      </c>
      <c r="AK60">
        <v>0</v>
      </c>
      <c r="AL60">
        <v>0</v>
      </c>
      <c r="AO60" t="s">
        <v>602</v>
      </c>
      <c r="AU60" t="s">
        <v>134</v>
      </c>
      <c r="AV60">
        <v>0</v>
      </c>
      <c r="AW60">
        <v>0</v>
      </c>
      <c r="AX60" t="s">
        <v>603</v>
      </c>
      <c r="AY60" t="s">
        <v>242</v>
      </c>
      <c r="AZ60" t="s">
        <v>137</v>
      </c>
      <c r="BA60" t="s">
        <v>137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1.4705882352941181E-3</v>
      </c>
    </row>
    <row r="61" spans="1:66" ht="15" hidden="1" customHeight="1" x14ac:dyDescent="0.25">
      <c r="A61" s="16" t="s">
        <v>604</v>
      </c>
      <c r="B61" t="s">
        <v>10</v>
      </c>
      <c r="C61" t="s">
        <v>534</v>
      </c>
      <c r="D61" t="s">
        <v>63</v>
      </c>
      <c r="E61" t="s">
        <v>535</v>
      </c>
      <c r="F61" t="s">
        <v>604</v>
      </c>
      <c r="G61" t="s">
        <v>605</v>
      </c>
      <c r="H61" t="s">
        <v>606</v>
      </c>
      <c r="I61" t="s">
        <v>607</v>
      </c>
      <c r="J61" s="5">
        <v>42309</v>
      </c>
      <c r="K61" s="5">
        <v>42309</v>
      </c>
      <c r="L61" t="s">
        <v>237</v>
      </c>
      <c r="M61" t="s">
        <v>324</v>
      </c>
      <c r="N61" t="s">
        <v>534</v>
      </c>
      <c r="O61" t="s">
        <v>540</v>
      </c>
      <c r="P61" t="s">
        <v>145</v>
      </c>
      <c r="Q61">
        <v>0</v>
      </c>
      <c r="R61">
        <v>0</v>
      </c>
      <c r="S61" t="s">
        <v>129</v>
      </c>
      <c r="T61">
        <v>0</v>
      </c>
      <c r="U61" t="s">
        <v>130</v>
      </c>
      <c r="V61" t="s">
        <v>131</v>
      </c>
      <c r="W61" t="s">
        <v>132</v>
      </c>
      <c r="X61" t="s">
        <v>132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 s="5">
        <v>42309</v>
      </c>
      <c r="AH61">
        <v>0</v>
      </c>
      <c r="AI61">
        <v>0</v>
      </c>
      <c r="AJ61">
        <v>0</v>
      </c>
      <c r="AK61">
        <v>0</v>
      </c>
      <c r="AL61">
        <v>0</v>
      </c>
      <c r="AO61" t="s">
        <v>607</v>
      </c>
      <c r="AU61" t="s">
        <v>134</v>
      </c>
      <c r="AV61">
        <v>0</v>
      </c>
      <c r="AW61">
        <v>0</v>
      </c>
      <c r="AX61" t="s">
        <v>608</v>
      </c>
      <c r="AY61" t="s">
        <v>242</v>
      </c>
      <c r="AZ61" t="s">
        <v>137</v>
      </c>
      <c r="BA61" t="s">
        <v>137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1.4705882352941181E-3</v>
      </c>
    </row>
    <row r="62" spans="1:66" ht="15" hidden="1" customHeight="1" x14ac:dyDescent="0.25">
      <c r="A62" s="16" t="s">
        <v>609</v>
      </c>
      <c r="B62" t="s">
        <v>10</v>
      </c>
      <c r="C62" t="s">
        <v>534</v>
      </c>
      <c r="D62" t="s">
        <v>63</v>
      </c>
      <c r="E62" t="s">
        <v>535</v>
      </c>
      <c r="F62" t="s">
        <v>609</v>
      </c>
      <c r="G62" t="s">
        <v>610</v>
      </c>
      <c r="H62" t="s">
        <v>611</v>
      </c>
      <c r="I62" t="s">
        <v>612</v>
      </c>
      <c r="J62" s="5">
        <v>40179</v>
      </c>
      <c r="K62" s="5">
        <v>42735</v>
      </c>
      <c r="L62" t="s">
        <v>175</v>
      </c>
      <c r="M62" t="s">
        <v>324</v>
      </c>
      <c r="N62" t="s">
        <v>534</v>
      </c>
      <c r="O62" t="s">
        <v>540</v>
      </c>
      <c r="P62" t="s">
        <v>128</v>
      </c>
      <c r="Q62">
        <v>562</v>
      </c>
      <c r="R62">
        <v>2762.7</v>
      </c>
      <c r="S62" t="s">
        <v>129</v>
      </c>
      <c r="T62">
        <v>2762.7</v>
      </c>
      <c r="U62" t="s">
        <v>130</v>
      </c>
      <c r="V62" t="s">
        <v>131</v>
      </c>
      <c r="W62" t="s">
        <v>146</v>
      </c>
      <c r="X62" t="s">
        <v>146</v>
      </c>
      <c r="Y62">
        <v>2669.9</v>
      </c>
      <c r="Z62">
        <v>3269.8</v>
      </c>
      <c r="AA62">
        <v>3231.9</v>
      </c>
      <c r="AB62">
        <v>469.2</v>
      </c>
      <c r="AC62">
        <v>507.1</v>
      </c>
      <c r="AD62">
        <v>19820.972955882349</v>
      </c>
      <c r="AE62">
        <v>18339.579000000002</v>
      </c>
      <c r="AF62">
        <v>-1481.3939558823531</v>
      </c>
      <c r="AG62" s="5">
        <v>42735</v>
      </c>
      <c r="AH62" s="5">
        <v>42685</v>
      </c>
      <c r="AI62" s="5">
        <v>42692</v>
      </c>
      <c r="AJ62" s="5">
        <v>42767</v>
      </c>
      <c r="AK62" s="5">
        <v>42769</v>
      </c>
      <c r="AL62" s="5">
        <v>42735</v>
      </c>
      <c r="AO62" t="s">
        <v>612</v>
      </c>
      <c r="AU62" t="s">
        <v>134</v>
      </c>
      <c r="AV62">
        <v>21966.844411764709</v>
      </c>
      <c r="AW62">
        <v>104358.1457205882</v>
      </c>
      <c r="AX62" t="s">
        <v>613</v>
      </c>
      <c r="AY62" t="s">
        <v>179</v>
      </c>
      <c r="AZ62" t="s">
        <v>137</v>
      </c>
      <c r="BA62" t="s">
        <v>137</v>
      </c>
      <c r="BE62">
        <v>562</v>
      </c>
      <c r="BF62">
        <v>2669.9</v>
      </c>
      <c r="BG62">
        <v>0</v>
      </c>
      <c r="BH62">
        <v>21966.844411764709</v>
      </c>
      <c r="BI62">
        <v>104358.1457205882</v>
      </c>
      <c r="BJ62">
        <v>126324.9901323529</v>
      </c>
      <c r="BK62">
        <v>0</v>
      </c>
      <c r="BL62">
        <v>0</v>
      </c>
      <c r="BM62">
        <v>0</v>
      </c>
      <c r="BN62">
        <v>39.086911764705881</v>
      </c>
    </row>
    <row r="63" spans="1:66" ht="15" hidden="1" customHeight="1" x14ac:dyDescent="0.25">
      <c r="A63" s="16" t="s">
        <v>614</v>
      </c>
      <c r="B63" t="s">
        <v>118</v>
      </c>
      <c r="C63" t="s">
        <v>232</v>
      </c>
      <c r="D63" t="s">
        <v>63</v>
      </c>
      <c r="E63" t="s">
        <v>535</v>
      </c>
      <c r="F63" t="s">
        <v>614</v>
      </c>
      <c r="G63" t="s">
        <v>615</v>
      </c>
      <c r="H63" t="s">
        <v>616</v>
      </c>
      <c r="I63" t="s">
        <v>617</v>
      </c>
      <c r="J63" s="5">
        <v>42309</v>
      </c>
      <c r="K63" s="5">
        <v>42309</v>
      </c>
      <c r="L63" t="s">
        <v>237</v>
      </c>
      <c r="M63" t="s">
        <v>126</v>
      </c>
      <c r="N63" t="s">
        <v>232</v>
      </c>
      <c r="O63" t="s">
        <v>238</v>
      </c>
      <c r="P63" t="s">
        <v>145</v>
      </c>
      <c r="Q63">
        <v>0</v>
      </c>
      <c r="R63">
        <v>0</v>
      </c>
      <c r="S63" t="s">
        <v>129</v>
      </c>
      <c r="T63">
        <v>0</v>
      </c>
      <c r="U63" t="s">
        <v>130</v>
      </c>
      <c r="V63" t="s">
        <v>131</v>
      </c>
      <c r="W63" t="s">
        <v>132</v>
      </c>
      <c r="X63" t="s">
        <v>132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 s="5">
        <v>42309</v>
      </c>
      <c r="AH63">
        <v>0</v>
      </c>
      <c r="AI63">
        <v>0</v>
      </c>
      <c r="AJ63">
        <v>0</v>
      </c>
      <c r="AK63">
        <v>0</v>
      </c>
      <c r="AL63">
        <v>0</v>
      </c>
      <c r="AO63" t="s">
        <v>617</v>
      </c>
      <c r="AU63" t="s">
        <v>134</v>
      </c>
      <c r="AV63">
        <v>0</v>
      </c>
      <c r="AW63">
        <v>0</v>
      </c>
      <c r="AX63" t="s">
        <v>618</v>
      </c>
      <c r="AY63" t="s">
        <v>242</v>
      </c>
      <c r="AZ63" t="s">
        <v>137</v>
      </c>
      <c r="BA63" t="s">
        <v>137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1.4705882352941181E-3</v>
      </c>
    </row>
    <row r="64" spans="1:66" ht="15" hidden="1" customHeight="1" x14ac:dyDescent="0.25">
      <c r="A64" s="16" t="s">
        <v>619</v>
      </c>
      <c r="B64" t="s">
        <v>10</v>
      </c>
      <c r="C64" t="s">
        <v>534</v>
      </c>
      <c r="D64" t="s">
        <v>63</v>
      </c>
      <c r="E64" t="s">
        <v>535</v>
      </c>
      <c r="F64" t="s">
        <v>619</v>
      </c>
      <c r="G64" t="s">
        <v>620</v>
      </c>
      <c r="H64" t="s">
        <v>606</v>
      </c>
      <c r="I64" t="s">
        <v>607</v>
      </c>
      <c r="J64" s="5">
        <v>42309</v>
      </c>
      <c r="K64" s="5">
        <v>42309</v>
      </c>
      <c r="L64" t="s">
        <v>237</v>
      </c>
      <c r="M64" t="s">
        <v>324</v>
      </c>
      <c r="N64" t="s">
        <v>534</v>
      </c>
      <c r="O64" t="s">
        <v>540</v>
      </c>
      <c r="P64" t="s">
        <v>145</v>
      </c>
      <c r="Q64">
        <v>0</v>
      </c>
      <c r="R64">
        <v>0</v>
      </c>
      <c r="S64" t="s">
        <v>129</v>
      </c>
      <c r="T64">
        <v>0</v>
      </c>
      <c r="U64" t="s">
        <v>130</v>
      </c>
      <c r="V64" t="s">
        <v>131</v>
      </c>
      <c r="W64" t="s">
        <v>146</v>
      </c>
      <c r="X64" t="s">
        <v>132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 s="5">
        <v>42309</v>
      </c>
      <c r="AH64">
        <v>0</v>
      </c>
      <c r="AI64">
        <v>0</v>
      </c>
      <c r="AJ64">
        <v>0</v>
      </c>
      <c r="AK64">
        <v>0</v>
      </c>
      <c r="AL64">
        <v>0</v>
      </c>
      <c r="AO64" t="s">
        <v>607</v>
      </c>
      <c r="AU64" t="s">
        <v>134</v>
      </c>
      <c r="AV64">
        <v>0</v>
      </c>
      <c r="AW64">
        <v>0</v>
      </c>
      <c r="AX64" t="s">
        <v>621</v>
      </c>
      <c r="AY64" t="s">
        <v>242</v>
      </c>
      <c r="AZ64" t="s">
        <v>137</v>
      </c>
      <c r="BA64" t="s">
        <v>137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1.4705882352941181E-3</v>
      </c>
    </row>
    <row r="65" spans="1:66" ht="15" hidden="1" customHeight="1" x14ac:dyDescent="0.25">
      <c r="A65" s="16" t="s">
        <v>622</v>
      </c>
      <c r="B65" t="s">
        <v>10</v>
      </c>
      <c r="C65" t="s">
        <v>534</v>
      </c>
      <c r="D65" t="s">
        <v>63</v>
      </c>
      <c r="E65" t="s">
        <v>535</v>
      </c>
      <c r="F65" t="s">
        <v>622</v>
      </c>
      <c r="G65" t="s">
        <v>623</v>
      </c>
      <c r="H65" t="s">
        <v>624</v>
      </c>
      <c r="I65" t="s">
        <v>519</v>
      </c>
      <c r="J65" s="5">
        <v>42309</v>
      </c>
      <c r="K65" s="5">
        <v>42309</v>
      </c>
      <c r="L65" t="s">
        <v>249</v>
      </c>
      <c r="M65" t="s">
        <v>324</v>
      </c>
      <c r="N65" t="s">
        <v>534</v>
      </c>
      <c r="O65" t="s">
        <v>540</v>
      </c>
      <c r="P65" t="s">
        <v>145</v>
      </c>
      <c r="Q65">
        <v>0</v>
      </c>
      <c r="R65">
        <v>0</v>
      </c>
      <c r="S65" t="s">
        <v>129</v>
      </c>
      <c r="T65">
        <v>0</v>
      </c>
      <c r="U65" t="s">
        <v>130</v>
      </c>
      <c r="V65" t="s">
        <v>75</v>
      </c>
      <c r="W65" t="s">
        <v>146</v>
      </c>
      <c r="X65" t="s">
        <v>132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 s="5">
        <v>42309</v>
      </c>
      <c r="AH65">
        <v>0</v>
      </c>
      <c r="AI65">
        <v>0</v>
      </c>
      <c r="AJ65">
        <v>0</v>
      </c>
      <c r="AK65">
        <v>0</v>
      </c>
      <c r="AL65">
        <v>0</v>
      </c>
      <c r="AO65" t="s">
        <v>519</v>
      </c>
      <c r="AU65" t="s">
        <v>134</v>
      </c>
      <c r="AV65">
        <v>0</v>
      </c>
      <c r="AW65">
        <v>0</v>
      </c>
      <c r="AX65" t="s">
        <v>625</v>
      </c>
      <c r="AY65" t="s">
        <v>253</v>
      </c>
      <c r="AZ65" t="s">
        <v>137</v>
      </c>
      <c r="BA65" t="s">
        <v>137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1.4705882352941181E-3</v>
      </c>
    </row>
    <row r="66" spans="1:66" ht="15" customHeight="1" x14ac:dyDescent="0.25">
      <c r="A66" s="16" t="s">
        <v>627</v>
      </c>
      <c r="B66" t="s">
        <v>33</v>
      </c>
      <c r="C66" t="s">
        <v>199</v>
      </c>
      <c r="D66" t="s">
        <v>63</v>
      </c>
      <c r="E66" t="s">
        <v>626</v>
      </c>
      <c r="F66" t="s">
        <v>627</v>
      </c>
      <c r="G66" t="s">
        <v>628</v>
      </c>
      <c r="H66" t="s">
        <v>629</v>
      </c>
      <c r="I66" t="s">
        <v>630</v>
      </c>
      <c r="J66" s="5">
        <v>42370</v>
      </c>
      <c r="K66" s="5">
        <v>42735</v>
      </c>
      <c r="L66" t="s">
        <v>156</v>
      </c>
      <c r="M66" t="s">
        <v>196</v>
      </c>
      <c r="N66" t="s">
        <v>199</v>
      </c>
      <c r="O66" t="s">
        <v>204</v>
      </c>
      <c r="P66" t="s">
        <v>145</v>
      </c>
      <c r="Q66">
        <v>76209400</v>
      </c>
      <c r="R66">
        <v>0</v>
      </c>
      <c r="S66" t="s">
        <v>129</v>
      </c>
      <c r="T66">
        <v>0</v>
      </c>
      <c r="U66" t="s">
        <v>130</v>
      </c>
      <c r="V66" t="s">
        <v>131</v>
      </c>
      <c r="W66" t="s">
        <v>146</v>
      </c>
      <c r="X66" t="s">
        <v>132</v>
      </c>
      <c r="Y66">
        <v>0</v>
      </c>
      <c r="Z66">
        <v>75960876</v>
      </c>
      <c r="AA66">
        <v>76209400</v>
      </c>
      <c r="AB66">
        <v>76209400</v>
      </c>
      <c r="AC66">
        <v>75960876</v>
      </c>
      <c r="AD66">
        <v>111707.1705882353</v>
      </c>
      <c r="AE66">
        <v>112072.6470588235</v>
      </c>
      <c r="AF66">
        <v>365.47647058823532</v>
      </c>
      <c r="AG66" s="5">
        <v>42735</v>
      </c>
      <c r="AH66">
        <v>0</v>
      </c>
      <c r="AI66">
        <v>0</v>
      </c>
      <c r="AJ66" s="5">
        <v>42709</v>
      </c>
      <c r="AK66" s="5">
        <v>42716</v>
      </c>
      <c r="AL66" s="5">
        <v>42735</v>
      </c>
      <c r="AO66" t="s">
        <v>630</v>
      </c>
      <c r="AU66" t="s">
        <v>134</v>
      </c>
      <c r="AV66">
        <v>112072.6470588235</v>
      </c>
      <c r="AW66">
        <v>0</v>
      </c>
      <c r="AX66" t="s">
        <v>631</v>
      </c>
      <c r="AY66" t="s">
        <v>164</v>
      </c>
      <c r="AZ66" t="s">
        <v>137</v>
      </c>
      <c r="BA66" t="s">
        <v>137</v>
      </c>
      <c r="BE66">
        <v>76209400</v>
      </c>
      <c r="BF66">
        <v>0</v>
      </c>
      <c r="BG66">
        <v>0</v>
      </c>
      <c r="BH66">
        <v>112072.6470588235</v>
      </c>
      <c r="BI66">
        <v>0</v>
      </c>
      <c r="BJ66">
        <v>112072.6470588235</v>
      </c>
      <c r="BK66">
        <v>0</v>
      </c>
      <c r="BL66">
        <v>0</v>
      </c>
      <c r="BM66">
        <v>0</v>
      </c>
      <c r="BN66">
        <v>1.4705882352941181E-3</v>
      </c>
    </row>
    <row r="67" spans="1:66" ht="15" hidden="1" customHeight="1" x14ac:dyDescent="0.25">
      <c r="A67" s="16" t="s">
        <v>633</v>
      </c>
      <c r="B67" t="s">
        <v>33</v>
      </c>
      <c r="C67" t="s">
        <v>34</v>
      </c>
      <c r="D67" t="s">
        <v>12</v>
      </c>
      <c r="E67" t="s">
        <v>632</v>
      </c>
      <c r="F67" t="s">
        <v>633</v>
      </c>
      <c r="G67" t="s">
        <v>634</v>
      </c>
      <c r="H67" t="s">
        <v>635</v>
      </c>
      <c r="I67" t="s">
        <v>636</v>
      </c>
      <c r="J67" s="5">
        <v>42309</v>
      </c>
      <c r="K67" s="5">
        <v>42309</v>
      </c>
      <c r="L67" t="s">
        <v>237</v>
      </c>
      <c r="M67" t="s">
        <v>196</v>
      </c>
      <c r="N67" t="s">
        <v>34</v>
      </c>
      <c r="O67" t="s">
        <v>39</v>
      </c>
      <c r="P67" t="s">
        <v>128</v>
      </c>
      <c r="Q67">
        <v>180</v>
      </c>
      <c r="R67">
        <v>0</v>
      </c>
      <c r="S67" t="s">
        <v>129</v>
      </c>
      <c r="T67">
        <v>0</v>
      </c>
      <c r="U67" t="s">
        <v>130</v>
      </c>
      <c r="V67" t="s">
        <v>131</v>
      </c>
      <c r="W67" t="s">
        <v>132</v>
      </c>
      <c r="X67" t="s">
        <v>132</v>
      </c>
      <c r="Y67">
        <v>0</v>
      </c>
      <c r="Z67">
        <v>0</v>
      </c>
      <c r="AA67">
        <v>180</v>
      </c>
      <c r="AB67">
        <v>180</v>
      </c>
      <c r="AC67">
        <v>0</v>
      </c>
      <c r="AD67">
        <v>0</v>
      </c>
      <c r="AE67">
        <v>7035.6441176470589</v>
      </c>
      <c r="AF67">
        <v>7035.6441176470589</v>
      </c>
      <c r="AG67" s="5">
        <v>42309</v>
      </c>
      <c r="AH67">
        <v>0</v>
      </c>
      <c r="AI67">
        <v>0</v>
      </c>
      <c r="AJ67">
        <v>0</v>
      </c>
      <c r="AK67">
        <v>0</v>
      </c>
      <c r="AL67">
        <v>0</v>
      </c>
      <c r="AO67" t="s">
        <v>636</v>
      </c>
      <c r="AU67" t="s">
        <v>134</v>
      </c>
      <c r="AV67">
        <v>7035.6441176470589</v>
      </c>
      <c r="AW67">
        <v>0</v>
      </c>
      <c r="AX67" t="s">
        <v>637</v>
      </c>
      <c r="AY67" t="s">
        <v>242</v>
      </c>
      <c r="AZ67" t="s">
        <v>137</v>
      </c>
      <c r="BA67" t="s">
        <v>137</v>
      </c>
      <c r="BE67">
        <v>180</v>
      </c>
      <c r="BF67">
        <v>0</v>
      </c>
      <c r="BG67">
        <v>0</v>
      </c>
      <c r="BH67">
        <v>7035.6441176470589</v>
      </c>
      <c r="BI67">
        <v>0</v>
      </c>
      <c r="BJ67">
        <v>7035.6441176470589</v>
      </c>
      <c r="BK67">
        <v>0</v>
      </c>
      <c r="BL67">
        <v>0</v>
      </c>
      <c r="BM67">
        <v>0</v>
      </c>
      <c r="BN67">
        <v>39.086911764705881</v>
      </c>
    </row>
    <row r="68" spans="1:66" ht="15" hidden="1" customHeight="1" x14ac:dyDescent="0.25">
      <c r="A68" s="16" t="s">
        <v>638</v>
      </c>
      <c r="B68" t="s">
        <v>118</v>
      </c>
      <c r="C68" t="s">
        <v>138</v>
      </c>
      <c r="D68" t="s">
        <v>63</v>
      </c>
      <c r="E68" t="s">
        <v>120</v>
      </c>
      <c r="F68" t="s">
        <v>638</v>
      </c>
      <c r="G68" t="s">
        <v>639</v>
      </c>
      <c r="H68" t="s">
        <v>640</v>
      </c>
      <c r="I68" t="s">
        <v>641</v>
      </c>
      <c r="J68" s="5">
        <v>42339</v>
      </c>
      <c r="K68" s="5">
        <v>42855</v>
      </c>
      <c r="L68" t="s">
        <v>125</v>
      </c>
      <c r="M68" t="s">
        <v>126</v>
      </c>
      <c r="N68" t="s">
        <v>138</v>
      </c>
      <c r="O68" t="s">
        <v>144</v>
      </c>
      <c r="P68" t="s">
        <v>128</v>
      </c>
      <c r="Q68">
        <v>10692.15</v>
      </c>
      <c r="R68">
        <v>0</v>
      </c>
      <c r="S68" t="s">
        <v>129</v>
      </c>
      <c r="T68">
        <v>0</v>
      </c>
      <c r="U68" t="s">
        <v>130</v>
      </c>
      <c r="V68" t="s">
        <v>131</v>
      </c>
      <c r="W68" t="s">
        <v>132</v>
      </c>
      <c r="X68" t="s">
        <v>132</v>
      </c>
      <c r="Y68">
        <v>0</v>
      </c>
      <c r="Z68">
        <v>7547.55</v>
      </c>
      <c r="AA68">
        <v>10692.15</v>
      </c>
      <c r="AB68">
        <v>10692.15</v>
      </c>
      <c r="AC68">
        <v>7547.55</v>
      </c>
      <c r="AD68">
        <v>295010.42088970589</v>
      </c>
      <c r="AE68">
        <v>417923.12362500001</v>
      </c>
      <c r="AF68">
        <v>122912.70273529409</v>
      </c>
      <c r="AG68" s="5">
        <v>42855</v>
      </c>
      <c r="AH68">
        <v>0</v>
      </c>
      <c r="AI68">
        <v>0</v>
      </c>
      <c r="AJ68">
        <v>0</v>
      </c>
      <c r="AK68">
        <v>0</v>
      </c>
      <c r="AL68" s="5">
        <v>42704</v>
      </c>
      <c r="AO68" t="s">
        <v>641</v>
      </c>
      <c r="AP68" t="s">
        <v>133</v>
      </c>
      <c r="AU68" t="s">
        <v>134</v>
      </c>
      <c r="AV68">
        <v>417923.12362500001</v>
      </c>
      <c r="AW68">
        <v>0</v>
      </c>
      <c r="AX68" t="s">
        <v>642</v>
      </c>
      <c r="AY68" t="s">
        <v>136</v>
      </c>
      <c r="AZ68" t="s">
        <v>137</v>
      </c>
      <c r="BA68" t="s">
        <v>137</v>
      </c>
      <c r="BE68">
        <v>10692.15</v>
      </c>
      <c r="BF68">
        <v>0</v>
      </c>
      <c r="BG68">
        <v>0</v>
      </c>
      <c r="BH68">
        <v>417923.12362500001</v>
      </c>
      <c r="BI68">
        <v>0</v>
      </c>
      <c r="BJ68">
        <v>417923.12362500001</v>
      </c>
      <c r="BK68">
        <v>0</v>
      </c>
      <c r="BL68">
        <v>0</v>
      </c>
      <c r="BM68">
        <v>0</v>
      </c>
      <c r="BN68">
        <v>39.086911764705881</v>
      </c>
    </row>
    <row r="69" spans="1:66" ht="15" hidden="1" customHeight="1" x14ac:dyDescent="0.25">
      <c r="A69" s="16" t="s">
        <v>643</v>
      </c>
      <c r="B69" t="s">
        <v>10</v>
      </c>
      <c r="C69" t="s">
        <v>319</v>
      </c>
      <c r="D69" t="s">
        <v>12</v>
      </c>
      <c r="E69" t="s">
        <v>120</v>
      </c>
      <c r="F69" t="s">
        <v>643</v>
      </c>
      <c r="G69" t="s">
        <v>644</v>
      </c>
      <c r="H69" t="s">
        <v>645</v>
      </c>
      <c r="I69" t="s">
        <v>646</v>
      </c>
      <c r="J69" s="5">
        <v>42370</v>
      </c>
      <c r="K69" s="5">
        <v>42607</v>
      </c>
      <c r="L69" t="s">
        <v>175</v>
      </c>
      <c r="M69" t="s">
        <v>324</v>
      </c>
      <c r="N69" t="s">
        <v>319</v>
      </c>
      <c r="O69" t="s">
        <v>325</v>
      </c>
      <c r="P69" t="s">
        <v>333</v>
      </c>
      <c r="Q69">
        <v>350000</v>
      </c>
      <c r="R69">
        <v>0</v>
      </c>
      <c r="S69" t="s">
        <v>129</v>
      </c>
      <c r="T69">
        <v>0</v>
      </c>
      <c r="U69" t="s">
        <v>130</v>
      </c>
      <c r="V69" t="s">
        <v>334</v>
      </c>
      <c r="W69" t="s">
        <v>132</v>
      </c>
      <c r="X69" t="s">
        <v>132</v>
      </c>
      <c r="Y69">
        <v>0</v>
      </c>
      <c r="Z69">
        <v>0</v>
      </c>
      <c r="AA69">
        <v>350000</v>
      </c>
      <c r="AB69">
        <v>350000</v>
      </c>
      <c r="AC69">
        <v>0</v>
      </c>
      <c r="AD69">
        <v>0</v>
      </c>
      <c r="AE69">
        <v>350000</v>
      </c>
      <c r="AF69">
        <v>350000</v>
      </c>
      <c r="AG69" s="5">
        <v>42607</v>
      </c>
      <c r="AH69">
        <v>0</v>
      </c>
      <c r="AI69">
        <v>0</v>
      </c>
      <c r="AJ69">
        <v>0</v>
      </c>
      <c r="AK69">
        <v>0</v>
      </c>
      <c r="AL69">
        <v>0</v>
      </c>
      <c r="AO69" t="s">
        <v>646</v>
      </c>
      <c r="AU69" t="s">
        <v>134</v>
      </c>
      <c r="AV69">
        <v>350000</v>
      </c>
      <c r="AW69">
        <v>0</v>
      </c>
      <c r="AX69" t="s">
        <v>647</v>
      </c>
      <c r="AY69" t="s">
        <v>179</v>
      </c>
      <c r="AZ69" t="s">
        <v>137</v>
      </c>
      <c r="BA69" t="s">
        <v>137</v>
      </c>
      <c r="BE69">
        <v>350000</v>
      </c>
      <c r="BF69">
        <v>0</v>
      </c>
      <c r="BG69">
        <v>0</v>
      </c>
      <c r="BH69">
        <v>350000</v>
      </c>
      <c r="BI69">
        <v>0</v>
      </c>
      <c r="BJ69">
        <v>350000</v>
      </c>
      <c r="BK69">
        <v>0</v>
      </c>
      <c r="BL69">
        <v>0</v>
      </c>
      <c r="BM69">
        <v>0</v>
      </c>
      <c r="BN69">
        <v>1</v>
      </c>
    </row>
    <row r="70" spans="1:66" ht="15" hidden="1" customHeight="1" x14ac:dyDescent="0.25">
      <c r="A70" s="16" t="s">
        <v>648</v>
      </c>
      <c r="B70" t="s">
        <v>10</v>
      </c>
      <c r="C70" t="s">
        <v>319</v>
      </c>
      <c r="D70" t="s">
        <v>12</v>
      </c>
      <c r="E70" t="s">
        <v>535</v>
      </c>
      <c r="F70" t="s">
        <v>648</v>
      </c>
      <c r="G70" t="s">
        <v>649</v>
      </c>
      <c r="H70" t="s">
        <v>650</v>
      </c>
      <c r="I70" t="s">
        <v>651</v>
      </c>
      <c r="J70" s="5">
        <v>42358</v>
      </c>
      <c r="K70" s="5">
        <v>42385</v>
      </c>
      <c r="L70" t="s">
        <v>175</v>
      </c>
      <c r="M70" t="s">
        <v>324</v>
      </c>
      <c r="N70" t="s">
        <v>319</v>
      </c>
      <c r="O70" t="s">
        <v>325</v>
      </c>
      <c r="P70" t="s">
        <v>333</v>
      </c>
      <c r="Q70">
        <v>109100</v>
      </c>
      <c r="R70">
        <v>0</v>
      </c>
      <c r="S70" t="s">
        <v>129</v>
      </c>
      <c r="T70">
        <v>0</v>
      </c>
      <c r="U70" t="s">
        <v>130</v>
      </c>
      <c r="V70" t="s">
        <v>334</v>
      </c>
      <c r="W70" t="s">
        <v>132</v>
      </c>
      <c r="X70" t="s">
        <v>132</v>
      </c>
      <c r="Y70">
        <v>0</v>
      </c>
      <c r="Z70">
        <v>106812.91</v>
      </c>
      <c r="AA70">
        <v>109100</v>
      </c>
      <c r="AB70">
        <v>109100</v>
      </c>
      <c r="AC70">
        <v>106812.91</v>
      </c>
      <c r="AD70">
        <v>106812.91</v>
      </c>
      <c r="AE70">
        <v>109100</v>
      </c>
      <c r="AF70">
        <v>2287.09</v>
      </c>
      <c r="AG70" s="5">
        <v>42385</v>
      </c>
      <c r="AH70">
        <v>0</v>
      </c>
      <c r="AI70">
        <v>0</v>
      </c>
      <c r="AJ70">
        <v>0</v>
      </c>
      <c r="AK70">
        <v>0</v>
      </c>
      <c r="AL70">
        <v>0</v>
      </c>
      <c r="AO70" t="s">
        <v>651</v>
      </c>
      <c r="AU70" t="s">
        <v>134</v>
      </c>
      <c r="AV70">
        <v>109100</v>
      </c>
      <c r="AW70">
        <v>0</v>
      </c>
      <c r="AX70" t="s">
        <v>652</v>
      </c>
      <c r="AY70" t="s">
        <v>179</v>
      </c>
      <c r="AZ70" t="s">
        <v>137</v>
      </c>
      <c r="BA70" t="s">
        <v>137</v>
      </c>
      <c r="BE70">
        <v>109100</v>
      </c>
      <c r="BF70">
        <v>0</v>
      </c>
      <c r="BG70">
        <v>0</v>
      </c>
      <c r="BH70">
        <v>109100</v>
      </c>
      <c r="BI70">
        <v>0</v>
      </c>
      <c r="BJ70">
        <v>109100</v>
      </c>
      <c r="BK70">
        <v>0</v>
      </c>
      <c r="BL70">
        <v>0</v>
      </c>
      <c r="BM70">
        <v>0</v>
      </c>
      <c r="BN70">
        <v>1</v>
      </c>
    </row>
    <row r="71" spans="1:66" ht="15" hidden="1" customHeight="1" x14ac:dyDescent="0.25">
      <c r="A71" s="16" t="s">
        <v>653</v>
      </c>
      <c r="B71" t="s">
        <v>10</v>
      </c>
      <c r="C71" t="s">
        <v>319</v>
      </c>
      <c r="D71" t="s">
        <v>63</v>
      </c>
      <c r="E71" t="s">
        <v>535</v>
      </c>
      <c r="F71" t="s">
        <v>653</v>
      </c>
      <c r="G71" t="s">
        <v>654</v>
      </c>
      <c r="H71" t="s">
        <v>655</v>
      </c>
      <c r="I71" t="s">
        <v>656</v>
      </c>
      <c r="J71" s="5">
        <v>42358</v>
      </c>
      <c r="K71" s="5">
        <v>42400</v>
      </c>
      <c r="L71" t="s">
        <v>237</v>
      </c>
      <c r="M71" t="s">
        <v>324</v>
      </c>
      <c r="N71" t="s">
        <v>319</v>
      </c>
      <c r="O71" t="s">
        <v>325</v>
      </c>
      <c r="P71" t="s">
        <v>333</v>
      </c>
      <c r="Q71">
        <v>58650</v>
      </c>
      <c r="R71">
        <v>0</v>
      </c>
      <c r="S71" t="s">
        <v>129</v>
      </c>
      <c r="T71">
        <v>0</v>
      </c>
      <c r="U71" t="s">
        <v>657</v>
      </c>
      <c r="V71" t="s">
        <v>334</v>
      </c>
      <c r="W71" t="s">
        <v>132</v>
      </c>
      <c r="X71" t="s">
        <v>132</v>
      </c>
      <c r="Y71">
        <v>11616</v>
      </c>
      <c r="Z71">
        <v>70266</v>
      </c>
      <c r="AA71">
        <v>70266</v>
      </c>
      <c r="AB71">
        <v>70266</v>
      </c>
      <c r="AC71">
        <v>70266</v>
      </c>
      <c r="AD71">
        <v>70266</v>
      </c>
      <c r="AE71">
        <v>70266</v>
      </c>
      <c r="AF71">
        <v>0</v>
      </c>
      <c r="AG71" s="5">
        <v>42479</v>
      </c>
      <c r="AH71">
        <v>0</v>
      </c>
      <c r="AI71" s="5">
        <v>42458</v>
      </c>
      <c r="AJ71">
        <v>0</v>
      </c>
      <c r="AK71">
        <v>0</v>
      </c>
      <c r="AL71">
        <v>0</v>
      </c>
      <c r="AO71" t="s">
        <v>656</v>
      </c>
      <c r="AU71" t="s">
        <v>134</v>
      </c>
      <c r="AV71">
        <v>58650</v>
      </c>
      <c r="AW71">
        <v>11616</v>
      </c>
      <c r="AX71" t="s">
        <v>658</v>
      </c>
      <c r="AY71" t="s">
        <v>242</v>
      </c>
      <c r="AZ71" t="s">
        <v>137</v>
      </c>
      <c r="BA71" t="s">
        <v>137</v>
      </c>
      <c r="BE71">
        <v>58650</v>
      </c>
      <c r="BF71">
        <v>11616</v>
      </c>
      <c r="BG71">
        <v>0</v>
      </c>
      <c r="BH71">
        <v>58650</v>
      </c>
      <c r="BI71">
        <v>11616</v>
      </c>
      <c r="BJ71">
        <v>70266</v>
      </c>
      <c r="BK71">
        <v>0</v>
      </c>
      <c r="BL71">
        <v>0</v>
      </c>
      <c r="BM71">
        <v>0</v>
      </c>
      <c r="BN71">
        <v>1</v>
      </c>
    </row>
    <row r="72" spans="1:66" ht="15" hidden="1" customHeight="1" x14ac:dyDescent="0.25">
      <c r="A72" s="16" t="s">
        <v>659</v>
      </c>
      <c r="B72" t="s">
        <v>10</v>
      </c>
      <c r="C72" t="s">
        <v>534</v>
      </c>
      <c r="D72" t="s">
        <v>63</v>
      </c>
      <c r="E72" t="s">
        <v>535</v>
      </c>
      <c r="F72" t="s">
        <v>659</v>
      </c>
      <c r="G72" t="s">
        <v>660</v>
      </c>
      <c r="H72" t="s">
        <v>661</v>
      </c>
      <c r="I72" t="s">
        <v>662</v>
      </c>
      <c r="J72" s="5">
        <v>42370</v>
      </c>
      <c r="K72" s="5">
        <v>42735</v>
      </c>
      <c r="L72" t="s">
        <v>175</v>
      </c>
      <c r="M72" t="s">
        <v>324</v>
      </c>
      <c r="N72" t="s">
        <v>534</v>
      </c>
      <c r="O72" t="s">
        <v>540</v>
      </c>
      <c r="P72" t="s">
        <v>128</v>
      </c>
      <c r="Q72">
        <v>86</v>
      </c>
      <c r="R72">
        <v>0</v>
      </c>
      <c r="S72" t="s">
        <v>129</v>
      </c>
      <c r="T72">
        <v>0</v>
      </c>
      <c r="U72" t="s">
        <v>130</v>
      </c>
      <c r="V72" t="s">
        <v>75</v>
      </c>
      <c r="W72" t="s">
        <v>146</v>
      </c>
      <c r="X72" t="s">
        <v>146</v>
      </c>
      <c r="Y72">
        <v>0</v>
      </c>
      <c r="Z72">
        <v>22</v>
      </c>
      <c r="AA72">
        <v>86</v>
      </c>
      <c r="AB72">
        <v>86</v>
      </c>
      <c r="AC72">
        <v>22</v>
      </c>
      <c r="AD72">
        <v>859.91205882352938</v>
      </c>
      <c r="AE72">
        <v>3361.474411764706</v>
      </c>
      <c r="AF72">
        <v>2501.562352941176</v>
      </c>
      <c r="AG72" s="5">
        <v>42735</v>
      </c>
      <c r="AH72">
        <v>0</v>
      </c>
      <c r="AI72">
        <v>0</v>
      </c>
      <c r="AJ72">
        <v>0</v>
      </c>
      <c r="AK72">
        <v>0</v>
      </c>
      <c r="AL72" s="5">
        <v>42400</v>
      </c>
      <c r="AO72" t="s">
        <v>662</v>
      </c>
      <c r="AR72" t="s">
        <v>663</v>
      </c>
      <c r="AS72" t="s">
        <v>31</v>
      </c>
      <c r="AT72" t="s">
        <v>32</v>
      </c>
      <c r="AU72" t="s">
        <v>134</v>
      </c>
      <c r="AV72">
        <v>3361.474411764706</v>
      </c>
      <c r="AW72">
        <v>0</v>
      </c>
      <c r="AX72" t="s">
        <v>664</v>
      </c>
      <c r="AY72" t="s">
        <v>179</v>
      </c>
      <c r="AZ72" t="s">
        <v>137</v>
      </c>
      <c r="BA72" t="s">
        <v>137</v>
      </c>
      <c r="BE72">
        <v>86</v>
      </c>
      <c r="BF72">
        <v>0</v>
      </c>
      <c r="BG72">
        <v>0</v>
      </c>
      <c r="BH72">
        <v>3361.474411764706</v>
      </c>
      <c r="BI72">
        <v>0</v>
      </c>
      <c r="BJ72">
        <v>3361.474411764706</v>
      </c>
      <c r="BK72">
        <v>0</v>
      </c>
      <c r="BL72">
        <v>0</v>
      </c>
      <c r="BM72">
        <v>0</v>
      </c>
      <c r="BN72">
        <v>39.086911764705881</v>
      </c>
    </row>
    <row r="73" spans="1:66" ht="15" hidden="1" customHeight="1" x14ac:dyDescent="0.25">
      <c r="A73" s="16" t="s">
        <v>665</v>
      </c>
      <c r="B73" t="s">
        <v>10</v>
      </c>
      <c r="C73" t="s">
        <v>534</v>
      </c>
      <c r="D73" t="s">
        <v>63</v>
      </c>
      <c r="E73" t="s">
        <v>535</v>
      </c>
      <c r="F73" t="s">
        <v>665</v>
      </c>
      <c r="G73" t="s">
        <v>666</v>
      </c>
      <c r="H73" t="s">
        <v>594</v>
      </c>
      <c r="I73" t="s">
        <v>595</v>
      </c>
      <c r="J73" s="5">
        <v>42370</v>
      </c>
      <c r="K73" s="5">
        <v>42735</v>
      </c>
      <c r="L73" t="s">
        <v>175</v>
      </c>
      <c r="M73" t="s">
        <v>324</v>
      </c>
      <c r="N73" t="s">
        <v>534</v>
      </c>
      <c r="O73" t="s">
        <v>540</v>
      </c>
      <c r="P73" t="s">
        <v>145</v>
      </c>
      <c r="Q73">
        <v>13490000</v>
      </c>
      <c r="R73">
        <v>0</v>
      </c>
      <c r="S73" t="s">
        <v>129</v>
      </c>
      <c r="T73">
        <v>0</v>
      </c>
      <c r="U73" t="s">
        <v>130</v>
      </c>
      <c r="V73" t="s">
        <v>75</v>
      </c>
      <c r="W73" t="s">
        <v>146</v>
      </c>
      <c r="X73" t="s">
        <v>146</v>
      </c>
      <c r="Y73">
        <v>114348437</v>
      </c>
      <c r="Z73">
        <v>56504333</v>
      </c>
      <c r="AA73">
        <v>127838437</v>
      </c>
      <c r="AB73">
        <v>127838437</v>
      </c>
      <c r="AC73">
        <v>56504333</v>
      </c>
      <c r="AD73">
        <v>83094.607352941181</v>
      </c>
      <c r="AE73">
        <v>187997.70147058819</v>
      </c>
      <c r="AF73">
        <v>104903.0941176471</v>
      </c>
      <c r="AG73" s="5">
        <v>42947</v>
      </c>
      <c r="AH73" s="5">
        <v>42899</v>
      </c>
      <c r="AI73" s="5">
        <v>42900</v>
      </c>
      <c r="AJ73" s="5">
        <v>42829</v>
      </c>
      <c r="AK73" s="5">
        <v>42838</v>
      </c>
      <c r="AL73" s="5">
        <v>43100</v>
      </c>
      <c r="AO73" t="s">
        <v>595</v>
      </c>
      <c r="AR73" t="s">
        <v>597</v>
      </c>
      <c r="AS73" t="s">
        <v>47</v>
      </c>
      <c r="AT73" t="s">
        <v>47</v>
      </c>
      <c r="AU73" t="s">
        <v>134</v>
      </c>
      <c r="AV73">
        <v>19838.23529411765</v>
      </c>
      <c r="AW73">
        <v>168159.4661764706</v>
      </c>
      <c r="AX73" t="s">
        <v>667</v>
      </c>
      <c r="AY73" t="s">
        <v>179</v>
      </c>
      <c r="AZ73" t="s">
        <v>668</v>
      </c>
      <c r="BA73" t="s">
        <v>669</v>
      </c>
      <c r="BB73" t="s">
        <v>229</v>
      </c>
      <c r="BC73" t="s">
        <v>670</v>
      </c>
      <c r="BD73" t="s">
        <v>671</v>
      </c>
      <c r="BE73">
        <v>13490000</v>
      </c>
      <c r="BF73">
        <v>114348493</v>
      </c>
      <c r="BG73">
        <v>-56</v>
      </c>
      <c r="BH73">
        <v>19838.23529411765</v>
      </c>
      <c r="BI73">
        <v>168159.54852941181</v>
      </c>
      <c r="BJ73">
        <v>187997.7838235294</v>
      </c>
      <c r="BK73">
        <v>0</v>
      </c>
      <c r="BL73">
        <v>0</v>
      </c>
      <c r="BM73">
        <v>0</v>
      </c>
      <c r="BN73">
        <v>1.4705882352941181E-3</v>
      </c>
    </row>
    <row r="74" spans="1:66" ht="15" hidden="1" customHeight="1" x14ac:dyDescent="0.25">
      <c r="A74" s="16" t="s">
        <v>672</v>
      </c>
      <c r="B74" t="s">
        <v>10</v>
      </c>
      <c r="C74" t="s">
        <v>534</v>
      </c>
      <c r="D74" t="s">
        <v>63</v>
      </c>
      <c r="E74" t="s">
        <v>535</v>
      </c>
      <c r="F74" t="s">
        <v>672</v>
      </c>
      <c r="G74" t="s">
        <v>673</v>
      </c>
      <c r="H74" t="s">
        <v>538</v>
      </c>
      <c r="I74" t="s">
        <v>539</v>
      </c>
      <c r="J74" s="5">
        <v>42370</v>
      </c>
      <c r="K74" s="5">
        <v>42521</v>
      </c>
      <c r="L74" t="s">
        <v>143</v>
      </c>
      <c r="M74" t="s">
        <v>324</v>
      </c>
      <c r="N74" t="s">
        <v>534</v>
      </c>
      <c r="O74" t="s">
        <v>540</v>
      </c>
      <c r="P74" t="s">
        <v>128</v>
      </c>
      <c r="Q74">
        <v>270.89999999999998</v>
      </c>
      <c r="R74">
        <v>0</v>
      </c>
      <c r="S74" t="s">
        <v>129</v>
      </c>
      <c r="T74">
        <v>0</v>
      </c>
      <c r="U74" t="s">
        <v>130</v>
      </c>
      <c r="V74" t="s">
        <v>131</v>
      </c>
      <c r="W74" t="s">
        <v>132</v>
      </c>
      <c r="X74" t="s">
        <v>132</v>
      </c>
      <c r="Y74">
        <v>664</v>
      </c>
      <c r="Z74">
        <v>742.63</v>
      </c>
      <c r="AA74">
        <v>934.9</v>
      </c>
      <c r="AB74">
        <v>934.9</v>
      </c>
      <c r="AC74">
        <v>742.63</v>
      </c>
      <c r="AD74">
        <v>29027.113283823532</v>
      </c>
      <c r="AE74">
        <v>36542.353808823529</v>
      </c>
      <c r="AF74">
        <v>7515.2405250000002</v>
      </c>
      <c r="AG74" s="5">
        <v>42837</v>
      </c>
      <c r="AH74" s="5">
        <v>42755</v>
      </c>
      <c r="AI74" s="5">
        <v>42762</v>
      </c>
      <c r="AJ74" s="5">
        <v>42711</v>
      </c>
      <c r="AK74" s="5">
        <v>42724</v>
      </c>
      <c r="AL74" s="5">
        <v>42735</v>
      </c>
      <c r="AO74" t="s">
        <v>539</v>
      </c>
      <c r="AR74" t="s">
        <v>541</v>
      </c>
      <c r="AS74" t="s">
        <v>542</v>
      </c>
      <c r="AT74" t="s">
        <v>25</v>
      </c>
      <c r="AU74" t="s">
        <v>134</v>
      </c>
      <c r="AV74">
        <v>10588.644397058821</v>
      </c>
      <c r="AW74">
        <v>25953.70941176471</v>
      </c>
      <c r="AX74" t="s">
        <v>674</v>
      </c>
      <c r="AY74" t="s">
        <v>150</v>
      </c>
      <c r="AZ74" t="s">
        <v>137</v>
      </c>
      <c r="BA74" t="s">
        <v>137</v>
      </c>
      <c r="BE74">
        <v>270.89999999999998</v>
      </c>
      <c r="BF74">
        <v>664</v>
      </c>
      <c r="BG74">
        <v>0</v>
      </c>
      <c r="BH74">
        <v>10588.644397058821</v>
      </c>
      <c r="BI74">
        <v>25953.70941176471</v>
      </c>
      <c r="BJ74">
        <v>36542.353808823529</v>
      </c>
      <c r="BK74">
        <v>0</v>
      </c>
      <c r="BL74">
        <v>0</v>
      </c>
      <c r="BM74">
        <v>0</v>
      </c>
      <c r="BN74">
        <v>39.086911764705881</v>
      </c>
    </row>
    <row r="75" spans="1:66" ht="15" hidden="1" customHeight="1" x14ac:dyDescent="0.25">
      <c r="A75" s="16" t="s">
        <v>675</v>
      </c>
      <c r="B75" t="s">
        <v>33</v>
      </c>
      <c r="C75" t="s">
        <v>302</v>
      </c>
      <c r="D75" t="s">
        <v>63</v>
      </c>
      <c r="E75" t="s">
        <v>535</v>
      </c>
      <c r="F75" t="s">
        <v>675</v>
      </c>
      <c r="G75" t="s">
        <v>676</v>
      </c>
      <c r="H75" t="s">
        <v>677</v>
      </c>
      <c r="I75" t="s">
        <v>678</v>
      </c>
      <c r="J75" s="5">
        <v>42405</v>
      </c>
      <c r="K75" s="5">
        <v>42416</v>
      </c>
      <c r="L75" t="s">
        <v>237</v>
      </c>
      <c r="M75" t="s">
        <v>196</v>
      </c>
      <c r="N75" t="s">
        <v>302</v>
      </c>
      <c r="O75" t="s">
        <v>307</v>
      </c>
      <c r="P75" t="s">
        <v>145</v>
      </c>
      <c r="Q75">
        <v>700000</v>
      </c>
      <c r="R75">
        <v>0</v>
      </c>
      <c r="S75" t="s">
        <v>129</v>
      </c>
      <c r="T75">
        <v>0</v>
      </c>
      <c r="U75" t="s">
        <v>130</v>
      </c>
      <c r="V75" t="s">
        <v>75</v>
      </c>
      <c r="W75" t="s">
        <v>132</v>
      </c>
      <c r="X75" t="s">
        <v>132</v>
      </c>
      <c r="Y75">
        <v>0</v>
      </c>
      <c r="Z75">
        <v>700000</v>
      </c>
      <c r="AA75">
        <v>700000</v>
      </c>
      <c r="AB75">
        <v>700000</v>
      </c>
      <c r="AC75">
        <v>700000</v>
      </c>
      <c r="AD75">
        <v>1029.411764705882</v>
      </c>
      <c r="AE75">
        <v>1029.411764705882</v>
      </c>
      <c r="AF75">
        <v>0</v>
      </c>
      <c r="AG75" s="5">
        <v>42416</v>
      </c>
      <c r="AH75">
        <v>0</v>
      </c>
      <c r="AI75">
        <v>0</v>
      </c>
      <c r="AJ75">
        <v>0</v>
      </c>
      <c r="AK75">
        <v>0</v>
      </c>
      <c r="AL75">
        <v>0</v>
      </c>
      <c r="AO75" t="s">
        <v>678</v>
      </c>
      <c r="AU75" t="s">
        <v>134</v>
      </c>
      <c r="AV75">
        <v>1029.411764705882</v>
      </c>
      <c r="AW75">
        <v>0</v>
      </c>
      <c r="AX75" t="s">
        <v>679</v>
      </c>
      <c r="AY75" t="s">
        <v>242</v>
      </c>
      <c r="AZ75" t="s">
        <v>137</v>
      </c>
      <c r="BA75" t="s">
        <v>137</v>
      </c>
      <c r="BE75">
        <v>700000</v>
      </c>
      <c r="BF75">
        <v>0</v>
      </c>
      <c r="BG75">
        <v>0</v>
      </c>
      <c r="BH75">
        <v>1029.411764705882</v>
      </c>
      <c r="BI75">
        <v>0</v>
      </c>
      <c r="BJ75">
        <v>1029.411764705882</v>
      </c>
      <c r="BK75">
        <v>0</v>
      </c>
      <c r="BL75">
        <v>0</v>
      </c>
      <c r="BM75">
        <v>0</v>
      </c>
      <c r="BN75">
        <v>1.4705882352941181E-3</v>
      </c>
    </row>
    <row r="76" spans="1:66" ht="15" hidden="1" customHeight="1" x14ac:dyDescent="0.25">
      <c r="A76" s="16" t="s">
        <v>680</v>
      </c>
      <c r="B76" t="s">
        <v>33</v>
      </c>
      <c r="C76" t="s">
        <v>302</v>
      </c>
      <c r="D76" t="s">
        <v>63</v>
      </c>
      <c r="E76" t="s">
        <v>535</v>
      </c>
      <c r="F76" t="s">
        <v>680</v>
      </c>
      <c r="G76" t="s">
        <v>681</v>
      </c>
      <c r="H76" t="s">
        <v>682</v>
      </c>
      <c r="I76" t="s">
        <v>683</v>
      </c>
      <c r="J76" s="5">
        <v>42405</v>
      </c>
      <c r="K76" s="5">
        <v>42416</v>
      </c>
      <c r="L76" t="s">
        <v>237</v>
      </c>
      <c r="M76" t="s">
        <v>196</v>
      </c>
      <c r="N76" t="s">
        <v>302</v>
      </c>
      <c r="O76" t="s">
        <v>307</v>
      </c>
      <c r="P76" t="s">
        <v>145</v>
      </c>
      <c r="Q76">
        <v>878151</v>
      </c>
      <c r="R76">
        <v>0</v>
      </c>
      <c r="S76" t="s">
        <v>129</v>
      </c>
      <c r="T76">
        <v>0</v>
      </c>
      <c r="U76" t="s">
        <v>130</v>
      </c>
      <c r="V76" t="s">
        <v>75</v>
      </c>
      <c r="W76" t="s">
        <v>132</v>
      </c>
      <c r="X76" t="s">
        <v>132</v>
      </c>
      <c r="Y76">
        <v>0</v>
      </c>
      <c r="Z76">
        <v>878151</v>
      </c>
      <c r="AA76">
        <v>878151</v>
      </c>
      <c r="AB76">
        <v>878151</v>
      </c>
      <c r="AC76">
        <v>878151</v>
      </c>
      <c r="AD76">
        <v>1291.3985294117649</v>
      </c>
      <c r="AE76">
        <v>1291.3985294117649</v>
      </c>
      <c r="AF76">
        <v>0</v>
      </c>
      <c r="AG76" s="5">
        <v>42416</v>
      </c>
      <c r="AH76">
        <v>0</v>
      </c>
      <c r="AI76">
        <v>0</v>
      </c>
      <c r="AJ76">
        <v>0</v>
      </c>
      <c r="AK76">
        <v>0</v>
      </c>
      <c r="AL76">
        <v>0</v>
      </c>
      <c r="AO76" t="s">
        <v>683</v>
      </c>
      <c r="AU76" t="s">
        <v>134</v>
      </c>
      <c r="AV76">
        <v>1291.3985294117649</v>
      </c>
      <c r="AW76">
        <v>0</v>
      </c>
      <c r="AX76" t="s">
        <v>684</v>
      </c>
      <c r="AY76" t="s">
        <v>242</v>
      </c>
      <c r="AZ76" t="s">
        <v>137</v>
      </c>
      <c r="BA76" t="s">
        <v>137</v>
      </c>
      <c r="BE76">
        <v>878151</v>
      </c>
      <c r="BF76">
        <v>0</v>
      </c>
      <c r="BG76">
        <v>0</v>
      </c>
      <c r="BH76">
        <v>1291.3985294117649</v>
      </c>
      <c r="BI76">
        <v>0</v>
      </c>
      <c r="BJ76">
        <v>1291.3985294117649</v>
      </c>
      <c r="BK76">
        <v>0</v>
      </c>
      <c r="BL76">
        <v>0</v>
      </c>
      <c r="BM76">
        <v>0</v>
      </c>
      <c r="BN76">
        <v>1.4705882352941181E-3</v>
      </c>
    </row>
    <row r="77" spans="1:66" ht="15" hidden="1" customHeight="1" x14ac:dyDescent="0.25">
      <c r="A77" s="16" t="s">
        <v>685</v>
      </c>
      <c r="B77" t="s">
        <v>33</v>
      </c>
      <c r="C77" t="s">
        <v>302</v>
      </c>
      <c r="D77" t="s">
        <v>63</v>
      </c>
      <c r="E77" t="s">
        <v>535</v>
      </c>
      <c r="F77" t="s">
        <v>685</v>
      </c>
      <c r="G77" t="s">
        <v>686</v>
      </c>
      <c r="H77" t="s">
        <v>687</v>
      </c>
      <c r="I77" t="s">
        <v>688</v>
      </c>
      <c r="J77" s="5">
        <v>42405</v>
      </c>
      <c r="K77" s="5">
        <v>42425</v>
      </c>
      <c r="L77" t="s">
        <v>237</v>
      </c>
      <c r="M77" t="s">
        <v>196</v>
      </c>
      <c r="N77" t="s">
        <v>302</v>
      </c>
      <c r="O77" t="s">
        <v>307</v>
      </c>
      <c r="P77" t="s">
        <v>145</v>
      </c>
      <c r="Q77">
        <v>2016807</v>
      </c>
      <c r="R77">
        <v>0</v>
      </c>
      <c r="S77" t="s">
        <v>129</v>
      </c>
      <c r="T77">
        <v>0</v>
      </c>
      <c r="U77" t="s">
        <v>130</v>
      </c>
      <c r="V77" t="s">
        <v>75</v>
      </c>
      <c r="W77" t="s">
        <v>132</v>
      </c>
      <c r="X77" t="s">
        <v>132</v>
      </c>
      <c r="Y77">
        <v>0</v>
      </c>
      <c r="Z77">
        <v>2016807</v>
      </c>
      <c r="AA77">
        <v>2016807</v>
      </c>
      <c r="AB77">
        <v>2016807</v>
      </c>
      <c r="AC77">
        <v>2016807</v>
      </c>
      <c r="AD77">
        <v>2965.892647058824</v>
      </c>
      <c r="AE77">
        <v>2965.892647058824</v>
      </c>
      <c r="AF77">
        <v>0</v>
      </c>
      <c r="AG77" s="5">
        <v>42425</v>
      </c>
      <c r="AH77">
        <v>0</v>
      </c>
      <c r="AI77">
        <v>0</v>
      </c>
      <c r="AJ77">
        <v>0</v>
      </c>
      <c r="AK77">
        <v>0</v>
      </c>
      <c r="AL77">
        <v>0</v>
      </c>
      <c r="AO77" t="s">
        <v>688</v>
      </c>
      <c r="AU77" t="s">
        <v>134</v>
      </c>
      <c r="AV77">
        <v>2965.892647058824</v>
      </c>
      <c r="AW77">
        <v>0</v>
      </c>
      <c r="AX77" t="s">
        <v>689</v>
      </c>
      <c r="AY77" t="s">
        <v>242</v>
      </c>
      <c r="AZ77" t="s">
        <v>137</v>
      </c>
      <c r="BA77" t="s">
        <v>137</v>
      </c>
      <c r="BE77">
        <v>2016807</v>
      </c>
      <c r="BF77">
        <v>0</v>
      </c>
      <c r="BG77">
        <v>0</v>
      </c>
      <c r="BH77">
        <v>2965.892647058824</v>
      </c>
      <c r="BI77">
        <v>0</v>
      </c>
      <c r="BJ77">
        <v>2965.892647058824</v>
      </c>
      <c r="BK77">
        <v>0</v>
      </c>
      <c r="BL77">
        <v>0</v>
      </c>
      <c r="BM77">
        <v>0</v>
      </c>
      <c r="BN77">
        <v>1.4705882352941181E-3</v>
      </c>
    </row>
    <row r="78" spans="1:66" ht="15" hidden="1" customHeight="1" x14ac:dyDescent="0.25">
      <c r="A78" s="16" t="s">
        <v>690</v>
      </c>
      <c r="B78" t="s">
        <v>33</v>
      </c>
      <c r="C78" t="s">
        <v>302</v>
      </c>
      <c r="D78" t="s">
        <v>63</v>
      </c>
      <c r="E78" t="s">
        <v>535</v>
      </c>
      <c r="F78" t="s">
        <v>690</v>
      </c>
      <c r="G78" t="s">
        <v>691</v>
      </c>
      <c r="H78" t="s">
        <v>692</v>
      </c>
      <c r="I78" t="s">
        <v>693</v>
      </c>
      <c r="J78" s="5">
        <v>42405</v>
      </c>
      <c r="K78" s="5">
        <v>42425</v>
      </c>
      <c r="L78" t="s">
        <v>237</v>
      </c>
      <c r="M78" t="s">
        <v>196</v>
      </c>
      <c r="N78" t="s">
        <v>302</v>
      </c>
      <c r="O78" t="s">
        <v>307</v>
      </c>
      <c r="P78" t="s">
        <v>145</v>
      </c>
      <c r="Q78">
        <v>855002</v>
      </c>
      <c r="R78">
        <v>0</v>
      </c>
      <c r="S78" t="s">
        <v>129</v>
      </c>
      <c r="T78">
        <v>0</v>
      </c>
      <c r="U78" t="s">
        <v>130</v>
      </c>
      <c r="V78" t="s">
        <v>75</v>
      </c>
      <c r="W78" t="s">
        <v>132</v>
      </c>
      <c r="X78" t="s">
        <v>132</v>
      </c>
      <c r="Y78">
        <v>0</v>
      </c>
      <c r="Z78">
        <v>855002</v>
      </c>
      <c r="AA78">
        <v>855002</v>
      </c>
      <c r="AB78">
        <v>855002</v>
      </c>
      <c r="AC78">
        <v>855002</v>
      </c>
      <c r="AD78">
        <v>1257.3558823529411</v>
      </c>
      <c r="AE78">
        <v>1257.3558823529411</v>
      </c>
      <c r="AF78">
        <v>0</v>
      </c>
      <c r="AG78" s="5">
        <v>42425</v>
      </c>
      <c r="AH78">
        <v>0</v>
      </c>
      <c r="AI78">
        <v>0</v>
      </c>
      <c r="AJ78">
        <v>0</v>
      </c>
      <c r="AK78">
        <v>0</v>
      </c>
      <c r="AL78">
        <v>0</v>
      </c>
      <c r="AO78" t="s">
        <v>693</v>
      </c>
      <c r="AU78" t="s">
        <v>134</v>
      </c>
      <c r="AV78">
        <v>1257.3558823529411</v>
      </c>
      <c r="AW78">
        <v>0</v>
      </c>
      <c r="AX78" t="s">
        <v>694</v>
      </c>
      <c r="AY78" t="s">
        <v>242</v>
      </c>
      <c r="AZ78" t="s">
        <v>137</v>
      </c>
      <c r="BA78" t="s">
        <v>137</v>
      </c>
      <c r="BE78">
        <v>855002</v>
      </c>
      <c r="BF78">
        <v>0</v>
      </c>
      <c r="BG78">
        <v>0</v>
      </c>
      <c r="BH78">
        <v>1257.3558823529411</v>
      </c>
      <c r="BI78">
        <v>0</v>
      </c>
      <c r="BJ78">
        <v>1257.3558823529411</v>
      </c>
      <c r="BK78">
        <v>0</v>
      </c>
      <c r="BL78">
        <v>0</v>
      </c>
      <c r="BM78">
        <v>0</v>
      </c>
      <c r="BN78">
        <v>1.4705882352941181E-3</v>
      </c>
    </row>
    <row r="79" spans="1:66" ht="15" hidden="1" customHeight="1" x14ac:dyDescent="0.25">
      <c r="A79" s="16" t="s">
        <v>695</v>
      </c>
      <c r="B79" t="s">
        <v>10</v>
      </c>
      <c r="C79" t="s">
        <v>319</v>
      </c>
      <c r="D79" t="s">
        <v>63</v>
      </c>
      <c r="E79" t="s">
        <v>535</v>
      </c>
      <c r="F79" t="s">
        <v>695</v>
      </c>
      <c r="G79" t="s">
        <v>696</v>
      </c>
      <c r="H79" t="s">
        <v>697</v>
      </c>
      <c r="I79" t="s">
        <v>698</v>
      </c>
      <c r="J79" s="5">
        <v>42423</v>
      </c>
      <c r="K79" s="5">
        <v>42459</v>
      </c>
      <c r="L79" t="s">
        <v>175</v>
      </c>
      <c r="M79" t="s">
        <v>324</v>
      </c>
      <c r="N79" t="s">
        <v>319</v>
      </c>
      <c r="O79" t="s">
        <v>325</v>
      </c>
      <c r="P79" t="s">
        <v>333</v>
      </c>
      <c r="Q79">
        <v>10200</v>
      </c>
      <c r="R79">
        <v>0</v>
      </c>
      <c r="S79" t="s">
        <v>129</v>
      </c>
      <c r="T79">
        <v>0</v>
      </c>
      <c r="U79" t="s">
        <v>130</v>
      </c>
      <c r="V79" t="s">
        <v>334</v>
      </c>
      <c r="W79" t="s">
        <v>132</v>
      </c>
      <c r="X79" t="s">
        <v>132</v>
      </c>
      <c r="Y79">
        <v>15000</v>
      </c>
      <c r="Z79">
        <v>25200</v>
      </c>
      <c r="AA79">
        <v>25200</v>
      </c>
      <c r="AB79">
        <v>25200</v>
      </c>
      <c r="AC79">
        <v>25200</v>
      </c>
      <c r="AD79">
        <v>25200</v>
      </c>
      <c r="AE79">
        <v>25200</v>
      </c>
      <c r="AF79">
        <v>0</v>
      </c>
      <c r="AG79" s="5">
        <v>42594</v>
      </c>
      <c r="AH79">
        <v>0</v>
      </c>
      <c r="AI79" s="5">
        <v>42601</v>
      </c>
      <c r="AJ79" s="5">
        <v>42726</v>
      </c>
      <c r="AK79" s="5">
        <v>42727</v>
      </c>
      <c r="AL79" s="5">
        <v>42704</v>
      </c>
      <c r="AO79" t="s">
        <v>698</v>
      </c>
      <c r="AP79" t="s">
        <v>432</v>
      </c>
      <c r="AU79" t="s">
        <v>134</v>
      </c>
      <c r="AV79">
        <v>10200</v>
      </c>
      <c r="AW79">
        <v>15000</v>
      </c>
      <c r="AX79" t="s">
        <v>699</v>
      </c>
      <c r="AY79" t="s">
        <v>179</v>
      </c>
      <c r="AZ79" t="s">
        <v>137</v>
      </c>
      <c r="BA79" t="s">
        <v>137</v>
      </c>
      <c r="BE79">
        <v>10200</v>
      </c>
      <c r="BF79">
        <v>15000</v>
      </c>
      <c r="BG79">
        <v>0</v>
      </c>
      <c r="BH79">
        <v>10200</v>
      </c>
      <c r="BI79">
        <v>15000</v>
      </c>
      <c r="BJ79">
        <v>25200</v>
      </c>
      <c r="BK79">
        <v>0</v>
      </c>
      <c r="BL79">
        <v>0</v>
      </c>
      <c r="BM79">
        <v>0</v>
      </c>
      <c r="BN79">
        <v>1</v>
      </c>
    </row>
    <row r="80" spans="1:66" ht="15" hidden="1" customHeight="1" x14ac:dyDescent="0.25">
      <c r="A80" s="16" t="s">
        <v>700</v>
      </c>
      <c r="B80" t="s">
        <v>10</v>
      </c>
      <c r="C80" t="s">
        <v>319</v>
      </c>
      <c r="D80" t="s">
        <v>63</v>
      </c>
      <c r="E80" t="s">
        <v>535</v>
      </c>
      <c r="F80" t="s">
        <v>700</v>
      </c>
      <c r="G80" t="s">
        <v>701</v>
      </c>
      <c r="H80" t="s">
        <v>702</v>
      </c>
      <c r="J80" s="5">
        <v>42416</v>
      </c>
      <c r="K80" s="5">
        <v>42460</v>
      </c>
      <c r="L80" t="s">
        <v>175</v>
      </c>
      <c r="M80" t="s">
        <v>324</v>
      </c>
      <c r="N80" t="s">
        <v>319</v>
      </c>
      <c r="O80" t="s">
        <v>325</v>
      </c>
      <c r="P80" t="s">
        <v>703</v>
      </c>
      <c r="Q80">
        <v>90300</v>
      </c>
      <c r="R80">
        <v>0</v>
      </c>
      <c r="S80" t="s">
        <v>129</v>
      </c>
      <c r="T80">
        <v>0</v>
      </c>
      <c r="U80" t="s">
        <v>130</v>
      </c>
      <c r="V80" t="s">
        <v>334</v>
      </c>
      <c r="W80" t="s">
        <v>132</v>
      </c>
      <c r="X80" t="s">
        <v>132</v>
      </c>
      <c r="Y80">
        <v>0</v>
      </c>
      <c r="Z80">
        <v>90300</v>
      </c>
      <c r="AA80">
        <v>90300</v>
      </c>
      <c r="AB80">
        <v>90300</v>
      </c>
      <c r="AC80">
        <v>90300</v>
      </c>
      <c r="AD80">
        <v>98166.723529411771</v>
      </c>
      <c r="AE80">
        <v>98166.723529411771</v>
      </c>
      <c r="AF80">
        <v>0</v>
      </c>
      <c r="AG80" s="5">
        <v>42460</v>
      </c>
      <c r="AH80">
        <v>0</v>
      </c>
      <c r="AI80">
        <v>0</v>
      </c>
      <c r="AJ80">
        <v>0</v>
      </c>
      <c r="AK80">
        <v>0</v>
      </c>
      <c r="AL80" s="5">
        <v>42521</v>
      </c>
      <c r="AR80" t="s">
        <v>704</v>
      </c>
      <c r="AS80" t="s">
        <v>705</v>
      </c>
      <c r="AU80" t="s">
        <v>134</v>
      </c>
      <c r="AV80">
        <v>98166.723529411771</v>
      </c>
      <c r="AW80">
        <v>0</v>
      </c>
      <c r="AX80" t="s">
        <v>706</v>
      </c>
      <c r="AY80" t="s">
        <v>179</v>
      </c>
      <c r="AZ80" t="s">
        <v>137</v>
      </c>
      <c r="BA80" t="s">
        <v>137</v>
      </c>
      <c r="BE80">
        <v>90300</v>
      </c>
      <c r="BF80">
        <v>0</v>
      </c>
      <c r="BG80">
        <v>0</v>
      </c>
      <c r="BH80">
        <v>98166.723529411771</v>
      </c>
      <c r="BI80">
        <v>0</v>
      </c>
      <c r="BJ80">
        <v>98166.723529411771</v>
      </c>
      <c r="BK80">
        <v>0</v>
      </c>
      <c r="BL80">
        <v>0</v>
      </c>
      <c r="BM80">
        <v>0</v>
      </c>
      <c r="BN80">
        <v>1.087117647058824</v>
      </c>
    </row>
    <row r="81" spans="1:66" ht="15" hidden="1" customHeight="1" x14ac:dyDescent="0.25">
      <c r="A81" s="16" t="s">
        <v>707</v>
      </c>
      <c r="B81" t="s">
        <v>118</v>
      </c>
      <c r="C81" t="s">
        <v>151</v>
      </c>
      <c r="D81" t="s">
        <v>63</v>
      </c>
      <c r="E81" t="s">
        <v>535</v>
      </c>
      <c r="F81" t="s">
        <v>707</v>
      </c>
      <c r="G81" t="s">
        <v>708</v>
      </c>
      <c r="H81" t="s">
        <v>709</v>
      </c>
      <c r="I81" t="s">
        <v>710</v>
      </c>
      <c r="J81" s="5">
        <v>42384</v>
      </c>
      <c r="K81" s="5">
        <v>42415</v>
      </c>
      <c r="L81" t="s">
        <v>237</v>
      </c>
      <c r="M81" t="s">
        <v>126</v>
      </c>
      <c r="N81" t="s">
        <v>151</v>
      </c>
      <c r="O81" t="s">
        <v>157</v>
      </c>
      <c r="P81" t="s">
        <v>145</v>
      </c>
      <c r="Q81">
        <v>3870240</v>
      </c>
      <c r="R81">
        <v>0</v>
      </c>
      <c r="S81" t="s">
        <v>129</v>
      </c>
      <c r="T81">
        <v>0</v>
      </c>
      <c r="U81" t="s">
        <v>130</v>
      </c>
      <c r="V81" t="s">
        <v>131</v>
      </c>
      <c r="W81" t="s">
        <v>146</v>
      </c>
      <c r="X81" t="s">
        <v>132</v>
      </c>
      <c r="Y81">
        <v>0</v>
      </c>
      <c r="Z81">
        <v>3572820</v>
      </c>
      <c r="AA81">
        <v>3870240</v>
      </c>
      <c r="AB81">
        <v>3870240</v>
      </c>
      <c r="AC81">
        <v>3572820</v>
      </c>
      <c r="AD81">
        <v>5254.1470588235297</v>
      </c>
      <c r="AE81">
        <v>5691.5294117647063</v>
      </c>
      <c r="AF81">
        <v>437.38235294117652</v>
      </c>
      <c r="AG81" s="5">
        <v>42415</v>
      </c>
      <c r="AH81">
        <v>0</v>
      </c>
      <c r="AI81">
        <v>0</v>
      </c>
      <c r="AJ81">
        <v>0</v>
      </c>
      <c r="AK81">
        <v>0</v>
      </c>
      <c r="AL81">
        <v>0</v>
      </c>
      <c r="AO81" t="s">
        <v>710</v>
      </c>
      <c r="AU81" t="s">
        <v>134</v>
      </c>
      <c r="AV81">
        <v>5691.5294117647063</v>
      </c>
      <c r="AW81">
        <v>0</v>
      </c>
      <c r="AX81" t="s">
        <v>711</v>
      </c>
      <c r="AY81" t="s">
        <v>242</v>
      </c>
      <c r="AZ81" t="s">
        <v>137</v>
      </c>
      <c r="BA81" t="s">
        <v>137</v>
      </c>
      <c r="BE81">
        <v>3870240</v>
      </c>
      <c r="BF81">
        <v>0</v>
      </c>
      <c r="BG81">
        <v>0</v>
      </c>
      <c r="BH81">
        <v>5691.5294117647063</v>
      </c>
      <c r="BI81">
        <v>0</v>
      </c>
      <c r="BJ81">
        <v>5691.5294117647063</v>
      </c>
      <c r="BK81">
        <v>0</v>
      </c>
      <c r="BL81">
        <v>0</v>
      </c>
      <c r="BM81">
        <v>0</v>
      </c>
      <c r="BN81">
        <v>1.4705882352941181E-3</v>
      </c>
    </row>
    <row r="82" spans="1:66" ht="15" hidden="1" customHeight="1" x14ac:dyDescent="0.25">
      <c r="A82" s="16" t="s">
        <v>714</v>
      </c>
      <c r="B82" t="s">
        <v>712</v>
      </c>
      <c r="C82" t="s">
        <v>713</v>
      </c>
      <c r="D82" t="s">
        <v>63</v>
      </c>
      <c r="E82" t="s">
        <v>535</v>
      </c>
      <c r="F82" t="s">
        <v>714</v>
      </c>
      <c r="G82" t="s">
        <v>715</v>
      </c>
      <c r="H82" t="s">
        <v>716</v>
      </c>
      <c r="I82" t="s">
        <v>717</v>
      </c>
      <c r="J82" s="5">
        <v>42443</v>
      </c>
      <c r="K82" s="5">
        <v>42454</v>
      </c>
      <c r="L82" t="s">
        <v>237</v>
      </c>
      <c r="M82" t="s">
        <v>718</v>
      </c>
      <c r="N82" t="s">
        <v>713</v>
      </c>
      <c r="O82" t="s">
        <v>719</v>
      </c>
      <c r="P82" t="s">
        <v>333</v>
      </c>
      <c r="Q82">
        <v>2500</v>
      </c>
      <c r="R82">
        <v>0</v>
      </c>
      <c r="S82" t="s">
        <v>129</v>
      </c>
      <c r="T82">
        <v>0</v>
      </c>
      <c r="U82" t="s">
        <v>130</v>
      </c>
      <c r="V82" t="s">
        <v>334</v>
      </c>
      <c r="W82" t="s">
        <v>132</v>
      </c>
      <c r="X82" t="s">
        <v>132</v>
      </c>
      <c r="Y82">
        <v>7500</v>
      </c>
      <c r="Z82">
        <v>10000</v>
      </c>
      <c r="AA82">
        <v>10000</v>
      </c>
      <c r="AB82">
        <v>10000</v>
      </c>
      <c r="AC82">
        <v>10000</v>
      </c>
      <c r="AD82">
        <v>10000</v>
      </c>
      <c r="AE82">
        <v>10000</v>
      </c>
      <c r="AF82">
        <v>0</v>
      </c>
      <c r="AG82" s="5">
        <v>42454</v>
      </c>
      <c r="AH82" s="5">
        <v>42509</v>
      </c>
      <c r="AI82">
        <v>0</v>
      </c>
      <c r="AJ82">
        <v>0</v>
      </c>
      <c r="AK82">
        <v>0</v>
      </c>
      <c r="AL82">
        <v>0</v>
      </c>
      <c r="AO82" t="s">
        <v>717</v>
      </c>
      <c r="AU82" t="s">
        <v>134</v>
      </c>
      <c r="AV82">
        <v>2500</v>
      </c>
      <c r="AW82">
        <v>7500</v>
      </c>
      <c r="AX82" t="s">
        <v>720</v>
      </c>
      <c r="AY82" t="s">
        <v>242</v>
      </c>
      <c r="AZ82" t="s">
        <v>137</v>
      </c>
      <c r="BA82" t="s">
        <v>137</v>
      </c>
      <c r="BE82">
        <v>2500</v>
      </c>
      <c r="BF82">
        <v>7500</v>
      </c>
      <c r="BG82">
        <v>0</v>
      </c>
      <c r="BH82">
        <v>2500</v>
      </c>
      <c r="BI82">
        <v>7500</v>
      </c>
      <c r="BJ82">
        <v>10000</v>
      </c>
      <c r="BK82">
        <v>0</v>
      </c>
      <c r="BL82">
        <v>0</v>
      </c>
      <c r="BM82">
        <v>0</v>
      </c>
      <c r="BN82">
        <v>1</v>
      </c>
    </row>
    <row r="83" spans="1:66" ht="15" hidden="1" customHeight="1" x14ac:dyDescent="0.25">
      <c r="A83" s="16" t="s">
        <v>721</v>
      </c>
      <c r="B83" t="s">
        <v>118</v>
      </c>
      <c r="C83" t="s">
        <v>119</v>
      </c>
      <c r="D83" t="s">
        <v>63</v>
      </c>
      <c r="E83" t="s">
        <v>535</v>
      </c>
      <c r="F83" t="s">
        <v>721</v>
      </c>
      <c r="G83" t="s">
        <v>722</v>
      </c>
      <c r="H83" t="s">
        <v>723</v>
      </c>
      <c r="I83" t="s">
        <v>724</v>
      </c>
      <c r="J83" s="5">
        <v>42444</v>
      </c>
      <c r="K83" s="5">
        <v>42450</v>
      </c>
      <c r="L83" t="s">
        <v>237</v>
      </c>
      <c r="M83" t="s">
        <v>126</v>
      </c>
      <c r="N83" t="s">
        <v>119</v>
      </c>
      <c r="O83" t="s">
        <v>127</v>
      </c>
      <c r="P83" t="s">
        <v>145</v>
      </c>
      <c r="Q83">
        <v>168480</v>
      </c>
      <c r="R83">
        <v>0</v>
      </c>
      <c r="S83" t="s">
        <v>129</v>
      </c>
      <c r="T83">
        <v>0</v>
      </c>
      <c r="U83" t="s">
        <v>130</v>
      </c>
      <c r="V83" t="s">
        <v>131</v>
      </c>
      <c r="W83" t="s">
        <v>132</v>
      </c>
      <c r="X83" t="s">
        <v>132</v>
      </c>
      <c r="Y83">
        <v>0</v>
      </c>
      <c r="Z83">
        <v>168480</v>
      </c>
      <c r="AA83">
        <v>168480</v>
      </c>
      <c r="AB83">
        <v>168480</v>
      </c>
      <c r="AC83">
        <v>168480</v>
      </c>
      <c r="AD83">
        <v>247.7647058823529</v>
      </c>
      <c r="AE83">
        <v>247.7647058823529</v>
      </c>
      <c r="AF83">
        <v>0</v>
      </c>
      <c r="AG83" s="5">
        <v>42450</v>
      </c>
      <c r="AH83">
        <v>0</v>
      </c>
      <c r="AI83">
        <v>0</v>
      </c>
      <c r="AJ83">
        <v>0</v>
      </c>
      <c r="AK83">
        <v>0</v>
      </c>
      <c r="AL83">
        <v>0</v>
      </c>
      <c r="AO83" t="s">
        <v>724</v>
      </c>
      <c r="AR83" t="s">
        <v>725</v>
      </c>
      <c r="AU83" t="s">
        <v>134</v>
      </c>
      <c r="AV83">
        <v>247.7647058823529</v>
      </c>
      <c r="AW83">
        <v>0</v>
      </c>
      <c r="AX83" t="s">
        <v>726</v>
      </c>
      <c r="AY83" t="s">
        <v>242</v>
      </c>
      <c r="AZ83" t="s">
        <v>137</v>
      </c>
      <c r="BA83" t="s">
        <v>137</v>
      </c>
      <c r="BE83">
        <v>168480</v>
      </c>
      <c r="BF83">
        <v>0</v>
      </c>
      <c r="BG83">
        <v>0</v>
      </c>
      <c r="BH83">
        <v>247.7647058823529</v>
      </c>
      <c r="BI83">
        <v>0</v>
      </c>
      <c r="BJ83">
        <v>247.7647058823529</v>
      </c>
      <c r="BK83">
        <v>0</v>
      </c>
      <c r="BL83">
        <v>0</v>
      </c>
      <c r="BM83">
        <v>0</v>
      </c>
      <c r="BN83">
        <v>1.4705882352941181E-3</v>
      </c>
    </row>
    <row r="84" spans="1:66" ht="15" hidden="1" customHeight="1" x14ac:dyDescent="0.25">
      <c r="A84" s="16" t="s">
        <v>727</v>
      </c>
      <c r="B84" t="s">
        <v>243</v>
      </c>
      <c r="C84" t="s">
        <v>244</v>
      </c>
      <c r="D84" t="s">
        <v>63</v>
      </c>
      <c r="E84" t="s">
        <v>535</v>
      </c>
      <c r="F84" t="s">
        <v>727</v>
      </c>
      <c r="G84" t="s">
        <v>728</v>
      </c>
      <c r="H84" t="s">
        <v>606</v>
      </c>
      <c r="I84" t="s">
        <v>607</v>
      </c>
      <c r="J84" s="5">
        <v>42309</v>
      </c>
      <c r="K84" s="5">
        <v>42309</v>
      </c>
      <c r="L84" t="s">
        <v>249</v>
      </c>
      <c r="M84" t="s">
        <v>250</v>
      </c>
      <c r="N84" t="s">
        <v>244</v>
      </c>
      <c r="O84" t="s">
        <v>250</v>
      </c>
      <c r="P84" t="s">
        <v>145</v>
      </c>
      <c r="Q84">
        <v>0</v>
      </c>
      <c r="R84">
        <v>0</v>
      </c>
      <c r="S84" t="s">
        <v>129</v>
      </c>
      <c r="T84">
        <v>0</v>
      </c>
      <c r="U84" t="s">
        <v>729</v>
      </c>
      <c r="V84" t="s">
        <v>131</v>
      </c>
      <c r="W84" t="s">
        <v>729</v>
      </c>
      <c r="X84" t="s">
        <v>132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 s="5">
        <v>42309</v>
      </c>
      <c r="AH84">
        <v>0</v>
      </c>
      <c r="AI84">
        <v>0</v>
      </c>
      <c r="AJ84">
        <v>0</v>
      </c>
      <c r="AK84">
        <v>0</v>
      </c>
      <c r="AL84">
        <v>0</v>
      </c>
      <c r="AO84" t="s">
        <v>607</v>
      </c>
      <c r="AU84" t="s">
        <v>134</v>
      </c>
      <c r="AV84">
        <v>0</v>
      </c>
      <c r="AW84">
        <v>0</v>
      </c>
      <c r="AX84" t="s">
        <v>730</v>
      </c>
      <c r="AY84" t="s">
        <v>253</v>
      </c>
      <c r="AZ84" t="s">
        <v>137</v>
      </c>
      <c r="BA84" t="s">
        <v>137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1.4705882352941181E-3</v>
      </c>
    </row>
    <row r="85" spans="1:66" ht="15" hidden="1" customHeight="1" x14ac:dyDescent="0.25">
      <c r="A85" s="16" t="s">
        <v>731</v>
      </c>
      <c r="B85" t="s">
        <v>10</v>
      </c>
      <c r="C85" t="s">
        <v>534</v>
      </c>
      <c r="D85" t="s">
        <v>63</v>
      </c>
      <c r="E85" t="s">
        <v>535</v>
      </c>
      <c r="F85" t="s">
        <v>731</v>
      </c>
      <c r="G85" t="s">
        <v>732</v>
      </c>
      <c r="H85" t="s">
        <v>733</v>
      </c>
      <c r="I85" t="s">
        <v>734</v>
      </c>
      <c r="J85" s="5">
        <v>42488</v>
      </c>
      <c r="K85" s="5">
        <v>42496</v>
      </c>
      <c r="L85" t="s">
        <v>237</v>
      </c>
      <c r="M85" t="s">
        <v>324</v>
      </c>
      <c r="N85" t="s">
        <v>534</v>
      </c>
      <c r="O85" t="s">
        <v>540</v>
      </c>
      <c r="P85" t="s">
        <v>128</v>
      </c>
      <c r="Q85">
        <v>180</v>
      </c>
      <c r="R85">
        <v>0</v>
      </c>
      <c r="S85" t="s">
        <v>129</v>
      </c>
      <c r="T85">
        <v>0</v>
      </c>
      <c r="U85" t="s">
        <v>130</v>
      </c>
      <c r="V85" t="s">
        <v>131</v>
      </c>
      <c r="W85" t="s">
        <v>146</v>
      </c>
      <c r="X85" t="s">
        <v>132</v>
      </c>
      <c r="Y85">
        <v>0</v>
      </c>
      <c r="Z85">
        <v>180</v>
      </c>
      <c r="AA85">
        <v>180</v>
      </c>
      <c r="AB85">
        <v>180</v>
      </c>
      <c r="AC85">
        <v>180</v>
      </c>
      <c r="AD85">
        <v>7035.6441176470589</v>
      </c>
      <c r="AE85">
        <v>7035.6441176470589</v>
      </c>
      <c r="AF85">
        <v>0</v>
      </c>
      <c r="AG85" s="5">
        <v>42496</v>
      </c>
      <c r="AH85">
        <v>0</v>
      </c>
      <c r="AI85">
        <v>0</v>
      </c>
      <c r="AJ85">
        <v>0</v>
      </c>
      <c r="AK85">
        <v>0</v>
      </c>
      <c r="AL85" s="5">
        <v>42496</v>
      </c>
      <c r="AO85" t="s">
        <v>734</v>
      </c>
      <c r="AU85" t="s">
        <v>134</v>
      </c>
      <c r="AV85">
        <v>7035.6441176470589</v>
      </c>
      <c r="AW85">
        <v>0</v>
      </c>
      <c r="AX85" t="s">
        <v>735</v>
      </c>
      <c r="AY85" t="s">
        <v>242</v>
      </c>
      <c r="AZ85" t="s">
        <v>137</v>
      </c>
      <c r="BA85" t="s">
        <v>137</v>
      </c>
      <c r="BE85">
        <v>180</v>
      </c>
      <c r="BF85">
        <v>0</v>
      </c>
      <c r="BG85">
        <v>0</v>
      </c>
      <c r="BH85">
        <v>7035.6441176470589</v>
      </c>
      <c r="BI85">
        <v>0</v>
      </c>
      <c r="BJ85">
        <v>7035.6441176470589</v>
      </c>
      <c r="BK85">
        <v>0</v>
      </c>
      <c r="BL85">
        <v>0</v>
      </c>
      <c r="BM85">
        <v>0</v>
      </c>
      <c r="BN85">
        <v>39.086911764705881</v>
      </c>
    </row>
    <row r="86" spans="1:66" ht="15" hidden="1" customHeight="1" x14ac:dyDescent="0.25">
      <c r="A86" s="16" t="s">
        <v>736</v>
      </c>
      <c r="B86" t="s">
        <v>712</v>
      </c>
      <c r="C86" t="s">
        <v>713</v>
      </c>
      <c r="D86" t="s">
        <v>63</v>
      </c>
      <c r="E86" t="s">
        <v>535</v>
      </c>
      <c r="F86" t="s">
        <v>736</v>
      </c>
      <c r="G86" t="s">
        <v>737</v>
      </c>
      <c r="H86" t="s">
        <v>738</v>
      </c>
      <c r="I86" t="s">
        <v>739</v>
      </c>
      <c r="J86" s="5">
        <v>42493</v>
      </c>
      <c r="K86" s="5">
        <v>42500</v>
      </c>
      <c r="L86" t="s">
        <v>143</v>
      </c>
      <c r="M86" t="s">
        <v>718</v>
      </c>
      <c r="N86" t="s">
        <v>713</v>
      </c>
      <c r="O86" t="s">
        <v>719</v>
      </c>
      <c r="P86" t="s">
        <v>431</v>
      </c>
      <c r="Q86">
        <v>2980</v>
      </c>
      <c r="R86">
        <v>0</v>
      </c>
      <c r="S86" t="s">
        <v>129</v>
      </c>
      <c r="T86">
        <v>0</v>
      </c>
      <c r="U86" t="s">
        <v>130</v>
      </c>
      <c r="V86" t="s">
        <v>334</v>
      </c>
      <c r="W86" t="s">
        <v>132</v>
      </c>
      <c r="X86" t="s">
        <v>132</v>
      </c>
      <c r="Y86">
        <v>0</v>
      </c>
      <c r="Z86">
        <v>0</v>
      </c>
      <c r="AA86">
        <v>2980</v>
      </c>
      <c r="AB86">
        <v>2980</v>
      </c>
      <c r="AC86">
        <v>0</v>
      </c>
      <c r="AD86">
        <v>0</v>
      </c>
      <c r="AE86">
        <v>2146.6955882352941</v>
      </c>
      <c r="AF86">
        <v>2146.6955882352941</v>
      </c>
      <c r="AG86" s="5">
        <v>42500</v>
      </c>
      <c r="AH86">
        <v>0</v>
      </c>
      <c r="AI86">
        <v>0</v>
      </c>
      <c r="AJ86">
        <v>0</v>
      </c>
      <c r="AK86">
        <v>0</v>
      </c>
      <c r="AL86">
        <v>0</v>
      </c>
      <c r="AO86" t="s">
        <v>739</v>
      </c>
      <c r="AU86" t="s">
        <v>134</v>
      </c>
      <c r="AV86">
        <v>2146.6955882352941</v>
      </c>
      <c r="AW86">
        <v>0</v>
      </c>
      <c r="AX86" t="s">
        <v>740</v>
      </c>
      <c r="AY86" t="s">
        <v>150</v>
      </c>
      <c r="AZ86" t="s">
        <v>137</v>
      </c>
      <c r="BA86" t="s">
        <v>137</v>
      </c>
      <c r="BE86">
        <v>2980</v>
      </c>
      <c r="BF86">
        <v>0</v>
      </c>
      <c r="BG86">
        <v>0</v>
      </c>
      <c r="BH86">
        <v>2146.6955882352941</v>
      </c>
      <c r="BI86">
        <v>0</v>
      </c>
      <c r="BJ86">
        <v>2146.6955882352941</v>
      </c>
      <c r="BK86">
        <v>0</v>
      </c>
      <c r="BL86">
        <v>0</v>
      </c>
      <c r="BM86">
        <v>0</v>
      </c>
      <c r="BN86">
        <v>0.7203676470588235</v>
      </c>
    </row>
    <row r="87" spans="1:66" ht="15" hidden="1" customHeight="1" x14ac:dyDescent="0.25">
      <c r="A87" s="16" t="s">
        <v>741</v>
      </c>
      <c r="B87" t="s">
        <v>33</v>
      </c>
      <c r="C87" t="s">
        <v>217</v>
      </c>
      <c r="D87" t="s">
        <v>63</v>
      </c>
      <c r="E87" t="s">
        <v>535</v>
      </c>
      <c r="F87" t="s">
        <v>741</v>
      </c>
      <c r="G87" t="s">
        <v>742</v>
      </c>
      <c r="H87" t="s">
        <v>743</v>
      </c>
      <c r="I87" t="s">
        <v>744</v>
      </c>
      <c r="J87" s="5">
        <v>42015</v>
      </c>
      <c r="K87" s="5">
        <v>42015</v>
      </c>
      <c r="L87" t="s">
        <v>175</v>
      </c>
      <c r="M87" t="s">
        <v>196</v>
      </c>
      <c r="N87" t="s">
        <v>217</v>
      </c>
      <c r="O87" t="s">
        <v>222</v>
      </c>
      <c r="P87" t="s">
        <v>145</v>
      </c>
      <c r="Q87">
        <v>3437650</v>
      </c>
      <c r="R87">
        <v>0</v>
      </c>
      <c r="S87" t="s">
        <v>129</v>
      </c>
      <c r="T87">
        <v>0</v>
      </c>
      <c r="U87" t="s">
        <v>130</v>
      </c>
      <c r="V87" t="s">
        <v>131</v>
      </c>
      <c r="W87" t="s">
        <v>132</v>
      </c>
      <c r="X87" t="s">
        <v>132</v>
      </c>
      <c r="Y87">
        <v>0</v>
      </c>
      <c r="Z87">
        <v>3437650</v>
      </c>
      <c r="AA87">
        <v>3437650</v>
      </c>
      <c r="AB87">
        <v>3437650</v>
      </c>
      <c r="AC87">
        <v>3437650</v>
      </c>
      <c r="AD87">
        <v>5055.3676470588234</v>
      </c>
      <c r="AE87">
        <v>5055.3676470588234</v>
      </c>
      <c r="AF87">
        <v>0</v>
      </c>
      <c r="AG87" s="5">
        <v>42015</v>
      </c>
      <c r="AH87">
        <v>0</v>
      </c>
      <c r="AI87">
        <v>0</v>
      </c>
      <c r="AJ87">
        <v>0</v>
      </c>
      <c r="AK87">
        <v>0</v>
      </c>
      <c r="AL87" s="5">
        <v>42309</v>
      </c>
      <c r="AO87" t="s">
        <v>744</v>
      </c>
      <c r="AU87" t="s">
        <v>134</v>
      </c>
      <c r="AV87">
        <v>5055.3676470588234</v>
      </c>
      <c r="AW87">
        <v>0</v>
      </c>
      <c r="AX87" t="s">
        <v>745</v>
      </c>
      <c r="AY87" t="s">
        <v>179</v>
      </c>
      <c r="AZ87" t="s">
        <v>137</v>
      </c>
      <c r="BA87" t="s">
        <v>137</v>
      </c>
      <c r="BE87">
        <v>3437650</v>
      </c>
      <c r="BF87">
        <v>0</v>
      </c>
      <c r="BG87">
        <v>0</v>
      </c>
      <c r="BH87">
        <v>5055.3676470588234</v>
      </c>
      <c r="BI87">
        <v>0</v>
      </c>
      <c r="BJ87">
        <v>5055.3676470588234</v>
      </c>
      <c r="BK87">
        <v>0</v>
      </c>
      <c r="BL87">
        <v>0</v>
      </c>
      <c r="BM87">
        <v>0</v>
      </c>
      <c r="BN87">
        <v>1.4705882352941181E-3</v>
      </c>
    </row>
    <row r="88" spans="1:66" ht="15" hidden="1" customHeight="1" x14ac:dyDescent="0.25">
      <c r="A88" s="16" t="s">
        <v>746</v>
      </c>
      <c r="B88" t="s">
        <v>243</v>
      </c>
      <c r="C88" t="s">
        <v>244</v>
      </c>
      <c r="D88" t="s">
        <v>63</v>
      </c>
      <c r="E88" t="s">
        <v>535</v>
      </c>
      <c r="F88" t="s">
        <v>746</v>
      </c>
      <c r="G88" t="s">
        <v>747</v>
      </c>
      <c r="H88" t="s">
        <v>748</v>
      </c>
      <c r="I88" t="s">
        <v>749</v>
      </c>
      <c r="J88" s="5">
        <v>42309</v>
      </c>
      <c r="K88" s="5">
        <v>42309</v>
      </c>
      <c r="L88" t="s">
        <v>249</v>
      </c>
      <c r="M88" t="s">
        <v>250</v>
      </c>
      <c r="N88" t="s">
        <v>244</v>
      </c>
      <c r="O88" t="s">
        <v>250</v>
      </c>
      <c r="P88" t="s">
        <v>729</v>
      </c>
      <c r="Q88">
        <v>0</v>
      </c>
      <c r="R88">
        <v>0</v>
      </c>
      <c r="S88" t="s">
        <v>129</v>
      </c>
      <c r="T88">
        <v>0</v>
      </c>
      <c r="U88" t="s">
        <v>130</v>
      </c>
      <c r="V88" t="s">
        <v>131</v>
      </c>
      <c r="W88" t="s">
        <v>132</v>
      </c>
      <c r="X88" t="s">
        <v>132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 s="5">
        <v>42309</v>
      </c>
      <c r="AH88">
        <v>0</v>
      </c>
      <c r="AI88">
        <v>0</v>
      </c>
      <c r="AJ88">
        <v>0</v>
      </c>
      <c r="AK88">
        <v>0</v>
      </c>
      <c r="AL88">
        <v>0</v>
      </c>
      <c r="AO88" t="s">
        <v>749</v>
      </c>
      <c r="AU88" t="s">
        <v>134</v>
      </c>
      <c r="AV88">
        <v>0</v>
      </c>
      <c r="AW88">
        <v>0</v>
      </c>
      <c r="AX88" t="s">
        <v>750</v>
      </c>
      <c r="AY88" t="s">
        <v>253</v>
      </c>
      <c r="AZ88" t="s">
        <v>137</v>
      </c>
      <c r="BA88" t="s">
        <v>137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</row>
    <row r="89" spans="1:66" ht="15" customHeight="1" x14ac:dyDescent="0.25">
      <c r="A89" s="16" t="s">
        <v>751</v>
      </c>
      <c r="B89" t="s">
        <v>118</v>
      </c>
      <c r="C89" t="s">
        <v>119</v>
      </c>
      <c r="D89" t="s">
        <v>63</v>
      </c>
      <c r="E89" t="s">
        <v>535</v>
      </c>
      <c r="F89" t="s">
        <v>751</v>
      </c>
      <c r="G89" t="s">
        <v>752</v>
      </c>
      <c r="H89" t="s">
        <v>723</v>
      </c>
      <c r="I89" t="s">
        <v>724</v>
      </c>
      <c r="J89" s="5">
        <v>42508</v>
      </c>
      <c r="K89" s="5">
        <v>42735</v>
      </c>
      <c r="L89" t="s">
        <v>156</v>
      </c>
      <c r="M89" t="s">
        <v>126</v>
      </c>
      <c r="N89" t="s">
        <v>119</v>
      </c>
      <c r="O89" t="s">
        <v>127</v>
      </c>
      <c r="P89" t="s">
        <v>145</v>
      </c>
      <c r="Q89">
        <v>2700000</v>
      </c>
      <c r="R89">
        <v>0</v>
      </c>
      <c r="S89" t="s">
        <v>129</v>
      </c>
      <c r="T89">
        <v>0</v>
      </c>
      <c r="U89" t="s">
        <v>130</v>
      </c>
      <c r="V89" t="s">
        <v>131</v>
      </c>
      <c r="W89" t="s">
        <v>132</v>
      </c>
      <c r="X89" t="s">
        <v>132</v>
      </c>
      <c r="Y89">
        <v>5022000</v>
      </c>
      <c r="Z89">
        <v>4518840</v>
      </c>
      <c r="AA89">
        <v>7722000</v>
      </c>
      <c r="AB89">
        <v>7722000</v>
      </c>
      <c r="AC89">
        <v>4518840</v>
      </c>
      <c r="AD89">
        <v>6645.3529411764703</v>
      </c>
      <c r="AE89">
        <v>11355.88235294118</v>
      </c>
      <c r="AF89">
        <v>4710.5294117647063</v>
      </c>
      <c r="AG89" s="5">
        <v>43100</v>
      </c>
      <c r="AH89" s="5">
        <v>42837</v>
      </c>
      <c r="AI89" s="5">
        <v>42838</v>
      </c>
      <c r="AJ89" s="5">
        <v>42893</v>
      </c>
      <c r="AK89" s="5">
        <v>42893</v>
      </c>
      <c r="AL89" s="5">
        <v>42886</v>
      </c>
      <c r="AO89" t="s">
        <v>724</v>
      </c>
      <c r="AR89" t="s">
        <v>725</v>
      </c>
      <c r="AU89" t="s">
        <v>134</v>
      </c>
      <c r="AV89">
        <v>3970.588235294118</v>
      </c>
      <c r="AW89">
        <v>7385.2941176470586</v>
      </c>
      <c r="AX89" t="s">
        <v>753</v>
      </c>
      <c r="AY89" t="s">
        <v>164</v>
      </c>
      <c r="AZ89" t="s">
        <v>137</v>
      </c>
      <c r="BA89" t="s">
        <v>137</v>
      </c>
      <c r="BE89">
        <v>2700000</v>
      </c>
      <c r="BF89">
        <v>5022000</v>
      </c>
      <c r="BG89">
        <v>0</v>
      </c>
      <c r="BH89">
        <v>3970.588235294118</v>
      </c>
      <c r="BI89">
        <v>7385.2941176470586</v>
      </c>
      <c r="BJ89">
        <v>11355.88235294118</v>
      </c>
      <c r="BK89">
        <v>0</v>
      </c>
      <c r="BL89">
        <v>0</v>
      </c>
      <c r="BM89">
        <v>0</v>
      </c>
      <c r="BN89">
        <v>1.4705882352941181E-3</v>
      </c>
    </row>
    <row r="90" spans="1:66" ht="15" hidden="1" customHeight="1" x14ac:dyDescent="0.25">
      <c r="A90" s="16" t="s">
        <v>754</v>
      </c>
      <c r="B90" t="s">
        <v>118</v>
      </c>
      <c r="C90" t="s">
        <v>119</v>
      </c>
      <c r="D90" t="s">
        <v>63</v>
      </c>
      <c r="E90" t="s">
        <v>535</v>
      </c>
      <c r="F90" t="s">
        <v>754</v>
      </c>
      <c r="G90" t="s">
        <v>755</v>
      </c>
      <c r="H90" t="s">
        <v>756</v>
      </c>
      <c r="I90" t="s">
        <v>757</v>
      </c>
      <c r="J90" s="5">
        <v>42309</v>
      </c>
      <c r="K90" s="5">
        <v>42309</v>
      </c>
      <c r="L90" t="s">
        <v>237</v>
      </c>
      <c r="M90" t="s">
        <v>126</v>
      </c>
      <c r="N90" t="s">
        <v>119</v>
      </c>
      <c r="O90" t="s">
        <v>127</v>
      </c>
      <c r="P90" t="s">
        <v>145</v>
      </c>
      <c r="Q90">
        <v>4280000</v>
      </c>
      <c r="R90">
        <v>0</v>
      </c>
      <c r="S90" t="s">
        <v>129</v>
      </c>
      <c r="T90">
        <v>0</v>
      </c>
      <c r="U90" t="s">
        <v>130</v>
      </c>
      <c r="V90" t="s">
        <v>131</v>
      </c>
      <c r="W90" t="s">
        <v>132</v>
      </c>
      <c r="X90" t="s">
        <v>132</v>
      </c>
      <c r="Y90">
        <v>0</v>
      </c>
      <c r="Z90">
        <v>4280000</v>
      </c>
      <c r="AA90">
        <v>4280000</v>
      </c>
      <c r="AB90">
        <v>4280000</v>
      </c>
      <c r="AC90">
        <v>4280000</v>
      </c>
      <c r="AD90">
        <v>6294.1176470588234</v>
      </c>
      <c r="AE90">
        <v>6294.1176470588234</v>
      </c>
      <c r="AF90">
        <v>0</v>
      </c>
      <c r="AG90" s="5">
        <v>42309</v>
      </c>
      <c r="AH90">
        <v>0</v>
      </c>
      <c r="AI90">
        <v>0</v>
      </c>
      <c r="AJ90">
        <v>0</v>
      </c>
      <c r="AK90">
        <v>0</v>
      </c>
      <c r="AL90" s="5">
        <v>42309</v>
      </c>
      <c r="AO90" t="s">
        <v>757</v>
      </c>
      <c r="AU90" t="s">
        <v>134</v>
      </c>
      <c r="AV90">
        <v>6294.1176470588234</v>
      </c>
      <c r="AW90">
        <v>0</v>
      </c>
      <c r="AX90" t="s">
        <v>758</v>
      </c>
      <c r="AY90" t="s">
        <v>242</v>
      </c>
      <c r="AZ90" t="s">
        <v>137</v>
      </c>
      <c r="BA90" t="s">
        <v>137</v>
      </c>
      <c r="BE90">
        <v>4280000</v>
      </c>
      <c r="BF90">
        <v>0</v>
      </c>
      <c r="BG90">
        <v>0</v>
      </c>
      <c r="BH90">
        <v>6294.1176470588234</v>
      </c>
      <c r="BI90">
        <v>0</v>
      </c>
      <c r="BJ90">
        <v>6294.1176470588234</v>
      </c>
      <c r="BK90">
        <v>0</v>
      </c>
      <c r="BL90">
        <v>0</v>
      </c>
      <c r="BM90">
        <v>0</v>
      </c>
      <c r="BN90">
        <v>1.4705882352941181E-3</v>
      </c>
    </row>
    <row r="91" spans="1:66" ht="15" hidden="1" customHeight="1" x14ac:dyDescent="0.25">
      <c r="A91" s="16" t="s">
        <v>759</v>
      </c>
      <c r="B91" t="s">
        <v>118</v>
      </c>
      <c r="C91" t="s">
        <v>119</v>
      </c>
      <c r="D91" t="s">
        <v>63</v>
      </c>
      <c r="E91" t="s">
        <v>535</v>
      </c>
      <c r="F91" t="s">
        <v>759</v>
      </c>
      <c r="G91" t="s">
        <v>760</v>
      </c>
      <c r="H91" t="s">
        <v>761</v>
      </c>
      <c r="I91" t="s">
        <v>762</v>
      </c>
      <c r="J91" s="5">
        <v>42514</v>
      </c>
      <c r="K91" s="5">
        <v>42514</v>
      </c>
      <c r="L91" t="s">
        <v>175</v>
      </c>
      <c r="M91" t="s">
        <v>126</v>
      </c>
      <c r="N91" t="s">
        <v>119</v>
      </c>
      <c r="O91" t="s">
        <v>127</v>
      </c>
      <c r="P91" t="s">
        <v>145</v>
      </c>
      <c r="Q91">
        <v>2290000</v>
      </c>
      <c r="R91">
        <v>0</v>
      </c>
      <c r="S91" t="s">
        <v>129</v>
      </c>
      <c r="T91">
        <v>0</v>
      </c>
      <c r="U91" t="s">
        <v>130</v>
      </c>
      <c r="V91" t="s">
        <v>131</v>
      </c>
      <c r="W91" t="s">
        <v>132</v>
      </c>
      <c r="X91" t="s">
        <v>132</v>
      </c>
      <c r="Y91">
        <v>0</v>
      </c>
      <c r="Z91">
        <v>2290000</v>
      </c>
      <c r="AA91">
        <v>2290000</v>
      </c>
      <c r="AB91">
        <v>2290000</v>
      </c>
      <c r="AC91">
        <v>2290000</v>
      </c>
      <c r="AD91">
        <v>3367.6470588235288</v>
      </c>
      <c r="AE91">
        <v>3367.6470588235288</v>
      </c>
      <c r="AF91">
        <v>0</v>
      </c>
      <c r="AG91" s="5">
        <v>42514</v>
      </c>
      <c r="AH91">
        <v>0</v>
      </c>
      <c r="AI91">
        <v>0</v>
      </c>
      <c r="AJ91">
        <v>0</v>
      </c>
      <c r="AK91">
        <v>0</v>
      </c>
      <c r="AL91">
        <v>0</v>
      </c>
      <c r="AO91" t="s">
        <v>762</v>
      </c>
      <c r="AU91" t="s">
        <v>134</v>
      </c>
      <c r="AV91">
        <v>3367.6470588235288</v>
      </c>
      <c r="AW91">
        <v>0</v>
      </c>
      <c r="AX91" t="s">
        <v>763</v>
      </c>
      <c r="AY91" t="s">
        <v>179</v>
      </c>
      <c r="AZ91" t="s">
        <v>137</v>
      </c>
      <c r="BA91" t="s">
        <v>137</v>
      </c>
      <c r="BE91">
        <v>2290000</v>
      </c>
      <c r="BF91">
        <v>0</v>
      </c>
      <c r="BG91">
        <v>0</v>
      </c>
      <c r="BH91">
        <v>3367.6470588235288</v>
      </c>
      <c r="BI91">
        <v>0</v>
      </c>
      <c r="BJ91">
        <v>3367.6470588235288</v>
      </c>
      <c r="BK91">
        <v>0</v>
      </c>
      <c r="BL91">
        <v>0</v>
      </c>
      <c r="BM91">
        <v>0</v>
      </c>
      <c r="BN91">
        <v>1.4705882352941181E-3</v>
      </c>
    </row>
    <row r="92" spans="1:66" ht="15" hidden="1" customHeight="1" x14ac:dyDescent="0.25">
      <c r="A92" s="16" t="s">
        <v>764</v>
      </c>
      <c r="B92" t="s">
        <v>10</v>
      </c>
      <c r="C92" t="s">
        <v>354</v>
      </c>
      <c r="D92" t="s">
        <v>63</v>
      </c>
      <c r="E92" t="s">
        <v>535</v>
      </c>
      <c r="F92" t="s">
        <v>764</v>
      </c>
      <c r="G92" t="s">
        <v>765</v>
      </c>
      <c r="H92" t="s">
        <v>766</v>
      </c>
      <c r="I92" t="s">
        <v>767</v>
      </c>
      <c r="J92" s="5">
        <v>42416</v>
      </c>
      <c r="K92" s="5">
        <v>42705</v>
      </c>
      <c r="L92" t="s">
        <v>143</v>
      </c>
      <c r="M92" t="s">
        <v>324</v>
      </c>
      <c r="N92" t="s">
        <v>354</v>
      </c>
      <c r="O92" t="s">
        <v>359</v>
      </c>
      <c r="P92" t="s">
        <v>145</v>
      </c>
      <c r="Q92">
        <v>10260000</v>
      </c>
      <c r="R92">
        <v>0</v>
      </c>
      <c r="S92" t="s">
        <v>129</v>
      </c>
      <c r="T92">
        <v>0</v>
      </c>
      <c r="U92" t="s">
        <v>130</v>
      </c>
      <c r="V92" t="s">
        <v>131</v>
      </c>
      <c r="W92" t="s">
        <v>146</v>
      </c>
      <c r="X92" t="s">
        <v>132</v>
      </c>
      <c r="Y92">
        <v>1770000</v>
      </c>
      <c r="Z92">
        <v>12030000</v>
      </c>
      <c r="AA92">
        <v>12030000</v>
      </c>
      <c r="AB92">
        <v>12030000</v>
      </c>
      <c r="AC92">
        <v>12030000</v>
      </c>
      <c r="AD92">
        <v>17691.176470588231</v>
      </c>
      <c r="AE92">
        <v>17691.176470588231</v>
      </c>
      <c r="AF92">
        <v>0</v>
      </c>
      <c r="AG92" s="5">
        <v>42735</v>
      </c>
      <c r="AH92" s="5">
        <v>42623</v>
      </c>
      <c r="AI92" s="5">
        <v>42633</v>
      </c>
      <c r="AJ92" s="5">
        <v>42727</v>
      </c>
      <c r="AK92" s="5">
        <v>42727</v>
      </c>
      <c r="AL92" s="5">
        <v>42704</v>
      </c>
      <c r="AO92" t="s">
        <v>767</v>
      </c>
      <c r="AP92" t="s">
        <v>768</v>
      </c>
      <c r="AR92" t="s">
        <v>769</v>
      </c>
      <c r="AS92" t="s">
        <v>770</v>
      </c>
      <c r="AT92" t="s">
        <v>770</v>
      </c>
      <c r="AU92" t="s">
        <v>134</v>
      </c>
      <c r="AV92">
        <v>15088.23529411765</v>
      </c>
      <c r="AW92">
        <v>2602.9411764705878</v>
      </c>
      <c r="AX92" t="s">
        <v>771</v>
      </c>
      <c r="AY92" t="s">
        <v>150</v>
      </c>
      <c r="AZ92" t="s">
        <v>137</v>
      </c>
      <c r="BA92" t="s">
        <v>137</v>
      </c>
      <c r="BE92">
        <v>10260000</v>
      </c>
      <c r="BF92">
        <v>1770000</v>
      </c>
      <c r="BG92">
        <v>0</v>
      </c>
      <c r="BH92">
        <v>15088.23529411765</v>
      </c>
      <c r="BI92">
        <v>2602.9411764705878</v>
      </c>
      <c r="BJ92">
        <v>17691.176470588231</v>
      </c>
      <c r="BK92">
        <v>0</v>
      </c>
      <c r="BL92">
        <v>0</v>
      </c>
      <c r="BM92">
        <v>0</v>
      </c>
      <c r="BN92">
        <v>1.4705882352941181E-3</v>
      </c>
    </row>
    <row r="93" spans="1:66" ht="15" hidden="1" customHeight="1" x14ac:dyDescent="0.25">
      <c r="A93" s="16" t="s">
        <v>772</v>
      </c>
      <c r="B93" t="s">
        <v>243</v>
      </c>
      <c r="C93" t="s">
        <v>244</v>
      </c>
      <c r="D93" t="s">
        <v>63</v>
      </c>
      <c r="E93" t="s">
        <v>535</v>
      </c>
      <c r="F93" t="s">
        <v>772</v>
      </c>
      <c r="G93" t="s">
        <v>728</v>
      </c>
      <c r="H93" t="s">
        <v>773</v>
      </c>
      <c r="I93" t="s">
        <v>774</v>
      </c>
      <c r="J93" s="5">
        <v>42309</v>
      </c>
      <c r="K93" s="5">
        <v>42309</v>
      </c>
      <c r="L93" t="s">
        <v>249</v>
      </c>
      <c r="M93" t="s">
        <v>250</v>
      </c>
      <c r="N93" t="s">
        <v>244</v>
      </c>
      <c r="O93" t="s">
        <v>250</v>
      </c>
      <c r="P93" t="s">
        <v>729</v>
      </c>
      <c r="Q93">
        <v>0</v>
      </c>
      <c r="R93">
        <v>0</v>
      </c>
      <c r="S93" t="s">
        <v>129</v>
      </c>
      <c r="T93">
        <v>0</v>
      </c>
      <c r="U93" t="s">
        <v>130</v>
      </c>
      <c r="V93" t="s">
        <v>131</v>
      </c>
      <c r="W93" t="s">
        <v>132</v>
      </c>
      <c r="X93" t="s">
        <v>132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 s="5">
        <v>42309</v>
      </c>
      <c r="AH93">
        <v>0</v>
      </c>
      <c r="AI93">
        <v>0</v>
      </c>
      <c r="AJ93">
        <v>0</v>
      </c>
      <c r="AK93">
        <v>0</v>
      </c>
      <c r="AL93">
        <v>0</v>
      </c>
      <c r="AO93" t="s">
        <v>774</v>
      </c>
      <c r="AU93" t="s">
        <v>134</v>
      </c>
      <c r="AV93">
        <v>0</v>
      </c>
      <c r="AW93">
        <v>0</v>
      </c>
      <c r="AX93" t="s">
        <v>775</v>
      </c>
      <c r="AY93" t="s">
        <v>253</v>
      </c>
      <c r="AZ93" t="s">
        <v>137</v>
      </c>
      <c r="BA93" t="s">
        <v>137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</row>
    <row r="94" spans="1:66" ht="15" hidden="1" customHeight="1" x14ac:dyDescent="0.25">
      <c r="A94" s="16" t="s">
        <v>776</v>
      </c>
      <c r="B94" t="s">
        <v>10</v>
      </c>
      <c r="C94" t="s">
        <v>354</v>
      </c>
      <c r="D94" t="s">
        <v>63</v>
      </c>
      <c r="E94" t="s">
        <v>535</v>
      </c>
      <c r="F94" t="s">
        <v>776</v>
      </c>
      <c r="G94" t="s">
        <v>777</v>
      </c>
      <c r="H94" t="s">
        <v>778</v>
      </c>
      <c r="I94" t="s">
        <v>779</v>
      </c>
      <c r="J94" s="5">
        <v>42527</v>
      </c>
      <c r="K94" s="5">
        <v>42649</v>
      </c>
      <c r="L94" t="s">
        <v>143</v>
      </c>
      <c r="M94" t="s">
        <v>324</v>
      </c>
      <c r="N94" t="s">
        <v>354</v>
      </c>
      <c r="O94" t="s">
        <v>359</v>
      </c>
      <c r="P94" t="s">
        <v>145</v>
      </c>
      <c r="Q94">
        <v>2493752</v>
      </c>
      <c r="R94">
        <v>0</v>
      </c>
      <c r="S94" t="s">
        <v>129</v>
      </c>
      <c r="T94">
        <v>0</v>
      </c>
      <c r="U94" t="s">
        <v>130</v>
      </c>
      <c r="V94" t="s">
        <v>131</v>
      </c>
      <c r="W94" t="s">
        <v>146</v>
      </c>
      <c r="X94" t="s">
        <v>132</v>
      </c>
      <c r="Y94">
        <v>3696000</v>
      </c>
      <c r="Z94">
        <v>6135751</v>
      </c>
      <c r="AA94">
        <v>6189752</v>
      </c>
      <c r="AB94">
        <v>6189752</v>
      </c>
      <c r="AC94">
        <v>6135751</v>
      </c>
      <c r="AD94">
        <v>9023.1632352941178</v>
      </c>
      <c r="AE94">
        <v>9102.5764705882357</v>
      </c>
      <c r="AF94">
        <v>79.413235294117641</v>
      </c>
      <c r="AG94" s="5">
        <v>42809</v>
      </c>
      <c r="AH94" s="5">
        <v>42638</v>
      </c>
      <c r="AI94" s="5">
        <v>42811</v>
      </c>
      <c r="AJ94" s="5">
        <v>42804</v>
      </c>
      <c r="AK94" s="5">
        <v>42811</v>
      </c>
      <c r="AL94" s="5">
        <v>42809</v>
      </c>
      <c r="AO94" t="s">
        <v>779</v>
      </c>
      <c r="AR94" t="s">
        <v>780</v>
      </c>
      <c r="AU94" t="s">
        <v>134</v>
      </c>
      <c r="AV94">
        <v>3667.2823529411771</v>
      </c>
      <c r="AW94">
        <v>5435.2941176470586</v>
      </c>
      <c r="AX94" t="s">
        <v>781</v>
      </c>
      <c r="AY94" t="s">
        <v>150</v>
      </c>
      <c r="AZ94" t="s">
        <v>137</v>
      </c>
      <c r="BA94" t="s">
        <v>137</v>
      </c>
      <c r="BE94">
        <v>2493752</v>
      </c>
      <c r="BF94">
        <v>3696000</v>
      </c>
      <c r="BG94">
        <v>0</v>
      </c>
      <c r="BH94">
        <v>3667.2823529411771</v>
      </c>
      <c r="BI94">
        <v>5435.2941176470586</v>
      </c>
      <c r="BJ94">
        <v>9102.5764705882357</v>
      </c>
      <c r="BK94">
        <v>0</v>
      </c>
      <c r="BL94">
        <v>0</v>
      </c>
      <c r="BM94">
        <v>0</v>
      </c>
      <c r="BN94">
        <v>1.4705882352941181E-3</v>
      </c>
    </row>
    <row r="95" spans="1:66" ht="15" hidden="1" customHeight="1" x14ac:dyDescent="0.25">
      <c r="A95" s="16" t="s">
        <v>782</v>
      </c>
      <c r="B95" t="s">
        <v>10</v>
      </c>
      <c r="C95" t="s">
        <v>11</v>
      </c>
      <c r="D95" t="s">
        <v>63</v>
      </c>
      <c r="E95" t="s">
        <v>535</v>
      </c>
      <c r="F95" t="s">
        <v>782</v>
      </c>
      <c r="G95" t="s">
        <v>783</v>
      </c>
      <c r="H95" t="s">
        <v>784</v>
      </c>
      <c r="I95" t="s">
        <v>785</v>
      </c>
      <c r="J95" s="5">
        <v>42515</v>
      </c>
      <c r="K95" s="5">
        <v>42516</v>
      </c>
      <c r="L95" t="s">
        <v>237</v>
      </c>
      <c r="M95" t="s">
        <v>324</v>
      </c>
      <c r="N95" t="s">
        <v>11</v>
      </c>
      <c r="O95" t="s">
        <v>17</v>
      </c>
      <c r="P95" t="s">
        <v>333</v>
      </c>
      <c r="Q95">
        <v>25674</v>
      </c>
      <c r="R95">
        <v>0</v>
      </c>
      <c r="S95" t="s">
        <v>129</v>
      </c>
      <c r="T95">
        <v>0</v>
      </c>
      <c r="U95" t="s">
        <v>130</v>
      </c>
      <c r="V95" t="s">
        <v>131</v>
      </c>
      <c r="W95" t="s">
        <v>146</v>
      </c>
      <c r="X95" t="s">
        <v>132</v>
      </c>
      <c r="Y95">
        <v>0</v>
      </c>
      <c r="Z95">
        <v>21402</v>
      </c>
      <c r="AA95">
        <v>25674</v>
      </c>
      <c r="AB95">
        <v>25674</v>
      </c>
      <c r="AC95">
        <v>21402</v>
      </c>
      <c r="AD95">
        <v>21402</v>
      </c>
      <c r="AE95">
        <v>25674</v>
      </c>
      <c r="AF95">
        <v>4272</v>
      </c>
      <c r="AG95" s="5">
        <v>42516</v>
      </c>
      <c r="AH95">
        <v>0</v>
      </c>
      <c r="AI95">
        <v>0</v>
      </c>
      <c r="AJ95" s="5">
        <v>42552</v>
      </c>
      <c r="AK95" s="5">
        <v>42552</v>
      </c>
      <c r="AL95" s="5">
        <v>42516</v>
      </c>
      <c r="AO95" t="s">
        <v>785</v>
      </c>
      <c r="AU95" t="s">
        <v>134</v>
      </c>
      <c r="AV95">
        <v>25674</v>
      </c>
      <c r="AW95">
        <v>0</v>
      </c>
      <c r="AX95" t="s">
        <v>786</v>
      </c>
      <c r="AY95" t="s">
        <v>242</v>
      </c>
      <c r="AZ95" t="s">
        <v>137</v>
      </c>
      <c r="BA95" t="s">
        <v>137</v>
      </c>
      <c r="BE95">
        <v>25674</v>
      </c>
      <c r="BF95">
        <v>0</v>
      </c>
      <c r="BG95">
        <v>0</v>
      </c>
      <c r="BH95">
        <v>25674</v>
      </c>
      <c r="BI95">
        <v>0</v>
      </c>
      <c r="BJ95">
        <v>25674</v>
      </c>
      <c r="BK95">
        <v>0</v>
      </c>
      <c r="BL95">
        <v>0</v>
      </c>
      <c r="BM95">
        <v>0</v>
      </c>
      <c r="BN95">
        <v>1</v>
      </c>
    </row>
    <row r="96" spans="1:66" ht="15" hidden="1" customHeight="1" x14ac:dyDescent="0.25">
      <c r="A96" s="16" t="s">
        <v>787</v>
      </c>
      <c r="B96" t="s">
        <v>33</v>
      </c>
      <c r="C96" t="s">
        <v>217</v>
      </c>
      <c r="D96" t="s">
        <v>63</v>
      </c>
      <c r="E96" t="s">
        <v>535</v>
      </c>
      <c r="F96" t="s">
        <v>787</v>
      </c>
      <c r="G96" t="s">
        <v>788</v>
      </c>
      <c r="H96" t="s">
        <v>789</v>
      </c>
      <c r="I96" t="s">
        <v>790</v>
      </c>
      <c r="J96" s="5">
        <v>42309</v>
      </c>
      <c r="K96" s="5">
        <v>42309</v>
      </c>
      <c r="L96" t="s">
        <v>175</v>
      </c>
      <c r="M96" t="s">
        <v>196</v>
      </c>
      <c r="N96" t="s">
        <v>217</v>
      </c>
      <c r="O96" t="s">
        <v>222</v>
      </c>
      <c r="P96" t="s">
        <v>729</v>
      </c>
      <c r="Q96">
        <v>0</v>
      </c>
      <c r="R96">
        <v>0</v>
      </c>
      <c r="S96" t="s">
        <v>129</v>
      </c>
      <c r="T96">
        <v>0</v>
      </c>
      <c r="U96" t="s">
        <v>130</v>
      </c>
      <c r="V96" t="s">
        <v>131</v>
      </c>
      <c r="W96" t="s">
        <v>132</v>
      </c>
      <c r="X96" t="s">
        <v>132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 s="5">
        <v>42309</v>
      </c>
      <c r="AH96">
        <v>0</v>
      </c>
      <c r="AI96">
        <v>0</v>
      </c>
      <c r="AJ96">
        <v>0</v>
      </c>
      <c r="AK96">
        <v>0</v>
      </c>
      <c r="AL96">
        <v>0</v>
      </c>
      <c r="AO96" t="s">
        <v>790</v>
      </c>
      <c r="AU96" t="s">
        <v>134</v>
      </c>
      <c r="AV96">
        <v>0</v>
      </c>
      <c r="AW96">
        <v>0</v>
      </c>
      <c r="AX96" t="s">
        <v>791</v>
      </c>
      <c r="AY96" t="s">
        <v>179</v>
      </c>
      <c r="AZ96" t="s">
        <v>137</v>
      </c>
      <c r="BA96" t="s">
        <v>137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</row>
    <row r="97" spans="1:66" ht="15" hidden="1" customHeight="1" x14ac:dyDescent="0.25">
      <c r="A97" s="16" t="s">
        <v>792</v>
      </c>
      <c r="B97" t="s">
        <v>169</v>
      </c>
      <c r="C97" t="s">
        <v>254</v>
      </c>
      <c r="D97" t="s">
        <v>63</v>
      </c>
      <c r="E97" t="s">
        <v>535</v>
      </c>
      <c r="F97" t="s">
        <v>792</v>
      </c>
      <c r="G97" t="s">
        <v>793</v>
      </c>
      <c r="H97" t="s">
        <v>794</v>
      </c>
      <c r="I97" t="s">
        <v>795</v>
      </c>
      <c r="J97" s="5">
        <v>42309</v>
      </c>
      <c r="K97" s="5">
        <v>42309</v>
      </c>
      <c r="L97" t="s">
        <v>460</v>
      </c>
      <c r="M97" t="s">
        <v>176</v>
      </c>
      <c r="N97" t="s">
        <v>254</v>
      </c>
      <c r="O97" t="s">
        <v>259</v>
      </c>
      <c r="P97" t="s">
        <v>729</v>
      </c>
      <c r="Q97">
        <v>0</v>
      </c>
      <c r="R97">
        <v>0</v>
      </c>
      <c r="S97" t="s">
        <v>129</v>
      </c>
      <c r="T97">
        <v>0</v>
      </c>
      <c r="U97" t="s">
        <v>130</v>
      </c>
      <c r="V97" t="s">
        <v>131</v>
      </c>
      <c r="W97" t="s">
        <v>132</v>
      </c>
      <c r="X97" t="s">
        <v>132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 s="5">
        <v>42309</v>
      </c>
      <c r="AH97">
        <v>0</v>
      </c>
      <c r="AI97">
        <v>0</v>
      </c>
      <c r="AJ97">
        <v>0</v>
      </c>
      <c r="AK97">
        <v>0</v>
      </c>
      <c r="AL97">
        <v>0</v>
      </c>
      <c r="AO97" t="s">
        <v>795</v>
      </c>
      <c r="AU97" t="s">
        <v>134</v>
      </c>
      <c r="AV97">
        <v>0</v>
      </c>
      <c r="AW97">
        <v>0</v>
      </c>
      <c r="AX97" t="s">
        <v>796</v>
      </c>
      <c r="AY97" t="s">
        <v>463</v>
      </c>
      <c r="AZ97" t="s">
        <v>137</v>
      </c>
      <c r="BA97" t="s">
        <v>137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</row>
    <row r="98" spans="1:66" ht="15" hidden="1" customHeight="1" x14ac:dyDescent="0.25">
      <c r="A98" s="16" t="s">
        <v>797</v>
      </c>
      <c r="B98" t="s">
        <v>118</v>
      </c>
      <c r="C98" t="s">
        <v>119</v>
      </c>
      <c r="D98" t="s">
        <v>63</v>
      </c>
      <c r="E98" t="s">
        <v>535</v>
      </c>
      <c r="F98" t="s">
        <v>797</v>
      </c>
      <c r="G98" t="s">
        <v>798</v>
      </c>
      <c r="H98" t="s">
        <v>761</v>
      </c>
      <c r="I98" t="s">
        <v>762</v>
      </c>
      <c r="J98" s="5">
        <v>42309</v>
      </c>
      <c r="K98" s="5">
        <v>42309</v>
      </c>
      <c r="L98" t="s">
        <v>249</v>
      </c>
      <c r="M98" t="s">
        <v>126</v>
      </c>
      <c r="N98" t="s">
        <v>119</v>
      </c>
      <c r="O98" t="s">
        <v>127</v>
      </c>
      <c r="P98" t="s">
        <v>145</v>
      </c>
      <c r="Q98">
        <v>4550000</v>
      </c>
      <c r="R98">
        <v>0</v>
      </c>
      <c r="S98" t="s">
        <v>129</v>
      </c>
      <c r="T98">
        <v>0</v>
      </c>
      <c r="U98" t="s">
        <v>130</v>
      </c>
      <c r="V98" t="s">
        <v>131</v>
      </c>
      <c r="W98" t="s">
        <v>132</v>
      </c>
      <c r="X98" t="s">
        <v>132</v>
      </c>
      <c r="Y98">
        <v>0</v>
      </c>
      <c r="Z98">
        <v>0</v>
      </c>
      <c r="AA98">
        <v>4550000</v>
      </c>
      <c r="AB98">
        <v>4550000</v>
      </c>
      <c r="AC98">
        <v>0</v>
      </c>
      <c r="AD98">
        <v>0</v>
      </c>
      <c r="AE98">
        <v>6691.1764705882351</v>
      </c>
      <c r="AF98">
        <v>6691.1764705882351</v>
      </c>
      <c r="AG98" s="5">
        <v>42309</v>
      </c>
      <c r="AH98">
        <v>0</v>
      </c>
      <c r="AI98">
        <v>0</v>
      </c>
      <c r="AJ98">
        <v>0</v>
      </c>
      <c r="AK98">
        <v>0</v>
      </c>
      <c r="AL98">
        <v>0</v>
      </c>
      <c r="AO98" t="s">
        <v>762</v>
      </c>
      <c r="AU98" t="s">
        <v>134</v>
      </c>
      <c r="AV98">
        <v>6691.1764705882351</v>
      </c>
      <c r="AW98">
        <v>0</v>
      </c>
      <c r="AX98" t="s">
        <v>799</v>
      </c>
      <c r="AY98" t="s">
        <v>253</v>
      </c>
      <c r="AZ98" t="s">
        <v>137</v>
      </c>
      <c r="BA98" t="s">
        <v>137</v>
      </c>
      <c r="BE98">
        <v>4550000</v>
      </c>
      <c r="BF98">
        <v>0</v>
      </c>
      <c r="BG98">
        <v>0</v>
      </c>
      <c r="BH98">
        <v>6691.1764705882351</v>
      </c>
      <c r="BI98">
        <v>0</v>
      </c>
      <c r="BJ98">
        <v>6691.1764705882351</v>
      </c>
      <c r="BK98">
        <v>0</v>
      </c>
      <c r="BL98">
        <v>0</v>
      </c>
      <c r="BM98">
        <v>0</v>
      </c>
      <c r="BN98">
        <v>1.4705882352941181E-3</v>
      </c>
    </row>
    <row r="99" spans="1:66" ht="15" hidden="1" customHeight="1" x14ac:dyDescent="0.25">
      <c r="A99" s="16" t="s">
        <v>800</v>
      </c>
      <c r="B99" t="s">
        <v>169</v>
      </c>
      <c r="C99" t="s">
        <v>254</v>
      </c>
      <c r="D99" t="s">
        <v>63</v>
      </c>
      <c r="E99" t="s">
        <v>535</v>
      </c>
      <c r="F99" t="s">
        <v>800</v>
      </c>
      <c r="G99" t="s">
        <v>793</v>
      </c>
      <c r="H99" t="s">
        <v>801</v>
      </c>
      <c r="I99" t="s">
        <v>802</v>
      </c>
      <c r="J99" s="5">
        <v>42309</v>
      </c>
      <c r="K99" s="5">
        <v>42309</v>
      </c>
      <c r="L99" t="s">
        <v>460</v>
      </c>
      <c r="M99" t="s">
        <v>176</v>
      </c>
      <c r="N99" t="s">
        <v>254</v>
      </c>
      <c r="O99" t="s">
        <v>259</v>
      </c>
      <c r="P99" t="s">
        <v>729</v>
      </c>
      <c r="Q99">
        <v>0</v>
      </c>
      <c r="R99">
        <v>0</v>
      </c>
      <c r="S99" t="s">
        <v>129</v>
      </c>
      <c r="T99">
        <v>0</v>
      </c>
      <c r="U99" t="s">
        <v>130</v>
      </c>
      <c r="V99" t="s">
        <v>131</v>
      </c>
      <c r="W99" t="s">
        <v>132</v>
      </c>
      <c r="X99" t="s">
        <v>132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 s="5">
        <v>42309</v>
      </c>
      <c r="AH99">
        <v>0</v>
      </c>
      <c r="AI99">
        <v>0</v>
      </c>
      <c r="AJ99">
        <v>0</v>
      </c>
      <c r="AK99">
        <v>0</v>
      </c>
      <c r="AL99">
        <v>0</v>
      </c>
      <c r="AO99" t="s">
        <v>802</v>
      </c>
      <c r="AU99" t="s">
        <v>134</v>
      </c>
      <c r="AV99">
        <v>0</v>
      </c>
      <c r="AW99">
        <v>0</v>
      </c>
      <c r="AX99" t="s">
        <v>803</v>
      </c>
      <c r="AY99" t="s">
        <v>463</v>
      </c>
      <c r="AZ99" t="s">
        <v>137</v>
      </c>
      <c r="BA99" t="s">
        <v>137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</row>
    <row r="100" spans="1:66" ht="15" hidden="1" customHeight="1" x14ac:dyDescent="0.25">
      <c r="A100" s="16" t="s">
        <v>804</v>
      </c>
      <c r="B100" t="s">
        <v>243</v>
      </c>
      <c r="C100" t="s">
        <v>244</v>
      </c>
      <c r="D100" t="s">
        <v>63</v>
      </c>
      <c r="E100" t="s">
        <v>535</v>
      </c>
      <c r="F100" t="s">
        <v>804</v>
      </c>
      <c r="G100" t="s">
        <v>728</v>
      </c>
      <c r="H100" t="s">
        <v>606</v>
      </c>
      <c r="I100" t="s">
        <v>607</v>
      </c>
      <c r="J100" s="5">
        <v>42309</v>
      </c>
      <c r="K100" s="5">
        <v>42309</v>
      </c>
      <c r="L100" t="s">
        <v>249</v>
      </c>
      <c r="M100" t="s">
        <v>250</v>
      </c>
      <c r="N100" t="s">
        <v>244</v>
      </c>
      <c r="O100" t="s">
        <v>250</v>
      </c>
      <c r="P100" t="s">
        <v>729</v>
      </c>
      <c r="Q100">
        <v>0</v>
      </c>
      <c r="R100">
        <v>0</v>
      </c>
      <c r="S100" t="s">
        <v>129</v>
      </c>
      <c r="T100">
        <v>0</v>
      </c>
      <c r="U100" t="s">
        <v>729</v>
      </c>
      <c r="V100" t="s">
        <v>131</v>
      </c>
      <c r="W100" t="s">
        <v>132</v>
      </c>
      <c r="X100" t="s">
        <v>132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 s="5">
        <v>42309</v>
      </c>
      <c r="AH100">
        <v>0</v>
      </c>
      <c r="AI100">
        <v>0</v>
      </c>
      <c r="AJ100">
        <v>0</v>
      </c>
      <c r="AK100">
        <v>0</v>
      </c>
      <c r="AL100">
        <v>0</v>
      </c>
      <c r="AO100" t="s">
        <v>607</v>
      </c>
      <c r="AU100" t="s">
        <v>134</v>
      </c>
      <c r="AV100">
        <v>0</v>
      </c>
      <c r="AW100">
        <v>0</v>
      </c>
      <c r="AX100" t="s">
        <v>805</v>
      </c>
      <c r="AY100" t="s">
        <v>253</v>
      </c>
      <c r="AZ100" t="s">
        <v>137</v>
      </c>
      <c r="BA100" t="s">
        <v>137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</row>
    <row r="101" spans="1:66" ht="15" hidden="1" customHeight="1" x14ac:dyDescent="0.25">
      <c r="A101" s="16" t="s">
        <v>806</v>
      </c>
      <c r="B101" t="s">
        <v>118</v>
      </c>
      <c r="C101" t="s">
        <v>119</v>
      </c>
      <c r="D101" t="s">
        <v>63</v>
      </c>
      <c r="E101" t="s">
        <v>535</v>
      </c>
      <c r="F101" t="s">
        <v>806</v>
      </c>
      <c r="G101" t="s">
        <v>807</v>
      </c>
      <c r="H101" t="s">
        <v>808</v>
      </c>
      <c r="I101" t="s">
        <v>809</v>
      </c>
      <c r="J101" s="5">
        <v>42531</v>
      </c>
      <c r="K101" s="5">
        <v>42531</v>
      </c>
      <c r="L101" t="s">
        <v>175</v>
      </c>
      <c r="M101" t="s">
        <v>126</v>
      </c>
      <c r="N101" t="s">
        <v>119</v>
      </c>
      <c r="O101" t="s">
        <v>127</v>
      </c>
      <c r="P101" t="s">
        <v>145</v>
      </c>
      <c r="Q101">
        <v>1350000</v>
      </c>
      <c r="R101">
        <v>0</v>
      </c>
      <c r="S101" t="s">
        <v>129</v>
      </c>
      <c r="T101">
        <v>0</v>
      </c>
      <c r="U101" t="s">
        <v>130</v>
      </c>
      <c r="V101" t="s">
        <v>131</v>
      </c>
      <c r="W101" t="s">
        <v>132</v>
      </c>
      <c r="X101" t="s">
        <v>132</v>
      </c>
      <c r="Y101">
        <v>0</v>
      </c>
      <c r="Z101">
        <v>1350000</v>
      </c>
      <c r="AA101">
        <v>1350000</v>
      </c>
      <c r="AB101">
        <v>1350000</v>
      </c>
      <c r="AC101">
        <v>1350000</v>
      </c>
      <c r="AD101">
        <v>1985.294117647059</v>
      </c>
      <c r="AE101">
        <v>1985.294117647059</v>
      </c>
      <c r="AF101">
        <v>0</v>
      </c>
      <c r="AG101" s="5">
        <v>42531</v>
      </c>
      <c r="AH101">
        <v>0</v>
      </c>
      <c r="AI101">
        <v>0</v>
      </c>
      <c r="AJ101">
        <v>0</v>
      </c>
      <c r="AK101">
        <v>0</v>
      </c>
      <c r="AL101" s="5">
        <v>42531</v>
      </c>
      <c r="AO101" t="s">
        <v>809</v>
      </c>
      <c r="AU101" t="s">
        <v>134</v>
      </c>
      <c r="AV101">
        <v>1985.294117647059</v>
      </c>
      <c r="AW101">
        <v>0</v>
      </c>
      <c r="AX101" t="s">
        <v>810</v>
      </c>
      <c r="AY101" t="s">
        <v>179</v>
      </c>
      <c r="AZ101" t="s">
        <v>137</v>
      </c>
      <c r="BA101" t="s">
        <v>137</v>
      </c>
      <c r="BE101">
        <v>1350000</v>
      </c>
      <c r="BF101">
        <v>0</v>
      </c>
      <c r="BG101">
        <v>0</v>
      </c>
      <c r="BH101">
        <v>1985.294117647059</v>
      </c>
      <c r="BI101">
        <v>0</v>
      </c>
      <c r="BJ101">
        <v>1985.294117647059</v>
      </c>
      <c r="BK101">
        <v>0</v>
      </c>
      <c r="BL101">
        <v>0</v>
      </c>
      <c r="BM101">
        <v>0</v>
      </c>
      <c r="BN101">
        <v>1.4705882352941181E-3</v>
      </c>
    </row>
    <row r="102" spans="1:66" ht="15" hidden="1" customHeight="1" x14ac:dyDescent="0.25">
      <c r="A102" s="16" t="s">
        <v>811</v>
      </c>
      <c r="B102" t="s">
        <v>118</v>
      </c>
      <c r="C102" t="s">
        <v>138</v>
      </c>
      <c r="D102" t="s">
        <v>63</v>
      </c>
      <c r="E102" t="s">
        <v>535</v>
      </c>
      <c r="F102" t="s">
        <v>811</v>
      </c>
      <c r="G102" t="s">
        <v>812</v>
      </c>
      <c r="H102" t="s">
        <v>292</v>
      </c>
      <c r="I102" t="s">
        <v>293</v>
      </c>
      <c r="J102" s="5">
        <v>42534</v>
      </c>
      <c r="K102" s="5">
        <v>42534</v>
      </c>
      <c r="L102" t="s">
        <v>143</v>
      </c>
      <c r="M102" t="s">
        <v>126</v>
      </c>
      <c r="N102" t="s">
        <v>138</v>
      </c>
      <c r="O102" t="s">
        <v>144</v>
      </c>
      <c r="P102" t="s">
        <v>145</v>
      </c>
      <c r="Q102">
        <v>1551714</v>
      </c>
      <c r="R102">
        <v>0</v>
      </c>
      <c r="S102" t="s">
        <v>129</v>
      </c>
      <c r="T102">
        <v>0</v>
      </c>
      <c r="U102" t="s">
        <v>130</v>
      </c>
      <c r="V102" t="s">
        <v>131</v>
      </c>
      <c r="W102" t="s">
        <v>132</v>
      </c>
      <c r="X102" t="s">
        <v>132</v>
      </c>
      <c r="Y102">
        <v>0</v>
      </c>
      <c r="Z102">
        <v>1551714</v>
      </c>
      <c r="AA102">
        <v>1551714</v>
      </c>
      <c r="AB102">
        <v>1551714</v>
      </c>
      <c r="AC102">
        <v>1551714</v>
      </c>
      <c r="AD102">
        <v>2281.9323529411758</v>
      </c>
      <c r="AE102">
        <v>2281.9323529411758</v>
      </c>
      <c r="AF102">
        <v>0</v>
      </c>
      <c r="AG102" s="5">
        <v>42534</v>
      </c>
      <c r="AH102">
        <v>0</v>
      </c>
      <c r="AI102">
        <v>0</v>
      </c>
      <c r="AJ102">
        <v>0</v>
      </c>
      <c r="AK102">
        <v>0</v>
      </c>
      <c r="AL102" s="5">
        <v>42534</v>
      </c>
      <c r="AO102" t="s">
        <v>293</v>
      </c>
      <c r="AQ102" t="s">
        <v>294</v>
      </c>
      <c r="AR102" t="s">
        <v>295</v>
      </c>
      <c r="AS102" t="s">
        <v>296</v>
      </c>
      <c r="AT102" t="s">
        <v>32</v>
      </c>
      <c r="AU102" t="s">
        <v>134</v>
      </c>
      <c r="AV102">
        <v>2281.9323529411758</v>
      </c>
      <c r="AW102">
        <v>0</v>
      </c>
      <c r="AX102" t="s">
        <v>813</v>
      </c>
      <c r="AY102" t="s">
        <v>150</v>
      </c>
      <c r="AZ102" t="s">
        <v>137</v>
      </c>
      <c r="BA102" t="s">
        <v>137</v>
      </c>
      <c r="BE102">
        <v>1551714</v>
      </c>
      <c r="BF102">
        <v>0</v>
      </c>
      <c r="BG102">
        <v>0</v>
      </c>
      <c r="BH102">
        <v>2281.9323529411758</v>
      </c>
      <c r="BI102">
        <v>0</v>
      </c>
      <c r="BJ102">
        <v>2281.9323529411758</v>
      </c>
      <c r="BK102">
        <v>0</v>
      </c>
      <c r="BL102">
        <v>0</v>
      </c>
      <c r="BM102">
        <v>0</v>
      </c>
      <c r="BN102">
        <v>1.4705882352941181E-3</v>
      </c>
    </row>
    <row r="103" spans="1:66" ht="15" hidden="1" customHeight="1" x14ac:dyDescent="0.25">
      <c r="A103" s="16" t="s">
        <v>814</v>
      </c>
      <c r="B103" t="s">
        <v>10</v>
      </c>
      <c r="C103" t="s">
        <v>534</v>
      </c>
      <c r="D103" t="s">
        <v>63</v>
      </c>
      <c r="E103" t="s">
        <v>535</v>
      </c>
      <c r="F103" t="s">
        <v>814</v>
      </c>
      <c r="G103" t="s">
        <v>815</v>
      </c>
      <c r="H103" t="s">
        <v>606</v>
      </c>
      <c r="I103" t="s">
        <v>607</v>
      </c>
      <c r="J103" s="5">
        <v>42491</v>
      </c>
      <c r="K103" s="5">
        <v>42735</v>
      </c>
      <c r="L103" t="s">
        <v>125</v>
      </c>
      <c r="M103" t="s">
        <v>324</v>
      </c>
      <c r="N103" t="s">
        <v>534</v>
      </c>
      <c r="O103" t="s">
        <v>540</v>
      </c>
      <c r="P103" t="s">
        <v>145</v>
      </c>
      <c r="Q103">
        <v>10000000</v>
      </c>
      <c r="R103">
        <v>0</v>
      </c>
      <c r="S103" t="s">
        <v>129</v>
      </c>
      <c r="T103">
        <v>0</v>
      </c>
      <c r="U103" t="s">
        <v>130</v>
      </c>
      <c r="V103" t="s">
        <v>131</v>
      </c>
      <c r="W103" t="s">
        <v>132</v>
      </c>
      <c r="X103" t="s">
        <v>132</v>
      </c>
      <c r="Y103">
        <v>0</v>
      </c>
      <c r="Z103">
        <v>0</v>
      </c>
      <c r="AA103">
        <v>10000000</v>
      </c>
      <c r="AB103">
        <v>10000000</v>
      </c>
      <c r="AC103">
        <v>0</v>
      </c>
      <c r="AD103">
        <v>0</v>
      </c>
      <c r="AE103">
        <v>14705.88235294118</v>
      </c>
      <c r="AF103">
        <v>14705.88235294118</v>
      </c>
      <c r="AG103" s="5">
        <v>42735</v>
      </c>
      <c r="AH103">
        <v>0</v>
      </c>
      <c r="AI103">
        <v>0</v>
      </c>
      <c r="AJ103">
        <v>0</v>
      </c>
      <c r="AK103">
        <v>0</v>
      </c>
      <c r="AL103">
        <v>0</v>
      </c>
      <c r="AO103" t="s">
        <v>607</v>
      </c>
      <c r="AP103" t="s">
        <v>816</v>
      </c>
      <c r="AU103" t="s">
        <v>134</v>
      </c>
      <c r="AV103">
        <v>14705.88235294118</v>
      </c>
      <c r="AW103">
        <v>0</v>
      </c>
      <c r="AX103" t="s">
        <v>817</v>
      </c>
      <c r="AY103" t="s">
        <v>136</v>
      </c>
      <c r="AZ103" t="s">
        <v>137</v>
      </c>
      <c r="BA103" t="s">
        <v>137</v>
      </c>
      <c r="BE103">
        <v>10000000</v>
      </c>
      <c r="BF103">
        <v>0</v>
      </c>
      <c r="BG103">
        <v>0</v>
      </c>
      <c r="BH103">
        <v>14705.88235294118</v>
      </c>
      <c r="BI103">
        <v>0</v>
      </c>
      <c r="BJ103">
        <v>14705.88235294118</v>
      </c>
      <c r="BK103">
        <v>0</v>
      </c>
      <c r="BL103">
        <v>0</v>
      </c>
      <c r="BM103">
        <v>0</v>
      </c>
      <c r="BN103">
        <v>1.4705882352941181E-3</v>
      </c>
    </row>
    <row r="104" spans="1:66" ht="15" customHeight="1" x14ac:dyDescent="0.25">
      <c r="A104" s="16" t="s">
        <v>818</v>
      </c>
      <c r="B104" t="s">
        <v>10</v>
      </c>
      <c r="C104" t="s">
        <v>354</v>
      </c>
      <c r="D104" t="s">
        <v>63</v>
      </c>
      <c r="E104" t="s">
        <v>535</v>
      </c>
      <c r="F104" t="s">
        <v>818</v>
      </c>
      <c r="G104" t="s">
        <v>819</v>
      </c>
      <c r="H104" t="s">
        <v>820</v>
      </c>
      <c r="I104" t="s">
        <v>45</v>
      </c>
      <c r="J104" s="5">
        <v>42309</v>
      </c>
      <c r="K104" s="5">
        <v>42735</v>
      </c>
      <c r="L104" t="s">
        <v>156</v>
      </c>
      <c r="M104" t="s">
        <v>324</v>
      </c>
      <c r="N104" t="s">
        <v>354</v>
      </c>
      <c r="O104" t="s">
        <v>359</v>
      </c>
      <c r="P104" t="s">
        <v>145</v>
      </c>
      <c r="Q104">
        <v>1600000</v>
      </c>
      <c r="R104">
        <v>0</v>
      </c>
      <c r="S104" t="s">
        <v>129</v>
      </c>
      <c r="T104">
        <v>0</v>
      </c>
      <c r="U104" t="s">
        <v>130</v>
      </c>
      <c r="V104" t="s">
        <v>75</v>
      </c>
      <c r="W104" t="s">
        <v>146</v>
      </c>
      <c r="X104" t="s">
        <v>146</v>
      </c>
      <c r="Y104">
        <v>3300000</v>
      </c>
      <c r="Z104">
        <v>3550000</v>
      </c>
      <c r="AA104">
        <v>4900000</v>
      </c>
      <c r="AB104">
        <v>4900000</v>
      </c>
      <c r="AC104">
        <v>3550000</v>
      </c>
      <c r="AD104">
        <v>5220.588235294118</v>
      </c>
      <c r="AE104">
        <v>7205.8823529411766</v>
      </c>
      <c r="AF104">
        <v>1985.294117647059</v>
      </c>
      <c r="AG104" s="5">
        <v>42796</v>
      </c>
      <c r="AH104" s="5">
        <v>42768</v>
      </c>
      <c r="AI104" s="5">
        <v>42769</v>
      </c>
      <c r="AJ104" s="5">
        <v>42740</v>
      </c>
      <c r="AK104" s="5">
        <v>42769</v>
      </c>
      <c r="AL104" s="5">
        <v>42766</v>
      </c>
      <c r="AO104" t="s">
        <v>45</v>
      </c>
      <c r="AP104" t="s">
        <v>821</v>
      </c>
      <c r="AR104" t="s">
        <v>46</v>
      </c>
      <c r="AS104" t="s">
        <v>47</v>
      </c>
      <c r="AT104" t="s">
        <v>47</v>
      </c>
      <c r="AU104" t="s">
        <v>184</v>
      </c>
      <c r="AV104">
        <v>2352.9411764705878</v>
      </c>
      <c r="AW104">
        <v>4852.9411764705883</v>
      </c>
      <c r="AX104" t="s">
        <v>822</v>
      </c>
      <c r="AY104" t="s">
        <v>164</v>
      </c>
      <c r="AZ104" t="s">
        <v>668</v>
      </c>
      <c r="BA104" t="s">
        <v>823</v>
      </c>
      <c r="BB104" t="s">
        <v>824</v>
      </c>
      <c r="BC104" t="s">
        <v>825</v>
      </c>
      <c r="BD104" t="s">
        <v>826</v>
      </c>
      <c r="BE104">
        <v>1600000</v>
      </c>
      <c r="BF104">
        <v>3300000</v>
      </c>
      <c r="BG104">
        <v>0</v>
      </c>
      <c r="BH104">
        <v>2352.9411764705878</v>
      </c>
      <c r="BI104">
        <v>4852.9411764705883</v>
      </c>
      <c r="BJ104">
        <v>7205.8823529411766</v>
      </c>
      <c r="BK104">
        <v>0</v>
      </c>
      <c r="BL104">
        <v>0</v>
      </c>
      <c r="BM104">
        <v>0</v>
      </c>
      <c r="BN104">
        <v>1.4705882352941181E-3</v>
      </c>
    </row>
    <row r="105" spans="1:66" ht="15" customHeight="1" x14ac:dyDescent="0.25">
      <c r="A105" s="16" t="s">
        <v>827</v>
      </c>
      <c r="B105" t="s">
        <v>33</v>
      </c>
      <c r="C105" t="s">
        <v>217</v>
      </c>
      <c r="D105" t="s">
        <v>63</v>
      </c>
      <c r="E105" t="s">
        <v>535</v>
      </c>
      <c r="F105" t="s">
        <v>827</v>
      </c>
      <c r="G105" t="s">
        <v>828</v>
      </c>
      <c r="H105" t="s">
        <v>829</v>
      </c>
      <c r="I105" t="s">
        <v>830</v>
      </c>
      <c r="J105" s="5">
        <v>42531</v>
      </c>
      <c r="K105" s="5">
        <v>42735</v>
      </c>
      <c r="L105" t="s">
        <v>156</v>
      </c>
      <c r="M105" t="s">
        <v>196</v>
      </c>
      <c r="N105" t="s">
        <v>217</v>
      </c>
      <c r="O105" t="s">
        <v>222</v>
      </c>
      <c r="P105" t="s">
        <v>128</v>
      </c>
      <c r="Q105">
        <v>193</v>
      </c>
      <c r="R105">
        <v>0</v>
      </c>
      <c r="S105" t="s">
        <v>129</v>
      </c>
      <c r="T105">
        <v>0</v>
      </c>
      <c r="U105" t="s">
        <v>130</v>
      </c>
      <c r="V105" t="s">
        <v>131</v>
      </c>
      <c r="W105" t="s">
        <v>146</v>
      </c>
      <c r="X105" t="s">
        <v>132</v>
      </c>
      <c r="Y105">
        <v>330</v>
      </c>
      <c r="Z105">
        <v>329.98</v>
      </c>
      <c r="AA105">
        <v>523</v>
      </c>
      <c r="AB105">
        <v>523</v>
      </c>
      <c r="AC105">
        <v>329.98</v>
      </c>
      <c r="AD105">
        <v>12897.899144117649</v>
      </c>
      <c r="AE105">
        <v>20442.45485294118</v>
      </c>
      <c r="AF105">
        <v>7544.5557088235291</v>
      </c>
      <c r="AG105" s="5">
        <v>43100</v>
      </c>
      <c r="AH105">
        <v>0</v>
      </c>
      <c r="AI105" s="5">
        <v>42845</v>
      </c>
      <c r="AJ105" s="5">
        <v>42880</v>
      </c>
      <c r="AK105" s="5">
        <v>42900</v>
      </c>
      <c r="AL105" s="5">
        <v>42855</v>
      </c>
      <c r="AO105" t="s">
        <v>830</v>
      </c>
      <c r="AP105" t="s">
        <v>768</v>
      </c>
      <c r="AQ105" t="s">
        <v>831</v>
      </c>
      <c r="AR105" t="s">
        <v>832</v>
      </c>
      <c r="AS105" t="s">
        <v>31</v>
      </c>
      <c r="AT105" t="s">
        <v>32</v>
      </c>
      <c r="AU105" t="s">
        <v>134</v>
      </c>
      <c r="AV105">
        <v>7543.773970588235</v>
      </c>
      <c r="AW105">
        <v>12898.680882352941</v>
      </c>
      <c r="AX105" t="s">
        <v>833</v>
      </c>
      <c r="AY105" t="s">
        <v>164</v>
      </c>
      <c r="AZ105" t="s">
        <v>227</v>
      </c>
      <c r="BA105" t="s">
        <v>834</v>
      </c>
      <c r="BB105" t="s">
        <v>188</v>
      </c>
      <c r="BC105" t="s">
        <v>835</v>
      </c>
      <c r="BE105">
        <v>193</v>
      </c>
      <c r="BF105">
        <v>336</v>
      </c>
      <c r="BG105">
        <v>-6</v>
      </c>
      <c r="BH105">
        <v>7543.773970588235</v>
      </c>
      <c r="BI105">
        <v>13133.20235294118</v>
      </c>
      <c r="BJ105">
        <v>20676.976323529409</v>
      </c>
      <c r="BK105">
        <v>0</v>
      </c>
      <c r="BL105">
        <v>0</v>
      </c>
      <c r="BM105">
        <v>0</v>
      </c>
      <c r="BN105">
        <v>39.086911764705881</v>
      </c>
    </row>
    <row r="106" spans="1:66" ht="15" hidden="1" customHeight="1" x14ac:dyDescent="0.25">
      <c r="A106" s="16" t="s">
        <v>836</v>
      </c>
      <c r="B106" t="s">
        <v>33</v>
      </c>
      <c r="C106" t="s">
        <v>217</v>
      </c>
      <c r="D106" t="s">
        <v>63</v>
      </c>
      <c r="E106" t="s">
        <v>535</v>
      </c>
      <c r="F106" t="s">
        <v>836</v>
      </c>
      <c r="G106" t="s">
        <v>728</v>
      </c>
      <c r="H106" t="s">
        <v>837</v>
      </c>
      <c r="I106" t="s">
        <v>838</v>
      </c>
      <c r="J106" s="5">
        <v>42309</v>
      </c>
      <c r="K106" s="5">
        <v>42309</v>
      </c>
      <c r="L106" t="s">
        <v>249</v>
      </c>
      <c r="M106" t="s">
        <v>196</v>
      </c>
      <c r="N106" t="s">
        <v>217</v>
      </c>
      <c r="O106" t="s">
        <v>222</v>
      </c>
      <c r="P106" t="s">
        <v>729</v>
      </c>
      <c r="Q106">
        <v>0</v>
      </c>
      <c r="R106">
        <v>0</v>
      </c>
      <c r="S106" t="s">
        <v>129</v>
      </c>
      <c r="T106">
        <v>0</v>
      </c>
      <c r="U106" t="s">
        <v>130</v>
      </c>
      <c r="V106" t="s">
        <v>131</v>
      </c>
      <c r="W106" t="s">
        <v>729</v>
      </c>
      <c r="X106" t="s">
        <v>132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 s="5">
        <v>42309</v>
      </c>
      <c r="AH106">
        <v>0</v>
      </c>
      <c r="AI106">
        <v>0</v>
      </c>
      <c r="AJ106">
        <v>0</v>
      </c>
      <c r="AK106">
        <v>0</v>
      </c>
      <c r="AL106">
        <v>0</v>
      </c>
      <c r="AO106" t="s">
        <v>838</v>
      </c>
      <c r="AU106" t="s">
        <v>134</v>
      </c>
      <c r="AV106">
        <v>0</v>
      </c>
      <c r="AW106">
        <v>0</v>
      </c>
      <c r="AX106" t="s">
        <v>839</v>
      </c>
      <c r="AY106" t="s">
        <v>253</v>
      </c>
      <c r="AZ106" t="s">
        <v>137</v>
      </c>
      <c r="BA106" t="s">
        <v>137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</row>
    <row r="107" spans="1:66" ht="15" customHeight="1" x14ac:dyDescent="0.25">
      <c r="A107" s="16" t="s">
        <v>840</v>
      </c>
      <c r="B107" t="s">
        <v>33</v>
      </c>
      <c r="C107" t="s">
        <v>217</v>
      </c>
      <c r="D107" t="s">
        <v>63</v>
      </c>
      <c r="E107" t="s">
        <v>535</v>
      </c>
      <c r="F107" t="s">
        <v>840</v>
      </c>
      <c r="G107" t="s">
        <v>841</v>
      </c>
      <c r="H107" t="s">
        <v>842</v>
      </c>
      <c r="I107" t="s">
        <v>843</v>
      </c>
      <c r="J107" s="5">
        <v>42531</v>
      </c>
      <c r="K107" s="5">
        <v>42735</v>
      </c>
      <c r="L107" t="s">
        <v>156</v>
      </c>
      <c r="M107" t="s">
        <v>196</v>
      </c>
      <c r="N107" t="s">
        <v>217</v>
      </c>
      <c r="O107" t="s">
        <v>222</v>
      </c>
      <c r="P107" t="s">
        <v>128</v>
      </c>
      <c r="Q107">
        <v>315</v>
      </c>
      <c r="R107">
        <v>0</v>
      </c>
      <c r="S107" t="s">
        <v>129</v>
      </c>
      <c r="T107">
        <v>0</v>
      </c>
      <c r="U107" t="s">
        <v>130</v>
      </c>
      <c r="V107" t="s">
        <v>131</v>
      </c>
      <c r="W107" t="s">
        <v>132</v>
      </c>
      <c r="X107" t="s">
        <v>132</v>
      </c>
      <c r="Y107">
        <v>850</v>
      </c>
      <c r="Z107">
        <v>739</v>
      </c>
      <c r="AA107">
        <v>1165</v>
      </c>
      <c r="AB107">
        <v>1165</v>
      </c>
      <c r="AC107">
        <v>739</v>
      </c>
      <c r="AD107">
        <v>28885.227794117651</v>
      </c>
      <c r="AE107">
        <v>45536.252205882352</v>
      </c>
      <c r="AF107">
        <v>16651.024411764709</v>
      </c>
      <c r="AG107" s="5">
        <v>43100</v>
      </c>
      <c r="AH107" s="5">
        <v>42892</v>
      </c>
      <c r="AI107" s="5">
        <v>42894</v>
      </c>
      <c r="AJ107" s="5">
        <v>42892</v>
      </c>
      <c r="AK107" s="5">
        <v>42923</v>
      </c>
      <c r="AL107" s="5">
        <v>43100</v>
      </c>
      <c r="AO107" t="s">
        <v>843</v>
      </c>
      <c r="AP107" t="s">
        <v>768</v>
      </c>
      <c r="AU107" t="s">
        <v>184</v>
      </c>
      <c r="AV107">
        <v>12312.377205882351</v>
      </c>
      <c r="AW107">
        <v>33223.875</v>
      </c>
      <c r="AX107" t="s">
        <v>844</v>
      </c>
      <c r="AY107" t="s">
        <v>164</v>
      </c>
      <c r="AZ107" t="s">
        <v>137</v>
      </c>
      <c r="BA107" t="s">
        <v>137</v>
      </c>
      <c r="BE107">
        <v>315</v>
      </c>
      <c r="BF107">
        <v>850</v>
      </c>
      <c r="BG107">
        <v>0</v>
      </c>
      <c r="BH107">
        <v>12312.377205882351</v>
      </c>
      <c r="BI107">
        <v>33223.875</v>
      </c>
      <c r="BJ107">
        <v>45536.252205882352</v>
      </c>
      <c r="BK107">
        <v>0</v>
      </c>
      <c r="BL107">
        <v>0</v>
      </c>
      <c r="BM107">
        <v>0</v>
      </c>
      <c r="BN107">
        <v>39.086911764705881</v>
      </c>
    </row>
    <row r="108" spans="1:66" ht="15" hidden="1" customHeight="1" x14ac:dyDescent="0.25">
      <c r="A108" s="16" t="s">
        <v>845</v>
      </c>
      <c r="B108" t="s">
        <v>33</v>
      </c>
      <c r="C108" t="s">
        <v>34</v>
      </c>
      <c r="D108" t="s">
        <v>63</v>
      </c>
      <c r="E108" t="s">
        <v>535</v>
      </c>
      <c r="F108" t="s">
        <v>845</v>
      </c>
      <c r="G108" t="s">
        <v>846</v>
      </c>
      <c r="H108" t="s">
        <v>847</v>
      </c>
      <c r="I108" t="s">
        <v>848</v>
      </c>
      <c r="J108" s="5">
        <v>42531</v>
      </c>
      <c r="K108" s="5">
        <v>42704</v>
      </c>
      <c r="L108" t="s">
        <v>175</v>
      </c>
      <c r="M108" t="s">
        <v>196</v>
      </c>
      <c r="N108" t="s">
        <v>34</v>
      </c>
      <c r="O108" t="s">
        <v>39</v>
      </c>
      <c r="P108" t="s">
        <v>145</v>
      </c>
      <c r="Q108">
        <v>24910000</v>
      </c>
      <c r="R108">
        <v>0</v>
      </c>
      <c r="S108" t="s">
        <v>129</v>
      </c>
      <c r="T108">
        <v>0</v>
      </c>
      <c r="U108" t="s">
        <v>130</v>
      </c>
      <c r="V108" t="s">
        <v>131</v>
      </c>
      <c r="W108" t="s">
        <v>132</v>
      </c>
      <c r="X108" t="s">
        <v>132</v>
      </c>
      <c r="Y108">
        <v>0</v>
      </c>
      <c r="Z108">
        <v>18095000</v>
      </c>
      <c r="AA108">
        <v>24910000</v>
      </c>
      <c r="AB108">
        <v>24910000</v>
      </c>
      <c r="AC108">
        <v>18095000</v>
      </c>
      <c r="AD108">
        <v>26610.294117647059</v>
      </c>
      <c r="AE108">
        <v>36632.352941176468</v>
      </c>
      <c r="AF108">
        <v>10022.058823529411</v>
      </c>
      <c r="AG108" s="5">
        <v>42704</v>
      </c>
      <c r="AH108">
        <v>0</v>
      </c>
      <c r="AI108">
        <v>0</v>
      </c>
      <c r="AJ108" s="5">
        <v>42677</v>
      </c>
      <c r="AK108" s="5">
        <v>42682</v>
      </c>
      <c r="AL108" s="5">
        <v>42674</v>
      </c>
      <c r="AO108" t="s">
        <v>848</v>
      </c>
      <c r="AU108" t="s">
        <v>134</v>
      </c>
      <c r="AV108">
        <v>36632.352941176468</v>
      </c>
      <c r="AW108">
        <v>0</v>
      </c>
      <c r="AX108" t="s">
        <v>849</v>
      </c>
      <c r="AY108" t="s">
        <v>179</v>
      </c>
      <c r="AZ108" t="s">
        <v>137</v>
      </c>
      <c r="BA108" t="s">
        <v>137</v>
      </c>
      <c r="BE108">
        <v>24910000</v>
      </c>
      <c r="BF108">
        <v>0</v>
      </c>
      <c r="BG108">
        <v>0</v>
      </c>
      <c r="BH108">
        <v>36632.352941176468</v>
      </c>
      <c r="BI108">
        <v>0</v>
      </c>
      <c r="BJ108">
        <v>36632.352941176468</v>
      </c>
      <c r="BK108">
        <v>0</v>
      </c>
      <c r="BL108">
        <v>0</v>
      </c>
      <c r="BM108">
        <v>0</v>
      </c>
      <c r="BN108">
        <v>1.4705882352941181E-3</v>
      </c>
    </row>
    <row r="109" spans="1:66" ht="15" hidden="1" customHeight="1" x14ac:dyDescent="0.25">
      <c r="A109" s="16" t="s">
        <v>851</v>
      </c>
      <c r="B109" t="s">
        <v>10</v>
      </c>
      <c r="C109" t="s">
        <v>850</v>
      </c>
      <c r="D109" t="s">
        <v>63</v>
      </c>
      <c r="E109" t="s">
        <v>535</v>
      </c>
      <c r="F109" t="s">
        <v>851</v>
      </c>
      <c r="G109" t="s">
        <v>852</v>
      </c>
      <c r="H109" t="s">
        <v>853</v>
      </c>
      <c r="I109" t="s">
        <v>854</v>
      </c>
      <c r="J109" s="5">
        <v>42531</v>
      </c>
      <c r="K109" s="5">
        <v>42612</v>
      </c>
      <c r="L109" t="s">
        <v>237</v>
      </c>
      <c r="M109" t="s">
        <v>324</v>
      </c>
      <c r="N109" t="s">
        <v>850</v>
      </c>
      <c r="O109" t="s">
        <v>855</v>
      </c>
      <c r="P109" t="s">
        <v>333</v>
      </c>
      <c r="Q109">
        <v>67840</v>
      </c>
      <c r="R109">
        <v>0</v>
      </c>
      <c r="S109" t="s">
        <v>129</v>
      </c>
      <c r="T109">
        <v>0</v>
      </c>
      <c r="U109" t="s">
        <v>130</v>
      </c>
      <c r="V109" t="s">
        <v>131</v>
      </c>
      <c r="W109" t="s">
        <v>132</v>
      </c>
      <c r="X109" t="s">
        <v>132</v>
      </c>
      <c r="Y109">
        <v>144700</v>
      </c>
      <c r="Z109">
        <v>107320</v>
      </c>
      <c r="AA109">
        <v>212540</v>
      </c>
      <c r="AB109">
        <v>212540</v>
      </c>
      <c r="AC109">
        <v>107320</v>
      </c>
      <c r="AD109">
        <v>107320</v>
      </c>
      <c r="AE109">
        <v>212540</v>
      </c>
      <c r="AF109">
        <v>105220</v>
      </c>
      <c r="AG109" s="5">
        <v>43100</v>
      </c>
      <c r="AH109" s="5">
        <v>42718</v>
      </c>
      <c r="AI109" s="5">
        <v>42894</v>
      </c>
      <c r="AJ109" s="5">
        <v>42772</v>
      </c>
      <c r="AK109" s="5">
        <v>42796</v>
      </c>
      <c r="AL109" s="5">
        <v>42757</v>
      </c>
      <c r="AO109" t="s">
        <v>854</v>
      </c>
      <c r="AP109" t="s">
        <v>856</v>
      </c>
      <c r="AU109" t="s">
        <v>134</v>
      </c>
      <c r="AV109">
        <v>67840</v>
      </c>
      <c r="AW109">
        <v>144700</v>
      </c>
      <c r="AX109" t="s">
        <v>857</v>
      </c>
      <c r="AY109" t="s">
        <v>242</v>
      </c>
      <c r="AZ109" t="s">
        <v>137</v>
      </c>
      <c r="BA109" t="s">
        <v>137</v>
      </c>
      <c r="BE109">
        <v>67840</v>
      </c>
      <c r="BF109">
        <v>144700</v>
      </c>
      <c r="BG109">
        <v>0</v>
      </c>
      <c r="BH109">
        <v>67840</v>
      </c>
      <c r="BI109">
        <v>144700</v>
      </c>
      <c r="BJ109">
        <v>212540</v>
      </c>
      <c r="BK109">
        <v>0</v>
      </c>
      <c r="BL109">
        <v>0</v>
      </c>
      <c r="BM109">
        <v>0</v>
      </c>
      <c r="BN109">
        <v>1</v>
      </c>
    </row>
    <row r="110" spans="1:66" ht="15" hidden="1" customHeight="1" x14ac:dyDescent="0.25">
      <c r="A110" s="16" t="s">
        <v>858</v>
      </c>
      <c r="B110" t="s">
        <v>33</v>
      </c>
      <c r="C110" t="s">
        <v>302</v>
      </c>
      <c r="D110" t="s">
        <v>63</v>
      </c>
      <c r="E110" t="s">
        <v>535</v>
      </c>
      <c r="F110" t="s">
        <v>858</v>
      </c>
      <c r="G110" t="s">
        <v>859</v>
      </c>
      <c r="H110" t="s">
        <v>860</v>
      </c>
      <c r="I110" t="s">
        <v>861</v>
      </c>
      <c r="J110" s="5">
        <v>42569</v>
      </c>
      <c r="K110" s="5">
        <v>42573</v>
      </c>
      <c r="L110" t="s">
        <v>175</v>
      </c>
      <c r="M110" t="s">
        <v>196</v>
      </c>
      <c r="N110" t="s">
        <v>302</v>
      </c>
      <c r="O110" t="s">
        <v>307</v>
      </c>
      <c r="P110" t="s">
        <v>145</v>
      </c>
      <c r="Q110">
        <v>8000000</v>
      </c>
      <c r="R110">
        <v>0</v>
      </c>
      <c r="S110" t="s">
        <v>129</v>
      </c>
      <c r="T110">
        <v>0</v>
      </c>
      <c r="U110" t="s">
        <v>130</v>
      </c>
      <c r="V110" t="s">
        <v>131</v>
      </c>
      <c r="W110" t="s">
        <v>132</v>
      </c>
      <c r="X110" t="s">
        <v>132</v>
      </c>
      <c r="Y110">
        <v>0</v>
      </c>
      <c r="Z110">
        <v>8000000</v>
      </c>
      <c r="AA110">
        <v>8000000</v>
      </c>
      <c r="AB110">
        <v>8000000</v>
      </c>
      <c r="AC110">
        <v>8000000</v>
      </c>
      <c r="AD110">
        <v>11764.705882352941</v>
      </c>
      <c r="AE110">
        <v>11764.705882352941</v>
      </c>
      <c r="AF110">
        <v>0</v>
      </c>
      <c r="AG110" s="5">
        <v>42573</v>
      </c>
      <c r="AH110">
        <v>0</v>
      </c>
      <c r="AI110">
        <v>0</v>
      </c>
      <c r="AJ110">
        <v>0</v>
      </c>
      <c r="AK110">
        <v>0</v>
      </c>
      <c r="AL110">
        <v>0</v>
      </c>
      <c r="AO110" t="s">
        <v>861</v>
      </c>
      <c r="AU110" t="s">
        <v>134</v>
      </c>
      <c r="AV110">
        <v>11764.705882352941</v>
      </c>
      <c r="AW110">
        <v>0</v>
      </c>
      <c r="AX110" t="s">
        <v>862</v>
      </c>
      <c r="AY110" t="s">
        <v>179</v>
      </c>
      <c r="AZ110" t="s">
        <v>137</v>
      </c>
      <c r="BA110" t="s">
        <v>137</v>
      </c>
      <c r="BE110">
        <v>8000000</v>
      </c>
      <c r="BF110">
        <v>0</v>
      </c>
      <c r="BG110">
        <v>0</v>
      </c>
      <c r="BH110">
        <v>11764.705882352941</v>
      </c>
      <c r="BI110">
        <v>0</v>
      </c>
      <c r="BJ110">
        <v>11764.705882352941</v>
      </c>
      <c r="BK110">
        <v>0</v>
      </c>
      <c r="BL110">
        <v>0</v>
      </c>
      <c r="BM110">
        <v>0</v>
      </c>
      <c r="BN110">
        <v>1.4705882352941181E-3</v>
      </c>
    </row>
    <row r="111" spans="1:66" ht="15" hidden="1" customHeight="1" x14ac:dyDescent="0.25">
      <c r="A111" s="16" t="s">
        <v>863</v>
      </c>
      <c r="B111" t="s">
        <v>10</v>
      </c>
      <c r="C111" t="s">
        <v>11</v>
      </c>
      <c r="D111" t="s">
        <v>63</v>
      </c>
      <c r="E111" t="s">
        <v>535</v>
      </c>
      <c r="F111" t="s">
        <v>863</v>
      </c>
      <c r="G111" t="s">
        <v>864</v>
      </c>
      <c r="H111" t="s">
        <v>865</v>
      </c>
      <c r="I111" t="s">
        <v>866</v>
      </c>
      <c r="J111" s="5">
        <v>42569</v>
      </c>
      <c r="K111" s="5">
        <v>42628</v>
      </c>
      <c r="L111" t="s">
        <v>175</v>
      </c>
      <c r="M111" t="s">
        <v>324</v>
      </c>
      <c r="N111" t="s">
        <v>11</v>
      </c>
      <c r="O111" t="s">
        <v>17</v>
      </c>
      <c r="P111" t="s">
        <v>128</v>
      </c>
      <c r="Q111">
        <v>675</v>
      </c>
      <c r="R111">
        <v>0</v>
      </c>
      <c r="S111" t="s">
        <v>129</v>
      </c>
      <c r="T111">
        <v>0</v>
      </c>
      <c r="U111" t="s">
        <v>130</v>
      </c>
      <c r="V111" t="s">
        <v>131</v>
      </c>
      <c r="W111" t="s">
        <v>146</v>
      </c>
      <c r="X111" t="s">
        <v>146</v>
      </c>
      <c r="Y111">
        <v>1769.42</v>
      </c>
      <c r="Z111">
        <v>1197.03</v>
      </c>
      <c r="AA111">
        <v>2444.42</v>
      </c>
      <c r="AB111">
        <v>2444.42</v>
      </c>
      <c r="AC111">
        <v>1197.03</v>
      </c>
      <c r="AD111">
        <v>46788.205989705879</v>
      </c>
      <c r="AE111">
        <v>95544.828855882355</v>
      </c>
      <c r="AF111">
        <v>48756.622866176469</v>
      </c>
      <c r="AG111" s="5">
        <v>42855</v>
      </c>
      <c r="AH111" s="5">
        <v>42745</v>
      </c>
      <c r="AI111" s="5">
        <v>42811</v>
      </c>
      <c r="AJ111" s="5">
        <v>42823</v>
      </c>
      <c r="AK111" s="5">
        <v>42832</v>
      </c>
      <c r="AL111" s="5">
        <v>43100</v>
      </c>
      <c r="AO111" t="s">
        <v>866</v>
      </c>
      <c r="AP111" t="s">
        <v>768</v>
      </c>
      <c r="AR111" t="s">
        <v>867</v>
      </c>
      <c r="AS111" t="s">
        <v>32</v>
      </c>
      <c r="AT111" t="s">
        <v>32</v>
      </c>
      <c r="AU111" t="s">
        <v>134</v>
      </c>
      <c r="AV111">
        <v>26383.665441176468</v>
      </c>
      <c r="AW111">
        <v>69161.163414705879</v>
      </c>
      <c r="AX111" t="s">
        <v>868</v>
      </c>
      <c r="AY111" t="s">
        <v>179</v>
      </c>
      <c r="AZ111" t="s">
        <v>668</v>
      </c>
      <c r="BA111" t="s">
        <v>869</v>
      </c>
      <c r="BB111" t="s">
        <v>870</v>
      </c>
      <c r="BC111" t="s">
        <v>871</v>
      </c>
      <c r="BD111" t="s">
        <v>872</v>
      </c>
      <c r="BE111">
        <v>675</v>
      </c>
      <c r="BF111">
        <v>1769.42</v>
      </c>
      <c r="BG111">
        <v>0</v>
      </c>
      <c r="BH111">
        <v>26383.665441176468</v>
      </c>
      <c r="BI111">
        <v>69161.163414705879</v>
      </c>
      <c r="BJ111">
        <v>95544.828855882355</v>
      </c>
      <c r="BK111">
        <v>26.14</v>
      </c>
      <c r="BL111">
        <v>0</v>
      </c>
      <c r="BM111">
        <v>1021.731873529412</v>
      </c>
      <c r="BN111">
        <v>39.086911764705881</v>
      </c>
    </row>
    <row r="112" spans="1:66" ht="15" customHeight="1" x14ac:dyDescent="0.25">
      <c r="A112" s="16" t="s">
        <v>873</v>
      </c>
      <c r="B112" t="s">
        <v>169</v>
      </c>
      <c r="C112" t="s">
        <v>254</v>
      </c>
      <c r="D112" t="s">
        <v>63</v>
      </c>
      <c r="E112" t="s">
        <v>535</v>
      </c>
      <c r="F112" t="s">
        <v>873</v>
      </c>
      <c r="G112" t="s">
        <v>793</v>
      </c>
      <c r="H112" t="s">
        <v>874</v>
      </c>
      <c r="I112" t="s">
        <v>875</v>
      </c>
      <c r="J112" s="5">
        <v>42689</v>
      </c>
      <c r="K112" s="5">
        <v>42947</v>
      </c>
      <c r="L112" t="s">
        <v>156</v>
      </c>
      <c r="M112" t="s">
        <v>176</v>
      </c>
      <c r="N112" t="s">
        <v>254</v>
      </c>
      <c r="O112" t="s">
        <v>259</v>
      </c>
      <c r="P112" t="s">
        <v>333</v>
      </c>
      <c r="Q112">
        <v>50000</v>
      </c>
      <c r="R112">
        <v>0</v>
      </c>
      <c r="S112" t="s">
        <v>129</v>
      </c>
      <c r="T112">
        <v>0</v>
      </c>
      <c r="U112" t="s">
        <v>130</v>
      </c>
      <c r="V112" t="s">
        <v>131</v>
      </c>
      <c r="W112" t="s">
        <v>132</v>
      </c>
      <c r="X112" t="s">
        <v>132</v>
      </c>
      <c r="Y112">
        <v>0</v>
      </c>
      <c r="Z112">
        <v>41005.9</v>
      </c>
      <c r="AA112">
        <v>50000</v>
      </c>
      <c r="AB112">
        <v>50000</v>
      </c>
      <c r="AC112">
        <v>41005.9</v>
      </c>
      <c r="AD112">
        <v>41005.9</v>
      </c>
      <c r="AE112">
        <v>50000</v>
      </c>
      <c r="AF112">
        <v>8994.1</v>
      </c>
      <c r="AG112" s="5">
        <v>42947</v>
      </c>
      <c r="AH112">
        <v>0</v>
      </c>
      <c r="AI112">
        <v>0</v>
      </c>
      <c r="AJ112" s="5">
        <v>42726</v>
      </c>
      <c r="AK112" s="5">
        <v>42739</v>
      </c>
      <c r="AL112" s="5">
        <v>42735</v>
      </c>
      <c r="AM112" s="5">
        <v>42724</v>
      </c>
      <c r="AN112" s="5">
        <v>42725</v>
      </c>
      <c r="AO112" t="s">
        <v>875</v>
      </c>
      <c r="AU112" t="s">
        <v>184</v>
      </c>
      <c r="AV112">
        <v>50000</v>
      </c>
      <c r="AW112">
        <v>0</v>
      </c>
      <c r="AX112" t="s">
        <v>876</v>
      </c>
      <c r="AY112" t="s">
        <v>164</v>
      </c>
      <c r="AZ112" t="s">
        <v>137</v>
      </c>
      <c r="BA112" t="s">
        <v>137</v>
      </c>
      <c r="BE112">
        <v>50000</v>
      </c>
      <c r="BF112">
        <v>0</v>
      </c>
      <c r="BG112">
        <v>0</v>
      </c>
      <c r="BH112">
        <v>50000</v>
      </c>
      <c r="BI112">
        <v>0</v>
      </c>
      <c r="BJ112">
        <v>50000</v>
      </c>
      <c r="BK112">
        <v>0</v>
      </c>
      <c r="BL112">
        <v>0</v>
      </c>
      <c r="BM112">
        <v>0</v>
      </c>
      <c r="BN112">
        <v>1</v>
      </c>
    </row>
    <row r="113" spans="1:66" ht="15" hidden="1" customHeight="1" x14ac:dyDescent="0.25">
      <c r="A113" s="16" t="s">
        <v>877</v>
      </c>
      <c r="B113" t="s">
        <v>169</v>
      </c>
      <c r="C113" t="s">
        <v>254</v>
      </c>
      <c r="D113" t="s">
        <v>63</v>
      </c>
      <c r="E113" t="s">
        <v>535</v>
      </c>
      <c r="F113" t="s">
        <v>877</v>
      </c>
      <c r="G113" t="s">
        <v>793</v>
      </c>
      <c r="H113" t="s">
        <v>878</v>
      </c>
      <c r="I113" t="s">
        <v>879</v>
      </c>
      <c r="J113" s="5">
        <v>42309</v>
      </c>
      <c r="K113" s="5">
        <v>42735</v>
      </c>
      <c r="L113" t="s">
        <v>460</v>
      </c>
      <c r="M113" t="s">
        <v>176</v>
      </c>
      <c r="N113" t="s">
        <v>254</v>
      </c>
      <c r="O113" t="s">
        <v>259</v>
      </c>
      <c r="P113" t="s">
        <v>128</v>
      </c>
      <c r="Q113">
        <v>300</v>
      </c>
      <c r="R113">
        <v>0</v>
      </c>
      <c r="S113" t="s">
        <v>129</v>
      </c>
      <c r="T113">
        <v>0</v>
      </c>
      <c r="U113" t="s">
        <v>130</v>
      </c>
      <c r="V113" t="s">
        <v>131</v>
      </c>
      <c r="W113" t="s">
        <v>132</v>
      </c>
      <c r="X113" t="s">
        <v>132</v>
      </c>
      <c r="Y113">
        <v>0</v>
      </c>
      <c r="Z113">
        <v>397.71</v>
      </c>
      <c r="AA113">
        <v>300</v>
      </c>
      <c r="AB113">
        <v>300</v>
      </c>
      <c r="AC113">
        <v>397.71</v>
      </c>
      <c r="AD113">
        <v>15545.255677941181</v>
      </c>
      <c r="AE113">
        <v>11726.07352941176</v>
      </c>
      <c r="AF113">
        <v>-3819.1821485294122</v>
      </c>
      <c r="AG113" s="5">
        <v>42735</v>
      </c>
      <c r="AH113">
        <v>0</v>
      </c>
      <c r="AI113">
        <v>0</v>
      </c>
      <c r="AJ113" s="5">
        <v>42846</v>
      </c>
      <c r="AK113" s="5">
        <v>42863</v>
      </c>
      <c r="AL113" s="5">
        <v>42825</v>
      </c>
      <c r="AO113" t="s">
        <v>879</v>
      </c>
      <c r="AU113" t="s">
        <v>184</v>
      </c>
      <c r="AV113">
        <v>11726.07352941176</v>
      </c>
      <c r="AW113">
        <v>0</v>
      </c>
      <c r="AX113" t="s">
        <v>880</v>
      </c>
      <c r="AY113" t="s">
        <v>463</v>
      </c>
      <c r="AZ113" t="s">
        <v>137</v>
      </c>
      <c r="BA113" t="s">
        <v>137</v>
      </c>
      <c r="BE113">
        <v>300</v>
      </c>
      <c r="BF113">
        <v>0</v>
      </c>
      <c r="BG113">
        <v>0</v>
      </c>
      <c r="BH113">
        <v>11726.07352941176</v>
      </c>
      <c r="BI113">
        <v>0</v>
      </c>
      <c r="BJ113">
        <v>11726.07352941176</v>
      </c>
      <c r="BK113">
        <v>0</v>
      </c>
      <c r="BL113">
        <v>0</v>
      </c>
      <c r="BM113">
        <v>0</v>
      </c>
      <c r="BN113">
        <v>39.086911764705881</v>
      </c>
    </row>
    <row r="114" spans="1:66" ht="15" hidden="1" customHeight="1" x14ac:dyDescent="0.25">
      <c r="A114" s="16" t="s">
        <v>881</v>
      </c>
      <c r="B114" t="s">
        <v>33</v>
      </c>
      <c r="C114" t="s">
        <v>217</v>
      </c>
      <c r="D114" t="s">
        <v>63</v>
      </c>
      <c r="E114" t="s">
        <v>535</v>
      </c>
      <c r="F114" t="s">
        <v>881</v>
      </c>
      <c r="G114" t="s">
        <v>882</v>
      </c>
      <c r="H114" t="s">
        <v>883</v>
      </c>
      <c r="I114" t="s">
        <v>884</v>
      </c>
      <c r="J114" s="5">
        <v>42552</v>
      </c>
      <c r="K114" s="5">
        <v>42581</v>
      </c>
      <c r="L114" t="s">
        <v>175</v>
      </c>
      <c r="M114" t="s">
        <v>196</v>
      </c>
      <c r="N114" t="s">
        <v>217</v>
      </c>
      <c r="O114" t="s">
        <v>222</v>
      </c>
      <c r="P114" t="s">
        <v>145</v>
      </c>
      <c r="Q114">
        <v>1360000</v>
      </c>
      <c r="R114">
        <v>0</v>
      </c>
      <c r="S114" t="s">
        <v>129</v>
      </c>
      <c r="T114">
        <v>0</v>
      </c>
      <c r="U114" t="s">
        <v>130</v>
      </c>
      <c r="V114" t="s">
        <v>131</v>
      </c>
      <c r="W114" t="s">
        <v>146</v>
      </c>
      <c r="X114" t="s">
        <v>132</v>
      </c>
      <c r="Y114">
        <v>7555559</v>
      </c>
      <c r="Z114">
        <v>3626667</v>
      </c>
      <c r="AA114">
        <v>8915559</v>
      </c>
      <c r="AB114">
        <v>8915559</v>
      </c>
      <c r="AC114">
        <v>3626667</v>
      </c>
      <c r="AD114">
        <v>5333.3338235294113</v>
      </c>
      <c r="AE114">
        <v>13111.11617647059</v>
      </c>
      <c r="AF114">
        <v>7777.7823529411762</v>
      </c>
      <c r="AG114" s="5">
        <v>43100</v>
      </c>
      <c r="AH114">
        <v>0</v>
      </c>
      <c r="AI114" s="5">
        <v>42775</v>
      </c>
      <c r="AJ114" s="5">
        <v>42863</v>
      </c>
      <c r="AK114" s="5">
        <v>42863</v>
      </c>
      <c r="AL114" s="5">
        <v>42766</v>
      </c>
      <c r="AO114" t="s">
        <v>884</v>
      </c>
      <c r="AP114" t="s">
        <v>768</v>
      </c>
      <c r="AU114" t="s">
        <v>134</v>
      </c>
      <c r="AV114">
        <v>2000</v>
      </c>
      <c r="AW114">
        <v>11111.11617647059</v>
      </c>
      <c r="AX114" t="s">
        <v>885</v>
      </c>
      <c r="AY114" t="s">
        <v>179</v>
      </c>
      <c r="AZ114" t="s">
        <v>137</v>
      </c>
      <c r="BA114" t="s">
        <v>137</v>
      </c>
      <c r="BE114">
        <v>1360000</v>
      </c>
      <c r="BF114">
        <v>7555559</v>
      </c>
      <c r="BG114">
        <v>0</v>
      </c>
      <c r="BH114">
        <v>2000</v>
      </c>
      <c r="BI114">
        <v>11111.11617647059</v>
      </c>
      <c r="BJ114">
        <v>13111.11617647059</v>
      </c>
      <c r="BK114">
        <v>0</v>
      </c>
      <c r="BL114">
        <v>0</v>
      </c>
      <c r="BM114">
        <v>0</v>
      </c>
      <c r="BN114">
        <v>1.4705882352941181E-3</v>
      </c>
    </row>
    <row r="115" spans="1:66" ht="15" hidden="1" customHeight="1" x14ac:dyDescent="0.25">
      <c r="A115" s="16" t="s">
        <v>886</v>
      </c>
      <c r="B115" t="s">
        <v>10</v>
      </c>
      <c r="C115" t="s">
        <v>11</v>
      </c>
      <c r="D115" t="s">
        <v>63</v>
      </c>
      <c r="E115" t="s">
        <v>535</v>
      </c>
      <c r="F115" t="s">
        <v>886</v>
      </c>
      <c r="G115" t="s">
        <v>887</v>
      </c>
      <c r="H115" t="s">
        <v>594</v>
      </c>
      <c r="I115" t="s">
        <v>595</v>
      </c>
      <c r="J115" s="5">
        <v>42544</v>
      </c>
      <c r="K115" s="5">
        <v>42612</v>
      </c>
      <c r="L115" t="s">
        <v>175</v>
      </c>
      <c r="M115" t="s">
        <v>324</v>
      </c>
      <c r="N115" t="s">
        <v>11</v>
      </c>
      <c r="O115" t="s">
        <v>17</v>
      </c>
      <c r="P115" t="s">
        <v>145</v>
      </c>
      <c r="Q115">
        <v>29686375</v>
      </c>
      <c r="R115">
        <v>0</v>
      </c>
      <c r="S115" t="s">
        <v>129</v>
      </c>
      <c r="T115">
        <v>0</v>
      </c>
      <c r="U115" t="s">
        <v>130</v>
      </c>
      <c r="V115" t="s">
        <v>75</v>
      </c>
      <c r="W115" t="s">
        <v>146</v>
      </c>
      <c r="X115" t="s">
        <v>146</v>
      </c>
      <c r="Y115">
        <v>9960000</v>
      </c>
      <c r="Z115">
        <v>32657392</v>
      </c>
      <c r="AA115">
        <v>39646375</v>
      </c>
      <c r="AB115">
        <v>39646375</v>
      </c>
      <c r="AC115">
        <v>32657392</v>
      </c>
      <c r="AD115">
        <v>48025.576470588232</v>
      </c>
      <c r="AE115">
        <v>58303.492647058833</v>
      </c>
      <c r="AF115">
        <v>10277.91617647059</v>
      </c>
      <c r="AG115" s="5">
        <v>42628</v>
      </c>
      <c r="AH115" s="5">
        <v>42605</v>
      </c>
      <c r="AI115" s="5">
        <v>42642</v>
      </c>
      <c r="AJ115" s="5">
        <v>42648</v>
      </c>
      <c r="AK115" s="5">
        <v>42667</v>
      </c>
      <c r="AL115" s="5">
        <v>42626</v>
      </c>
      <c r="AO115" t="s">
        <v>595</v>
      </c>
      <c r="AP115" t="s">
        <v>768</v>
      </c>
      <c r="AR115" t="s">
        <v>597</v>
      </c>
      <c r="AS115" t="s">
        <v>47</v>
      </c>
      <c r="AT115" t="s">
        <v>47</v>
      </c>
      <c r="AU115" t="s">
        <v>134</v>
      </c>
      <c r="AV115">
        <v>43656.433823529413</v>
      </c>
      <c r="AW115">
        <v>14647.058823529411</v>
      </c>
      <c r="AX115" t="s">
        <v>888</v>
      </c>
      <c r="AY115" t="s">
        <v>179</v>
      </c>
      <c r="AZ115" t="s">
        <v>137</v>
      </c>
      <c r="BA115" t="s">
        <v>137</v>
      </c>
      <c r="BE115">
        <v>29686375</v>
      </c>
      <c r="BF115">
        <v>9960000</v>
      </c>
      <c r="BG115">
        <v>0</v>
      </c>
      <c r="BH115">
        <v>43656.433823529413</v>
      </c>
      <c r="BI115">
        <v>14647.058823529411</v>
      </c>
      <c r="BJ115">
        <v>58303.492647058833</v>
      </c>
      <c r="BK115">
        <v>1632870</v>
      </c>
      <c r="BL115">
        <v>0</v>
      </c>
      <c r="BM115">
        <v>2401.2794117647059</v>
      </c>
      <c r="BN115">
        <v>1.4705882352941181E-3</v>
      </c>
    </row>
    <row r="116" spans="1:66" ht="15" hidden="1" customHeight="1" x14ac:dyDescent="0.25">
      <c r="A116" s="16" t="s">
        <v>889</v>
      </c>
      <c r="B116" t="s">
        <v>10</v>
      </c>
      <c r="C116" t="s">
        <v>534</v>
      </c>
      <c r="D116" t="s">
        <v>63</v>
      </c>
      <c r="E116" t="s">
        <v>535</v>
      </c>
      <c r="F116" t="s">
        <v>889</v>
      </c>
      <c r="G116" t="s">
        <v>890</v>
      </c>
      <c r="H116" t="s">
        <v>44</v>
      </c>
      <c r="I116" t="s">
        <v>45</v>
      </c>
      <c r="J116" s="5">
        <v>42542</v>
      </c>
      <c r="K116" s="5">
        <v>42551</v>
      </c>
      <c r="L116" t="s">
        <v>175</v>
      </c>
      <c r="M116" t="s">
        <v>324</v>
      </c>
      <c r="N116" t="s">
        <v>534</v>
      </c>
      <c r="O116" t="s">
        <v>540</v>
      </c>
      <c r="P116" t="s">
        <v>145</v>
      </c>
      <c r="Q116">
        <v>2411524</v>
      </c>
      <c r="R116">
        <v>0</v>
      </c>
      <c r="S116" t="s">
        <v>129</v>
      </c>
      <c r="T116">
        <v>0</v>
      </c>
      <c r="U116" t="s">
        <v>130</v>
      </c>
      <c r="V116" t="s">
        <v>75</v>
      </c>
      <c r="W116" t="s">
        <v>146</v>
      </c>
      <c r="X116" t="s">
        <v>146</v>
      </c>
      <c r="Y116">
        <v>40928205</v>
      </c>
      <c r="Z116">
        <v>39202798</v>
      </c>
      <c r="AA116">
        <v>43339729</v>
      </c>
      <c r="AB116">
        <v>43339729</v>
      </c>
      <c r="AC116">
        <v>39202798</v>
      </c>
      <c r="AD116">
        <v>57651.173529411768</v>
      </c>
      <c r="AE116">
        <v>63734.895588235297</v>
      </c>
      <c r="AF116">
        <v>6083.7220588235296</v>
      </c>
      <c r="AG116" s="5">
        <v>42885</v>
      </c>
      <c r="AH116" s="5">
        <v>42894</v>
      </c>
      <c r="AI116" s="5">
        <v>43025</v>
      </c>
      <c r="AJ116" s="5">
        <v>42864</v>
      </c>
      <c r="AK116" s="5">
        <v>42895</v>
      </c>
      <c r="AL116" s="5">
        <v>42886</v>
      </c>
      <c r="AO116" t="s">
        <v>45</v>
      </c>
      <c r="AQ116" t="s">
        <v>891</v>
      </c>
      <c r="AR116" t="s">
        <v>46</v>
      </c>
      <c r="AS116" t="s">
        <v>47</v>
      </c>
      <c r="AT116" t="s">
        <v>47</v>
      </c>
      <c r="AU116" t="s">
        <v>134</v>
      </c>
      <c r="AV116">
        <v>3546.3588235294119</v>
      </c>
      <c r="AW116">
        <v>60188.536764705881</v>
      </c>
      <c r="AX116" t="s">
        <v>892</v>
      </c>
      <c r="AY116" t="s">
        <v>179</v>
      </c>
      <c r="AZ116" t="s">
        <v>137</v>
      </c>
      <c r="BA116" t="s">
        <v>137</v>
      </c>
      <c r="BE116">
        <v>2411524</v>
      </c>
      <c r="BF116">
        <v>40928205</v>
      </c>
      <c r="BG116">
        <v>0</v>
      </c>
      <c r="BH116">
        <v>3546.3588235294119</v>
      </c>
      <c r="BI116">
        <v>60188.536764705881</v>
      </c>
      <c r="BJ116">
        <v>63734.895588235297</v>
      </c>
      <c r="BK116">
        <v>0</v>
      </c>
      <c r="BL116">
        <v>0</v>
      </c>
      <c r="BM116">
        <v>0</v>
      </c>
      <c r="BN116">
        <v>1.4705882352941181E-3</v>
      </c>
    </row>
    <row r="117" spans="1:66" ht="15" hidden="1" customHeight="1" x14ac:dyDescent="0.25">
      <c r="A117" s="16" t="s">
        <v>893</v>
      </c>
      <c r="B117" t="s">
        <v>10</v>
      </c>
      <c r="C117" t="s">
        <v>11</v>
      </c>
      <c r="D117" t="s">
        <v>63</v>
      </c>
      <c r="E117" t="s">
        <v>535</v>
      </c>
      <c r="F117" t="s">
        <v>893</v>
      </c>
      <c r="G117" t="s">
        <v>894</v>
      </c>
      <c r="H117" t="s">
        <v>895</v>
      </c>
      <c r="I117" t="s">
        <v>896</v>
      </c>
      <c r="J117" s="5">
        <v>42558</v>
      </c>
      <c r="K117" s="5">
        <v>42567</v>
      </c>
      <c r="L117" t="s">
        <v>143</v>
      </c>
      <c r="M117" t="s">
        <v>324</v>
      </c>
      <c r="N117" t="s">
        <v>11</v>
      </c>
      <c r="O117" t="s">
        <v>17</v>
      </c>
      <c r="P117" t="s">
        <v>145</v>
      </c>
      <c r="Q117">
        <v>5959154</v>
      </c>
      <c r="R117">
        <v>0</v>
      </c>
      <c r="S117" t="s">
        <v>129</v>
      </c>
      <c r="T117">
        <v>0</v>
      </c>
      <c r="U117" t="s">
        <v>657</v>
      </c>
      <c r="V117" t="s">
        <v>75</v>
      </c>
      <c r="W117" t="s">
        <v>146</v>
      </c>
      <c r="X117" t="s">
        <v>132</v>
      </c>
      <c r="Y117">
        <v>917450</v>
      </c>
      <c r="Z117">
        <v>6876604</v>
      </c>
      <c r="AA117">
        <v>6876604</v>
      </c>
      <c r="AB117">
        <v>6876604</v>
      </c>
      <c r="AC117">
        <v>6876604</v>
      </c>
      <c r="AD117">
        <v>10112.65294117647</v>
      </c>
      <c r="AE117">
        <v>10112.65294117647</v>
      </c>
      <c r="AF117">
        <v>0</v>
      </c>
      <c r="AG117" s="5">
        <v>42567</v>
      </c>
      <c r="AH117" s="5">
        <v>42621</v>
      </c>
      <c r="AI117" s="5">
        <v>42633</v>
      </c>
      <c r="AJ117" s="5">
        <v>42655</v>
      </c>
      <c r="AK117" s="5">
        <v>42655</v>
      </c>
      <c r="AL117" s="5">
        <v>42567</v>
      </c>
      <c r="AO117" t="s">
        <v>896</v>
      </c>
      <c r="AP117" t="s">
        <v>768</v>
      </c>
      <c r="AR117" t="s">
        <v>897</v>
      </c>
      <c r="AS117" t="s">
        <v>47</v>
      </c>
      <c r="AT117" t="s">
        <v>47</v>
      </c>
      <c r="AU117" t="s">
        <v>134</v>
      </c>
      <c r="AV117">
        <v>8763.4617647058822</v>
      </c>
      <c r="AW117">
        <v>1349.1911764705881</v>
      </c>
      <c r="AX117" t="s">
        <v>898</v>
      </c>
      <c r="AY117" t="s">
        <v>150</v>
      </c>
      <c r="AZ117" t="s">
        <v>137</v>
      </c>
      <c r="BA117" t="s">
        <v>137</v>
      </c>
      <c r="BE117">
        <v>5959154</v>
      </c>
      <c r="BF117">
        <v>917450</v>
      </c>
      <c r="BG117">
        <v>0</v>
      </c>
      <c r="BH117">
        <v>8763.4617647058822</v>
      </c>
      <c r="BI117">
        <v>1349.1911764705881</v>
      </c>
      <c r="BJ117">
        <v>10112.65294117647</v>
      </c>
      <c r="BK117">
        <v>0</v>
      </c>
      <c r="BL117">
        <v>0</v>
      </c>
      <c r="BM117">
        <v>0</v>
      </c>
      <c r="BN117">
        <v>1.4705882352941181E-3</v>
      </c>
    </row>
    <row r="118" spans="1:66" ht="15" customHeight="1" x14ac:dyDescent="0.25">
      <c r="A118" s="16" t="s">
        <v>899</v>
      </c>
      <c r="B118" t="s">
        <v>118</v>
      </c>
      <c r="C118" t="s">
        <v>119</v>
      </c>
      <c r="D118" t="s">
        <v>63</v>
      </c>
      <c r="E118" t="s">
        <v>535</v>
      </c>
      <c r="F118" t="s">
        <v>899</v>
      </c>
      <c r="G118" t="s">
        <v>900</v>
      </c>
      <c r="H118" t="s">
        <v>901</v>
      </c>
      <c r="I118" t="s">
        <v>902</v>
      </c>
      <c r="J118" s="5">
        <v>42555</v>
      </c>
      <c r="K118" s="5">
        <v>42735</v>
      </c>
      <c r="L118" t="s">
        <v>156</v>
      </c>
      <c r="M118" t="s">
        <v>126</v>
      </c>
      <c r="N118" t="s">
        <v>119</v>
      </c>
      <c r="O118" t="s">
        <v>127</v>
      </c>
      <c r="P118" t="s">
        <v>145</v>
      </c>
      <c r="Q118">
        <v>1440000</v>
      </c>
      <c r="R118">
        <v>0</v>
      </c>
      <c r="S118" t="s">
        <v>129</v>
      </c>
      <c r="T118">
        <v>0</v>
      </c>
      <c r="U118" t="s">
        <v>657</v>
      </c>
      <c r="V118" t="s">
        <v>131</v>
      </c>
      <c r="W118" t="s">
        <v>146</v>
      </c>
      <c r="X118" t="s">
        <v>132</v>
      </c>
      <c r="Y118">
        <v>3888889</v>
      </c>
      <c r="Z118">
        <v>2217777.9900000002</v>
      </c>
      <c r="AA118">
        <v>5328889</v>
      </c>
      <c r="AB118">
        <v>5328889</v>
      </c>
      <c r="AC118">
        <v>2217777.9900000002</v>
      </c>
      <c r="AD118">
        <v>3261.4382205882348</v>
      </c>
      <c r="AE118">
        <v>7836.6014705882353</v>
      </c>
      <c r="AF118">
        <v>4575.1632499999996</v>
      </c>
      <c r="AG118" s="5">
        <v>43100</v>
      </c>
      <c r="AH118" s="5">
        <v>42802</v>
      </c>
      <c r="AI118" s="5">
        <v>43100</v>
      </c>
      <c r="AJ118" s="5">
        <v>42863</v>
      </c>
      <c r="AK118" s="5">
        <v>42866</v>
      </c>
      <c r="AL118" s="5">
        <v>42825</v>
      </c>
      <c r="AO118" t="s">
        <v>902</v>
      </c>
      <c r="AP118" t="s">
        <v>768</v>
      </c>
      <c r="AR118" t="s">
        <v>903</v>
      </c>
      <c r="AS118" t="s">
        <v>47</v>
      </c>
      <c r="AT118" t="s">
        <v>47</v>
      </c>
      <c r="AU118" t="s">
        <v>134</v>
      </c>
      <c r="AV118">
        <v>2117.6470588235288</v>
      </c>
      <c r="AW118">
        <v>5718.9544117647056</v>
      </c>
      <c r="AX118" t="s">
        <v>904</v>
      </c>
      <c r="AY118" t="s">
        <v>164</v>
      </c>
      <c r="AZ118" t="s">
        <v>905</v>
      </c>
      <c r="BA118" t="s">
        <v>906</v>
      </c>
      <c r="BB118" t="s">
        <v>210</v>
      </c>
      <c r="BC118" t="s">
        <v>907</v>
      </c>
      <c r="BE118">
        <v>1440000</v>
      </c>
      <c r="BF118">
        <v>3888889</v>
      </c>
      <c r="BG118">
        <v>0</v>
      </c>
      <c r="BH118">
        <v>2117.6470588235288</v>
      </c>
      <c r="BI118">
        <v>5718.9544117647056</v>
      </c>
      <c r="BJ118">
        <v>7836.6014705882353</v>
      </c>
      <c r="BK118">
        <v>0</v>
      </c>
      <c r="BL118">
        <v>0</v>
      </c>
      <c r="BM118">
        <v>0</v>
      </c>
      <c r="BN118">
        <v>1.4705882352941181E-3</v>
      </c>
    </row>
    <row r="119" spans="1:66" ht="15" hidden="1" customHeight="1" x14ac:dyDescent="0.25">
      <c r="A119" s="16" t="s">
        <v>908</v>
      </c>
      <c r="B119" t="s">
        <v>118</v>
      </c>
      <c r="C119" t="s">
        <v>119</v>
      </c>
      <c r="D119" t="s">
        <v>63</v>
      </c>
      <c r="E119" t="s">
        <v>535</v>
      </c>
      <c r="F119" t="s">
        <v>908</v>
      </c>
      <c r="G119" t="s">
        <v>909</v>
      </c>
      <c r="H119" t="s">
        <v>606</v>
      </c>
      <c r="I119" t="s">
        <v>607</v>
      </c>
      <c r="J119" s="5">
        <v>42555</v>
      </c>
      <c r="K119" s="5">
        <v>42735</v>
      </c>
      <c r="L119" t="s">
        <v>143</v>
      </c>
      <c r="M119" t="s">
        <v>126</v>
      </c>
      <c r="N119" t="s">
        <v>119</v>
      </c>
      <c r="O119" t="s">
        <v>127</v>
      </c>
      <c r="P119" t="s">
        <v>145</v>
      </c>
      <c r="Q119">
        <v>858000</v>
      </c>
      <c r="R119">
        <v>0</v>
      </c>
      <c r="S119" t="s">
        <v>129</v>
      </c>
      <c r="T119">
        <v>0</v>
      </c>
      <c r="U119" t="s">
        <v>657</v>
      </c>
      <c r="V119" t="s">
        <v>75</v>
      </c>
      <c r="W119" t="s">
        <v>146</v>
      </c>
      <c r="X119" t="s">
        <v>132</v>
      </c>
      <c r="Y119">
        <v>0</v>
      </c>
      <c r="Z119">
        <v>433333</v>
      </c>
      <c r="AA119">
        <v>858000</v>
      </c>
      <c r="AB119">
        <v>858000</v>
      </c>
      <c r="AC119">
        <v>433333</v>
      </c>
      <c r="AD119">
        <v>637.25441176470588</v>
      </c>
      <c r="AE119">
        <v>1261.7647058823529</v>
      </c>
      <c r="AF119">
        <v>624.51029411764705</v>
      </c>
      <c r="AG119" s="5">
        <v>42735</v>
      </c>
      <c r="AH119">
        <v>0</v>
      </c>
      <c r="AI119">
        <v>0</v>
      </c>
      <c r="AJ119" s="5">
        <v>42622</v>
      </c>
      <c r="AK119" s="5">
        <v>42634</v>
      </c>
      <c r="AL119" s="5">
        <v>42582</v>
      </c>
      <c r="AO119" t="s">
        <v>607</v>
      </c>
      <c r="AU119" t="s">
        <v>134</v>
      </c>
      <c r="AV119">
        <v>1261.7647058823529</v>
      </c>
      <c r="AW119">
        <v>0</v>
      </c>
      <c r="AX119" t="s">
        <v>910</v>
      </c>
      <c r="AY119" t="s">
        <v>150</v>
      </c>
      <c r="AZ119" t="s">
        <v>137</v>
      </c>
      <c r="BA119" t="s">
        <v>137</v>
      </c>
      <c r="BE119">
        <v>858000</v>
      </c>
      <c r="BF119">
        <v>0</v>
      </c>
      <c r="BG119">
        <v>0</v>
      </c>
      <c r="BH119">
        <v>1261.7647058823529</v>
      </c>
      <c r="BI119">
        <v>0</v>
      </c>
      <c r="BJ119">
        <v>1261.7647058823529</v>
      </c>
      <c r="BK119">
        <v>0</v>
      </c>
      <c r="BL119">
        <v>0</v>
      </c>
      <c r="BM119">
        <v>0</v>
      </c>
      <c r="BN119">
        <v>1.4705882352941181E-3</v>
      </c>
    </row>
    <row r="120" spans="1:66" ht="15" hidden="1" customHeight="1" x14ac:dyDescent="0.25">
      <c r="A120" s="16" t="s">
        <v>911</v>
      </c>
      <c r="B120" t="s">
        <v>118</v>
      </c>
      <c r="C120" t="s">
        <v>119</v>
      </c>
      <c r="D120" t="s">
        <v>63</v>
      </c>
      <c r="E120" t="s">
        <v>535</v>
      </c>
      <c r="F120" t="s">
        <v>911</v>
      </c>
      <c r="G120" t="s">
        <v>912</v>
      </c>
      <c r="H120" t="s">
        <v>913</v>
      </c>
      <c r="I120" t="s">
        <v>914</v>
      </c>
      <c r="J120" s="5">
        <v>42555</v>
      </c>
      <c r="K120" s="5">
        <v>42735</v>
      </c>
      <c r="L120" t="s">
        <v>143</v>
      </c>
      <c r="M120" t="s">
        <v>126</v>
      </c>
      <c r="N120" t="s">
        <v>119</v>
      </c>
      <c r="O120" t="s">
        <v>127</v>
      </c>
      <c r="P120" t="s">
        <v>145</v>
      </c>
      <c r="Q120">
        <v>1600000</v>
      </c>
      <c r="R120">
        <v>0</v>
      </c>
      <c r="S120" t="s">
        <v>129</v>
      </c>
      <c r="T120">
        <v>0</v>
      </c>
      <c r="U120" t="s">
        <v>657</v>
      </c>
      <c r="V120" t="s">
        <v>75</v>
      </c>
      <c r="W120" t="s">
        <v>146</v>
      </c>
      <c r="X120" t="s">
        <v>132</v>
      </c>
      <c r="Y120">
        <v>666667</v>
      </c>
      <c r="Z120">
        <v>1600001.7</v>
      </c>
      <c r="AA120">
        <v>2266667</v>
      </c>
      <c r="AB120">
        <v>2266667</v>
      </c>
      <c r="AC120">
        <v>1600001.7</v>
      </c>
      <c r="AD120">
        <v>2352.9436764705879</v>
      </c>
      <c r="AE120">
        <v>3333.3338235294118</v>
      </c>
      <c r="AF120">
        <v>980.39014705882357</v>
      </c>
      <c r="AG120" s="5">
        <v>42916</v>
      </c>
      <c r="AH120" s="5">
        <v>42815</v>
      </c>
      <c r="AI120" s="5">
        <v>42815</v>
      </c>
      <c r="AJ120" s="5">
        <v>42724</v>
      </c>
      <c r="AK120" s="5">
        <v>42724</v>
      </c>
      <c r="AL120" s="5">
        <v>42735</v>
      </c>
      <c r="AO120" t="s">
        <v>914</v>
      </c>
      <c r="AR120" t="s">
        <v>915</v>
      </c>
      <c r="AS120" t="s">
        <v>47</v>
      </c>
      <c r="AT120" t="s">
        <v>47</v>
      </c>
      <c r="AU120" t="s">
        <v>134</v>
      </c>
      <c r="AV120">
        <v>2352.9411764705878</v>
      </c>
      <c r="AW120">
        <v>980.39264705882351</v>
      </c>
      <c r="AX120" t="s">
        <v>916</v>
      </c>
      <c r="AY120" t="s">
        <v>150</v>
      </c>
      <c r="AZ120" t="s">
        <v>137</v>
      </c>
      <c r="BA120" t="s">
        <v>137</v>
      </c>
      <c r="BE120">
        <v>1600000</v>
      </c>
      <c r="BF120">
        <v>666667</v>
      </c>
      <c r="BG120">
        <v>0</v>
      </c>
      <c r="BH120">
        <v>2352.9411764705878</v>
      </c>
      <c r="BI120">
        <v>980.39264705882351</v>
      </c>
      <c r="BJ120">
        <v>3333.3338235294118</v>
      </c>
      <c r="BK120">
        <v>0</v>
      </c>
      <c r="BL120">
        <v>0</v>
      </c>
      <c r="BM120">
        <v>0</v>
      </c>
      <c r="BN120">
        <v>1.4705882352941181E-3</v>
      </c>
    </row>
    <row r="121" spans="1:66" ht="15" hidden="1" customHeight="1" x14ac:dyDescent="0.25">
      <c r="A121" s="16" t="s">
        <v>917</v>
      </c>
      <c r="B121" t="s">
        <v>33</v>
      </c>
      <c r="C121" t="s">
        <v>217</v>
      </c>
      <c r="D121" t="s">
        <v>63</v>
      </c>
      <c r="E121" t="s">
        <v>535</v>
      </c>
      <c r="F121" t="s">
        <v>917</v>
      </c>
      <c r="G121" t="s">
        <v>918</v>
      </c>
      <c r="H121" t="s">
        <v>919</v>
      </c>
      <c r="I121" t="s">
        <v>920</v>
      </c>
      <c r="J121" s="5">
        <v>42561</v>
      </c>
      <c r="K121" s="5">
        <v>42566</v>
      </c>
      <c r="L121" t="s">
        <v>175</v>
      </c>
      <c r="M121" t="s">
        <v>196</v>
      </c>
      <c r="N121" t="s">
        <v>217</v>
      </c>
      <c r="O121" t="s">
        <v>222</v>
      </c>
      <c r="P121" t="s">
        <v>145</v>
      </c>
      <c r="Q121">
        <v>606200</v>
      </c>
      <c r="R121">
        <v>0</v>
      </c>
      <c r="S121" t="s">
        <v>129</v>
      </c>
      <c r="T121">
        <v>0</v>
      </c>
      <c r="U121" t="s">
        <v>657</v>
      </c>
      <c r="V121" t="s">
        <v>131</v>
      </c>
      <c r="W121" t="s">
        <v>132</v>
      </c>
      <c r="X121" t="s">
        <v>132</v>
      </c>
      <c r="Y121">
        <v>0</v>
      </c>
      <c r="Z121">
        <v>0</v>
      </c>
      <c r="AA121">
        <v>606200</v>
      </c>
      <c r="AB121">
        <v>606200</v>
      </c>
      <c r="AC121">
        <v>0</v>
      </c>
      <c r="AD121">
        <v>0</v>
      </c>
      <c r="AE121">
        <v>891.47058823529414</v>
      </c>
      <c r="AF121">
        <v>891.47058823529414</v>
      </c>
      <c r="AG121" s="5">
        <v>42566</v>
      </c>
      <c r="AH121">
        <v>0</v>
      </c>
      <c r="AI121">
        <v>0</v>
      </c>
      <c r="AJ121">
        <v>0</v>
      </c>
      <c r="AK121">
        <v>0</v>
      </c>
      <c r="AL121">
        <v>0</v>
      </c>
      <c r="AO121" t="s">
        <v>920</v>
      </c>
      <c r="AU121" t="s">
        <v>134</v>
      </c>
      <c r="AV121">
        <v>891.47058823529414</v>
      </c>
      <c r="AW121">
        <v>0</v>
      </c>
      <c r="AX121" t="s">
        <v>921</v>
      </c>
      <c r="AY121" t="s">
        <v>179</v>
      </c>
      <c r="AZ121" t="s">
        <v>137</v>
      </c>
      <c r="BA121" t="s">
        <v>137</v>
      </c>
      <c r="BE121">
        <v>606200</v>
      </c>
      <c r="BF121">
        <v>0</v>
      </c>
      <c r="BG121">
        <v>0</v>
      </c>
      <c r="BH121">
        <v>891.47058823529414</v>
      </c>
      <c r="BI121">
        <v>0</v>
      </c>
      <c r="BJ121">
        <v>891.47058823529414</v>
      </c>
      <c r="BK121">
        <v>0</v>
      </c>
      <c r="BL121">
        <v>0</v>
      </c>
      <c r="BM121">
        <v>0</v>
      </c>
      <c r="BN121">
        <v>1.4705882352941181E-3</v>
      </c>
    </row>
    <row r="122" spans="1:66" ht="15" hidden="1" customHeight="1" x14ac:dyDescent="0.25">
      <c r="A122" s="16" t="s">
        <v>922</v>
      </c>
      <c r="B122" t="s">
        <v>33</v>
      </c>
      <c r="C122" t="s">
        <v>217</v>
      </c>
      <c r="D122" t="s">
        <v>63</v>
      </c>
      <c r="E122" t="s">
        <v>535</v>
      </c>
      <c r="F122" t="s">
        <v>922</v>
      </c>
      <c r="G122" t="s">
        <v>923</v>
      </c>
      <c r="H122" t="s">
        <v>924</v>
      </c>
      <c r="I122" t="s">
        <v>925</v>
      </c>
      <c r="J122" s="5">
        <v>42561</v>
      </c>
      <c r="K122" s="5">
        <v>42581</v>
      </c>
      <c r="L122" t="s">
        <v>175</v>
      </c>
      <c r="M122" t="s">
        <v>196</v>
      </c>
      <c r="N122" t="s">
        <v>217</v>
      </c>
      <c r="O122" t="s">
        <v>222</v>
      </c>
      <c r="P122" t="s">
        <v>128</v>
      </c>
      <c r="Q122">
        <v>155</v>
      </c>
      <c r="R122">
        <v>0</v>
      </c>
      <c r="S122" t="s">
        <v>129</v>
      </c>
      <c r="T122">
        <v>0</v>
      </c>
      <c r="U122" t="s">
        <v>657</v>
      </c>
      <c r="V122" t="s">
        <v>131</v>
      </c>
      <c r="W122" t="s">
        <v>132</v>
      </c>
      <c r="X122" t="s">
        <v>132</v>
      </c>
      <c r="Y122">
        <v>0</v>
      </c>
      <c r="Z122">
        <v>155</v>
      </c>
      <c r="AA122">
        <v>155</v>
      </c>
      <c r="AB122">
        <v>155</v>
      </c>
      <c r="AC122">
        <v>155</v>
      </c>
      <c r="AD122">
        <v>6058.4713235294121</v>
      </c>
      <c r="AE122">
        <v>6058.4713235294121</v>
      </c>
      <c r="AF122">
        <v>0</v>
      </c>
      <c r="AG122" s="5">
        <v>42581</v>
      </c>
      <c r="AH122">
        <v>0</v>
      </c>
      <c r="AI122">
        <v>0</v>
      </c>
      <c r="AJ122">
        <v>0</v>
      </c>
      <c r="AK122">
        <v>0</v>
      </c>
      <c r="AL122" s="5">
        <v>42581</v>
      </c>
      <c r="AO122" t="s">
        <v>925</v>
      </c>
      <c r="AP122" t="s">
        <v>768</v>
      </c>
      <c r="AU122" t="s">
        <v>134</v>
      </c>
      <c r="AV122">
        <v>6058.4713235294121</v>
      </c>
      <c r="AW122">
        <v>0</v>
      </c>
      <c r="AX122" t="s">
        <v>926</v>
      </c>
      <c r="AY122" t="s">
        <v>179</v>
      </c>
      <c r="AZ122" t="s">
        <v>137</v>
      </c>
      <c r="BA122" t="s">
        <v>137</v>
      </c>
      <c r="BE122">
        <v>155</v>
      </c>
      <c r="BF122">
        <v>0</v>
      </c>
      <c r="BG122">
        <v>0</v>
      </c>
      <c r="BH122">
        <v>6058.4713235294121</v>
      </c>
      <c r="BI122">
        <v>0</v>
      </c>
      <c r="BJ122">
        <v>6058.4713235294121</v>
      </c>
      <c r="BK122">
        <v>0</v>
      </c>
      <c r="BL122">
        <v>0</v>
      </c>
      <c r="BM122">
        <v>0</v>
      </c>
      <c r="BN122">
        <v>39.086911764705881</v>
      </c>
    </row>
    <row r="123" spans="1:66" ht="15" hidden="1" customHeight="1" x14ac:dyDescent="0.25">
      <c r="A123" s="16" t="s">
        <v>927</v>
      </c>
      <c r="B123" t="s">
        <v>33</v>
      </c>
      <c r="C123" t="s">
        <v>217</v>
      </c>
      <c r="D123" t="s">
        <v>63</v>
      </c>
      <c r="E123" t="s">
        <v>535</v>
      </c>
      <c r="F123" t="s">
        <v>927</v>
      </c>
      <c r="G123" t="s">
        <v>928</v>
      </c>
      <c r="H123" t="s">
        <v>929</v>
      </c>
      <c r="I123" t="s">
        <v>930</v>
      </c>
      <c r="J123" s="5">
        <v>42551</v>
      </c>
      <c r="K123" s="5">
        <v>42643</v>
      </c>
      <c r="L123" t="s">
        <v>175</v>
      </c>
      <c r="M123" t="s">
        <v>196</v>
      </c>
      <c r="N123" t="s">
        <v>217</v>
      </c>
      <c r="O123" t="s">
        <v>222</v>
      </c>
      <c r="P123" t="s">
        <v>128</v>
      </c>
      <c r="Q123">
        <v>1253</v>
      </c>
      <c r="R123">
        <v>0</v>
      </c>
      <c r="S123" t="s">
        <v>129</v>
      </c>
      <c r="T123">
        <v>0</v>
      </c>
      <c r="U123" t="s">
        <v>657</v>
      </c>
      <c r="V123" t="s">
        <v>131</v>
      </c>
      <c r="W123" t="s">
        <v>146</v>
      </c>
      <c r="X123" t="s">
        <v>146</v>
      </c>
      <c r="Y123">
        <v>0</v>
      </c>
      <c r="Z123">
        <v>1253</v>
      </c>
      <c r="AA123">
        <v>1253</v>
      </c>
      <c r="AB123">
        <v>1253</v>
      </c>
      <c r="AC123">
        <v>1253</v>
      </c>
      <c r="AD123">
        <v>48975.900441176469</v>
      </c>
      <c r="AE123">
        <v>48975.900441176469</v>
      </c>
      <c r="AF123">
        <v>0</v>
      </c>
      <c r="AG123" s="5">
        <v>42643</v>
      </c>
      <c r="AH123">
        <v>0</v>
      </c>
      <c r="AI123">
        <v>0</v>
      </c>
      <c r="AJ123" s="5">
        <v>42633</v>
      </c>
      <c r="AK123" s="5">
        <v>42634</v>
      </c>
      <c r="AL123" s="5">
        <v>42614</v>
      </c>
      <c r="AO123" t="s">
        <v>930</v>
      </c>
      <c r="AU123" t="s">
        <v>134</v>
      </c>
      <c r="AV123">
        <v>48975.900441176469</v>
      </c>
      <c r="AW123">
        <v>0</v>
      </c>
      <c r="AX123" t="s">
        <v>931</v>
      </c>
      <c r="AY123" t="s">
        <v>179</v>
      </c>
      <c r="AZ123" t="s">
        <v>137</v>
      </c>
      <c r="BA123" t="s">
        <v>137</v>
      </c>
      <c r="BE123">
        <v>1253</v>
      </c>
      <c r="BF123">
        <v>0</v>
      </c>
      <c r="BG123">
        <v>0</v>
      </c>
      <c r="BH123">
        <v>48975.900441176469</v>
      </c>
      <c r="BI123">
        <v>0</v>
      </c>
      <c r="BJ123">
        <v>48975.900441176469</v>
      </c>
      <c r="BK123">
        <v>0</v>
      </c>
      <c r="BL123">
        <v>0</v>
      </c>
      <c r="BM123">
        <v>0</v>
      </c>
      <c r="BN123">
        <v>39.086911764705881</v>
      </c>
    </row>
    <row r="124" spans="1:66" ht="15" hidden="1" customHeight="1" x14ac:dyDescent="0.25">
      <c r="A124" s="16" t="s">
        <v>932</v>
      </c>
      <c r="B124" t="s">
        <v>118</v>
      </c>
      <c r="C124" t="s">
        <v>119</v>
      </c>
      <c r="D124" t="s">
        <v>63</v>
      </c>
      <c r="E124" t="s">
        <v>535</v>
      </c>
      <c r="F124" t="s">
        <v>932</v>
      </c>
      <c r="G124" t="s">
        <v>933</v>
      </c>
      <c r="H124" t="s">
        <v>934</v>
      </c>
      <c r="I124" t="s">
        <v>935</v>
      </c>
      <c r="J124" s="5">
        <v>42572</v>
      </c>
      <c r="K124" s="5">
        <v>42572</v>
      </c>
      <c r="L124" t="s">
        <v>175</v>
      </c>
      <c r="M124" t="s">
        <v>126</v>
      </c>
      <c r="N124" t="s">
        <v>119</v>
      </c>
      <c r="O124" t="s">
        <v>127</v>
      </c>
      <c r="P124" t="s">
        <v>145</v>
      </c>
      <c r="Q124">
        <v>540000</v>
      </c>
      <c r="R124">
        <v>0</v>
      </c>
      <c r="S124" t="s">
        <v>129</v>
      </c>
      <c r="T124">
        <v>0</v>
      </c>
      <c r="U124" t="s">
        <v>657</v>
      </c>
      <c r="V124" t="s">
        <v>131</v>
      </c>
      <c r="W124" t="s">
        <v>132</v>
      </c>
      <c r="X124" t="s">
        <v>132</v>
      </c>
      <c r="Y124">
        <v>0</v>
      </c>
      <c r="Z124">
        <v>360000</v>
      </c>
      <c r="AA124">
        <v>540000</v>
      </c>
      <c r="AB124">
        <v>540000</v>
      </c>
      <c r="AC124">
        <v>360000</v>
      </c>
      <c r="AD124">
        <v>529.41176470588232</v>
      </c>
      <c r="AE124">
        <v>794.11764705882354</v>
      </c>
      <c r="AF124">
        <v>264.70588235294122</v>
      </c>
      <c r="AG124" s="5">
        <v>42572</v>
      </c>
      <c r="AH124">
        <v>0</v>
      </c>
      <c r="AI124">
        <v>0</v>
      </c>
      <c r="AJ124">
        <v>0</v>
      </c>
      <c r="AK124">
        <v>0</v>
      </c>
      <c r="AL124" s="5">
        <v>42674</v>
      </c>
      <c r="AO124" t="s">
        <v>935</v>
      </c>
      <c r="AP124" t="s">
        <v>768</v>
      </c>
      <c r="AU124" t="s">
        <v>134</v>
      </c>
      <c r="AV124">
        <v>794.11764705882354</v>
      </c>
      <c r="AW124">
        <v>0</v>
      </c>
      <c r="AX124" t="s">
        <v>936</v>
      </c>
      <c r="AY124" t="s">
        <v>179</v>
      </c>
      <c r="AZ124" t="s">
        <v>137</v>
      </c>
      <c r="BA124" t="s">
        <v>137</v>
      </c>
      <c r="BE124">
        <v>540000</v>
      </c>
      <c r="BF124">
        <v>0</v>
      </c>
      <c r="BG124">
        <v>0</v>
      </c>
      <c r="BH124">
        <v>794.11764705882354</v>
      </c>
      <c r="BI124">
        <v>0</v>
      </c>
      <c r="BJ124">
        <v>794.11764705882354</v>
      </c>
      <c r="BK124">
        <v>0</v>
      </c>
      <c r="BL124">
        <v>0</v>
      </c>
      <c r="BM124">
        <v>0</v>
      </c>
      <c r="BN124">
        <v>1.4705882352941181E-3</v>
      </c>
    </row>
    <row r="125" spans="1:66" ht="15" hidden="1" customHeight="1" x14ac:dyDescent="0.25">
      <c r="A125" s="16" t="s">
        <v>937</v>
      </c>
      <c r="B125" t="s">
        <v>33</v>
      </c>
      <c r="C125" t="s">
        <v>302</v>
      </c>
      <c r="D125" t="s">
        <v>63</v>
      </c>
      <c r="E125" t="s">
        <v>535</v>
      </c>
      <c r="F125" t="s">
        <v>937</v>
      </c>
      <c r="G125" t="s">
        <v>938</v>
      </c>
      <c r="H125" t="s">
        <v>939</v>
      </c>
      <c r="I125" t="s">
        <v>940</v>
      </c>
      <c r="J125" s="5">
        <v>42576</v>
      </c>
      <c r="K125" s="5">
        <v>42582</v>
      </c>
      <c r="L125" t="s">
        <v>175</v>
      </c>
      <c r="M125" t="s">
        <v>196</v>
      </c>
      <c r="N125" t="s">
        <v>302</v>
      </c>
      <c r="O125" t="s">
        <v>307</v>
      </c>
      <c r="P125" t="s">
        <v>145</v>
      </c>
      <c r="Q125">
        <v>700000</v>
      </c>
      <c r="R125">
        <v>0</v>
      </c>
      <c r="S125" t="s">
        <v>129</v>
      </c>
      <c r="T125">
        <v>0</v>
      </c>
      <c r="U125" t="s">
        <v>130</v>
      </c>
      <c r="V125" t="s">
        <v>131</v>
      </c>
      <c r="W125" t="s">
        <v>132</v>
      </c>
      <c r="X125" t="s">
        <v>132</v>
      </c>
      <c r="Y125">
        <v>0</v>
      </c>
      <c r="Z125">
        <v>0</v>
      </c>
      <c r="AA125">
        <v>700000</v>
      </c>
      <c r="AB125">
        <v>700000</v>
      </c>
      <c r="AC125">
        <v>0</v>
      </c>
      <c r="AD125">
        <v>0</v>
      </c>
      <c r="AE125">
        <v>1029.411764705882</v>
      </c>
      <c r="AF125">
        <v>1029.411764705882</v>
      </c>
      <c r="AG125" s="5">
        <v>42582</v>
      </c>
      <c r="AH125">
        <v>0</v>
      </c>
      <c r="AI125">
        <v>0</v>
      </c>
      <c r="AJ125">
        <v>0</v>
      </c>
      <c r="AK125">
        <v>0</v>
      </c>
      <c r="AL125">
        <v>0</v>
      </c>
      <c r="AO125" t="s">
        <v>940</v>
      </c>
      <c r="AU125" t="s">
        <v>134</v>
      </c>
      <c r="AV125">
        <v>1029.411764705882</v>
      </c>
      <c r="AW125">
        <v>0</v>
      </c>
      <c r="AX125" t="s">
        <v>941</v>
      </c>
      <c r="AY125" t="s">
        <v>179</v>
      </c>
      <c r="AZ125" t="s">
        <v>137</v>
      </c>
      <c r="BA125" t="s">
        <v>137</v>
      </c>
      <c r="BE125">
        <v>700000</v>
      </c>
      <c r="BF125">
        <v>0</v>
      </c>
      <c r="BG125">
        <v>0</v>
      </c>
      <c r="BH125">
        <v>1029.411764705882</v>
      </c>
      <c r="BI125">
        <v>0</v>
      </c>
      <c r="BJ125">
        <v>1029.411764705882</v>
      </c>
      <c r="BK125">
        <v>0</v>
      </c>
      <c r="BL125">
        <v>0</v>
      </c>
      <c r="BM125">
        <v>0</v>
      </c>
      <c r="BN125">
        <v>1.4705882352941181E-3</v>
      </c>
    </row>
    <row r="126" spans="1:66" ht="15" hidden="1" customHeight="1" x14ac:dyDescent="0.25">
      <c r="A126" s="16" t="s">
        <v>943</v>
      </c>
      <c r="B126" t="s">
        <v>169</v>
      </c>
      <c r="C126" t="s">
        <v>942</v>
      </c>
      <c r="D126" t="s">
        <v>63</v>
      </c>
      <c r="E126" t="s">
        <v>535</v>
      </c>
      <c r="F126" t="s">
        <v>943</v>
      </c>
      <c r="G126" t="s">
        <v>944</v>
      </c>
      <c r="H126" t="s">
        <v>182</v>
      </c>
      <c r="I126" t="s">
        <v>183</v>
      </c>
      <c r="J126" s="5">
        <v>42535</v>
      </c>
      <c r="K126" s="5">
        <v>42556</v>
      </c>
      <c r="L126" t="s">
        <v>175</v>
      </c>
      <c r="M126" t="s">
        <v>176</v>
      </c>
      <c r="N126" t="s">
        <v>942</v>
      </c>
      <c r="O126" t="s">
        <v>945</v>
      </c>
      <c r="P126" t="s">
        <v>128</v>
      </c>
      <c r="Q126">
        <v>65</v>
      </c>
      <c r="R126">
        <v>0</v>
      </c>
      <c r="S126" t="s">
        <v>129</v>
      </c>
      <c r="T126">
        <v>0</v>
      </c>
      <c r="U126" t="s">
        <v>130</v>
      </c>
      <c r="V126" t="s">
        <v>131</v>
      </c>
      <c r="W126" t="s">
        <v>132</v>
      </c>
      <c r="X126" t="s">
        <v>132</v>
      </c>
      <c r="Y126">
        <v>0</v>
      </c>
      <c r="Z126">
        <v>0</v>
      </c>
      <c r="AA126">
        <v>65</v>
      </c>
      <c r="AB126">
        <v>65</v>
      </c>
      <c r="AC126">
        <v>0</v>
      </c>
      <c r="AD126">
        <v>0</v>
      </c>
      <c r="AE126">
        <v>2540.6492647058822</v>
      </c>
      <c r="AF126">
        <v>2540.6492647058822</v>
      </c>
      <c r="AG126" s="5">
        <v>42556</v>
      </c>
      <c r="AH126">
        <v>0</v>
      </c>
      <c r="AI126">
        <v>0</v>
      </c>
      <c r="AJ126">
        <v>0</v>
      </c>
      <c r="AK126">
        <v>0</v>
      </c>
      <c r="AL126">
        <v>0</v>
      </c>
      <c r="AO126" t="s">
        <v>183</v>
      </c>
      <c r="AU126" t="s">
        <v>134</v>
      </c>
      <c r="AV126">
        <v>2540.6492647058822</v>
      </c>
      <c r="AW126">
        <v>0</v>
      </c>
      <c r="AX126" t="s">
        <v>946</v>
      </c>
      <c r="AY126" t="s">
        <v>179</v>
      </c>
      <c r="AZ126" t="s">
        <v>137</v>
      </c>
      <c r="BA126" t="s">
        <v>137</v>
      </c>
      <c r="BE126">
        <v>65</v>
      </c>
      <c r="BF126">
        <v>0</v>
      </c>
      <c r="BG126">
        <v>0</v>
      </c>
      <c r="BH126">
        <v>2540.6492647058822</v>
      </c>
      <c r="BI126">
        <v>0</v>
      </c>
      <c r="BJ126">
        <v>2540.6492647058822</v>
      </c>
      <c r="BK126">
        <v>0</v>
      </c>
      <c r="BL126">
        <v>0</v>
      </c>
      <c r="BM126">
        <v>0</v>
      </c>
      <c r="BN126">
        <v>39.086911764705881</v>
      </c>
    </row>
    <row r="127" spans="1:66" ht="15" hidden="1" customHeight="1" x14ac:dyDescent="0.25">
      <c r="A127" s="16" t="s">
        <v>947</v>
      </c>
      <c r="B127" t="s">
        <v>33</v>
      </c>
      <c r="C127" t="s">
        <v>302</v>
      </c>
      <c r="D127" t="s">
        <v>63</v>
      </c>
      <c r="E127" t="s">
        <v>535</v>
      </c>
      <c r="F127" t="s">
        <v>947</v>
      </c>
      <c r="G127" t="s">
        <v>948</v>
      </c>
      <c r="H127" t="s">
        <v>949</v>
      </c>
      <c r="I127" t="s">
        <v>950</v>
      </c>
      <c r="J127" s="5">
        <v>42568</v>
      </c>
      <c r="K127" s="5">
        <v>42573</v>
      </c>
      <c r="L127" t="s">
        <v>175</v>
      </c>
      <c r="M127" t="s">
        <v>196</v>
      </c>
      <c r="N127" t="s">
        <v>302</v>
      </c>
      <c r="O127" t="s">
        <v>307</v>
      </c>
      <c r="P127" t="s">
        <v>145</v>
      </c>
      <c r="Q127">
        <v>3053145</v>
      </c>
      <c r="R127">
        <v>0</v>
      </c>
      <c r="S127" t="s">
        <v>129</v>
      </c>
      <c r="T127">
        <v>0</v>
      </c>
      <c r="U127" t="s">
        <v>657</v>
      </c>
      <c r="V127" t="s">
        <v>75</v>
      </c>
      <c r="W127" t="s">
        <v>132</v>
      </c>
      <c r="X127" t="s">
        <v>132</v>
      </c>
      <c r="Y127">
        <v>0</v>
      </c>
      <c r="Z127">
        <v>3053145</v>
      </c>
      <c r="AA127">
        <v>3053145</v>
      </c>
      <c r="AB127">
        <v>3053145</v>
      </c>
      <c r="AC127">
        <v>3053145</v>
      </c>
      <c r="AD127">
        <v>4489.9191176470586</v>
      </c>
      <c r="AE127">
        <v>4489.9191176470586</v>
      </c>
      <c r="AF127">
        <v>0</v>
      </c>
      <c r="AG127" s="5">
        <v>42573</v>
      </c>
      <c r="AH127">
        <v>0</v>
      </c>
      <c r="AI127">
        <v>0</v>
      </c>
      <c r="AJ127">
        <v>0</v>
      </c>
      <c r="AK127">
        <v>0</v>
      </c>
      <c r="AL127" s="5">
        <v>42573</v>
      </c>
      <c r="AO127" t="s">
        <v>950</v>
      </c>
      <c r="AU127" t="s">
        <v>134</v>
      </c>
      <c r="AV127">
        <v>4489.9191176470586</v>
      </c>
      <c r="AW127">
        <v>0</v>
      </c>
      <c r="AX127" t="s">
        <v>951</v>
      </c>
      <c r="AY127" t="s">
        <v>179</v>
      </c>
      <c r="AZ127" t="s">
        <v>137</v>
      </c>
      <c r="BA127" t="s">
        <v>137</v>
      </c>
      <c r="BE127">
        <v>3053145</v>
      </c>
      <c r="BF127">
        <v>0</v>
      </c>
      <c r="BG127">
        <v>0</v>
      </c>
      <c r="BH127">
        <v>4489.9191176470586</v>
      </c>
      <c r="BI127">
        <v>0</v>
      </c>
      <c r="BJ127">
        <v>4489.9191176470586</v>
      </c>
      <c r="BK127">
        <v>0</v>
      </c>
      <c r="BL127">
        <v>0</v>
      </c>
      <c r="BM127">
        <v>0</v>
      </c>
      <c r="BN127">
        <v>1.4705882352941181E-3</v>
      </c>
    </row>
    <row r="128" spans="1:66" ht="15" hidden="1" customHeight="1" x14ac:dyDescent="0.25">
      <c r="A128" s="16" t="s">
        <v>952</v>
      </c>
      <c r="B128" t="s">
        <v>10</v>
      </c>
      <c r="C128" t="s">
        <v>11</v>
      </c>
      <c r="D128" t="s">
        <v>63</v>
      </c>
      <c r="E128" t="s">
        <v>535</v>
      </c>
      <c r="F128" t="s">
        <v>952</v>
      </c>
      <c r="G128" t="s">
        <v>953</v>
      </c>
      <c r="H128" t="s">
        <v>661</v>
      </c>
      <c r="I128" t="s">
        <v>662</v>
      </c>
      <c r="J128" s="5">
        <v>42569</v>
      </c>
      <c r="K128" s="5">
        <v>42628</v>
      </c>
      <c r="L128" t="s">
        <v>175</v>
      </c>
      <c r="M128" t="s">
        <v>324</v>
      </c>
      <c r="N128" t="s">
        <v>11</v>
      </c>
      <c r="O128" t="s">
        <v>17</v>
      </c>
      <c r="P128" t="s">
        <v>145</v>
      </c>
      <c r="Q128">
        <v>52604676</v>
      </c>
      <c r="R128">
        <v>0</v>
      </c>
      <c r="S128" t="s">
        <v>129</v>
      </c>
      <c r="T128">
        <v>0</v>
      </c>
      <c r="U128" t="s">
        <v>657</v>
      </c>
      <c r="V128" t="s">
        <v>75</v>
      </c>
      <c r="W128" t="s">
        <v>146</v>
      </c>
      <c r="X128" t="s">
        <v>146</v>
      </c>
      <c r="Y128">
        <v>31772442</v>
      </c>
      <c r="Z128">
        <v>68443919</v>
      </c>
      <c r="AA128">
        <v>84377118</v>
      </c>
      <c r="AB128">
        <v>84377118</v>
      </c>
      <c r="AC128">
        <v>68443919</v>
      </c>
      <c r="AD128">
        <v>100652.8220588235</v>
      </c>
      <c r="AE128">
        <v>124083.9970588235</v>
      </c>
      <c r="AF128">
        <v>23431.174999999999</v>
      </c>
      <c r="AG128" s="5">
        <v>42724</v>
      </c>
      <c r="AH128" s="5">
        <v>42709</v>
      </c>
      <c r="AI128" s="5">
        <v>42716</v>
      </c>
      <c r="AJ128" s="5">
        <v>42788</v>
      </c>
      <c r="AK128" s="5">
        <v>42804</v>
      </c>
      <c r="AL128" s="5">
        <v>43039</v>
      </c>
      <c r="AO128" t="s">
        <v>662</v>
      </c>
      <c r="AP128" t="s">
        <v>768</v>
      </c>
      <c r="AR128" t="s">
        <v>663</v>
      </c>
      <c r="AS128" t="s">
        <v>31</v>
      </c>
      <c r="AT128" t="s">
        <v>32</v>
      </c>
      <c r="AU128" t="s">
        <v>134</v>
      </c>
      <c r="AV128">
        <v>77359.817647058822</v>
      </c>
      <c r="AW128">
        <v>46724.179411764708</v>
      </c>
      <c r="AX128" t="s">
        <v>954</v>
      </c>
      <c r="AY128" t="s">
        <v>179</v>
      </c>
      <c r="AZ128" t="s">
        <v>137</v>
      </c>
      <c r="BA128" t="s">
        <v>137</v>
      </c>
      <c r="BE128">
        <v>52604676</v>
      </c>
      <c r="BF128">
        <v>31772442</v>
      </c>
      <c r="BG128">
        <v>0</v>
      </c>
      <c r="BH128">
        <v>77359.817647058822</v>
      </c>
      <c r="BI128">
        <v>46724.179411764708</v>
      </c>
      <c r="BJ128">
        <v>124083.9970588235</v>
      </c>
      <c r="BK128">
        <v>0</v>
      </c>
      <c r="BL128">
        <v>0</v>
      </c>
      <c r="BM128">
        <v>0</v>
      </c>
      <c r="BN128">
        <v>1.4705882352941181E-3</v>
      </c>
    </row>
    <row r="129" spans="1:66" ht="15" hidden="1" customHeight="1" x14ac:dyDescent="0.25">
      <c r="A129" s="16" t="s">
        <v>955</v>
      </c>
      <c r="B129" t="s">
        <v>118</v>
      </c>
      <c r="C129" t="s">
        <v>119</v>
      </c>
      <c r="D129" t="s">
        <v>63</v>
      </c>
      <c r="E129" t="s">
        <v>535</v>
      </c>
      <c r="F129" t="s">
        <v>955</v>
      </c>
      <c r="G129" t="s">
        <v>956</v>
      </c>
      <c r="H129" t="s">
        <v>957</v>
      </c>
      <c r="I129" t="s">
        <v>958</v>
      </c>
      <c r="J129" s="5">
        <v>42552</v>
      </c>
      <c r="K129" s="5">
        <v>42567</v>
      </c>
      <c r="L129" t="s">
        <v>249</v>
      </c>
      <c r="M129" t="s">
        <v>126</v>
      </c>
      <c r="N129" t="s">
        <v>119</v>
      </c>
      <c r="O129" t="s">
        <v>127</v>
      </c>
      <c r="P129" t="s">
        <v>145</v>
      </c>
      <c r="Q129">
        <v>721400</v>
      </c>
      <c r="R129">
        <v>0</v>
      </c>
      <c r="S129" t="s">
        <v>129</v>
      </c>
      <c r="T129">
        <v>0</v>
      </c>
      <c r="U129" t="s">
        <v>130</v>
      </c>
      <c r="V129" t="s">
        <v>131</v>
      </c>
      <c r="W129" t="s">
        <v>132</v>
      </c>
      <c r="X129" t="s">
        <v>132</v>
      </c>
      <c r="Y129">
        <v>0</v>
      </c>
      <c r="Z129">
        <v>0</v>
      </c>
      <c r="AA129">
        <v>721400</v>
      </c>
      <c r="AB129">
        <v>721400</v>
      </c>
      <c r="AC129">
        <v>0</v>
      </c>
      <c r="AD129">
        <v>0</v>
      </c>
      <c r="AE129">
        <v>1060.882352941177</v>
      </c>
      <c r="AF129">
        <v>1060.882352941177</v>
      </c>
      <c r="AG129" s="5">
        <v>42567</v>
      </c>
      <c r="AH129">
        <v>0</v>
      </c>
      <c r="AI129">
        <v>0</v>
      </c>
      <c r="AJ129">
        <v>0</v>
      </c>
      <c r="AK129">
        <v>0</v>
      </c>
      <c r="AL129">
        <v>0</v>
      </c>
      <c r="AO129" t="s">
        <v>958</v>
      </c>
      <c r="AP129" t="s">
        <v>768</v>
      </c>
      <c r="AU129" t="s">
        <v>134</v>
      </c>
      <c r="AV129">
        <v>1060.882352941177</v>
      </c>
      <c r="AW129">
        <v>0</v>
      </c>
      <c r="AX129" t="s">
        <v>959</v>
      </c>
      <c r="AY129" t="s">
        <v>253</v>
      </c>
      <c r="AZ129" t="s">
        <v>137</v>
      </c>
      <c r="BA129" t="s">
        <v>137</v>
      </c>
      <c r="BE129">
        <v>721400</v>
      </c>
      <c r="BF129">
        <v>0</v>
      </c>
      <c r="BG129">
        <v>0</v>
      </c>
      <c r="BH129">
        <v>1060.882352941177</v>
      </c>
      <c r="BI129">
        <v>0</v>
      </c>
      <c r="BJ129">
        <v>1060.882352941177</v>
      </c>
      <c r="BK129">
        <v>0</v>
      </c>
      <c r="BL129">
        <v>0</v>
      </c>
      <c r="BM129">
        <v>0</v>
      </c>
      <c r="BN129">
        <v>1.4705882352941181E-3</v>
      </c>
    </row>
    <row r="130" spans="1:66" ht="15" hidden="1" customHeight="1" x14ac:dyDescent="0.25">
      <c r="A130" s="16" t="s">
        <v>960</v>
      </c>
      <c r="B130" t="s">
        <v>243</v>
      </c>
      <c r="C130" t="s">
        <v>244</v>
      </c>
      <c r="D130" t="s">
        <v>63</v>
      </c>
      <c r="E130" t="s">
        <v>535</v>
      </c>
      <c r="F130" t="s">
        <v>960</v>
      </c>
      <c r="G130" t="s">
        <v>728</v>
      </c>
      <c r="H130" t="s">
        <v>606</v>
      </c>
      <c r="I130" t="s">
        <v>607</v>
      </c>
      <c r="J130" s="5">
        <v>42370</v>
      </c>
      <c r="K130" s="5">
        <v>42371</v>
      </c>
      <c r="L130" t="s">
        <v>249</v>
      </c>
      <c r="M130" t="s">
        <v>250</v>
      </c>
      <c r="N130" t="s">
        <v>244</v>
      </c>
      <c r="O130" t="s">
        <v>250</v>
      </c>
      <c r="P130" t="s">
        <v>729</v>
      </c>
      <c r="Q130">
        <v>0</v>
      </c>
      <c r="R130">
        <v>0</v>
      </c>
      <c r="S130" t="s">
        <v>129</v>
      </c>
      <c r="T130">
        <v>0</v>
      </c>
      <c r="U130" t="s">
        <v>729</v>
      </c>
      <c r="V130" t="s">
        <v>131</v>
      </c>
      <c r="W130" t="s">
        <v>132</v>
      </c>
      <c r="X130" t="s">
        <v>132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 s="5">
        <v>42371</v>
      </c>
      <c r="AH130">
        <v>0</v>
      </c>
      <c r="AI130">
        <v>0</v>
      </c>
      <c r="AJ130">
        <v>0</v>
      </c>
      <c r="AK130">
        <v>0</v>
      </c>
      <c r="AL130">
        <v>0</v>
      </c>
      <c r="AO130" t="s">
        <v>607</v>
      </c>
      <c r="AU130" t="s">
        <v>134</v>
      </c>
      <c r="AV130">
        <v>0</v>
      </c>
      <c r="AW130">
        <v>0</v>
      </c>
      <c r="AX130" t="s">
        <v>961</v>
      </c>
      <c r="AY130" t="s">
        <v>253</v>
      </c>
      <c r="AZ130" t="s">
        <v>137</v>
      </c>
      <c r="BA130" t="s">
        <v>137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</row>
    <row r="131" spans="1:66" ht="15" customHeight="1" x14ac:dyDescent="0.25">
      <c r="A131" s="16" t="s">
        <v>962</v>
      </c>
      <c r="B131" t="s">
        <v>10</v>
      </c>
      <c r="C131" t="s">
        <v>11</v>
      </c>
      <c r="D131" t="s">
        <v>63</v>
      </c>
      <c r="E131" t="s">
        <v>535</v>
      </c>
      <c r="F131" s="6" t="s">
        <v>962</v>
      </c>
      <c r="G131" t="s">
        <v>963</v>
      </c>
      <c r="H131" t="s">
        <v>964</v>
      </c>
      <c r="I131" t="s">
        <v>779</v>
      </c>
      <c r="J131" s="5">
        <v>42571</v>
      </c>
      <c r="K131" s="5">
        <v>42629</v>
      </c>
      <c r="L131" t="s">
        <v>156</v>
      </c>
      <c r="M131" t="s">
        <v>324</v>
      </c>
      <c r="N131" t="s">
        <v>11</v>
      </c>
      <c r="O131" t="s">
        <v>17</v>
      </c>
      <c r="P131" t="s">
        <v>145</v>
      </c>
      <c r="Q131">
        <v>14677895.1</v>
      </c>
      <c r="R131">
        <v>0</v>
      </c>
      <c r="S131" t="s">
        <v>129</v>
      </c>
      <c r="T131">
        <v>0</v>
      </c>
      <c r="U131" t="s">
        <v>657</v>
      </c>
      <c r="V131" t="s">
        <v>131</v>
      </c>
      <c r="W131" t="s">
        <v>146</v>
      </c>
      <c r="X131" t="s">
        <v>146</v>
      </c>
      <c r="Y131">
        <v>116030480</v>
      </c>
      <c r="Z131">
        <v>129801563</v>
      </c>
      <c r="AA131">
        <v>130708375.09999999</v>
      </c>
      <c r="AB131">
        <v>130708375.09999999</v>
      </c>
      <c r="AC131">
        <v>129801563</v>
      </c>
      <c r="AD131">
        <v>190884.6514705882</v>
      </c>
      <c r="AE131">
        <v>192218.19867647061</v>
      </c>
      <c r="AF131">
        <v>1333.547205882353</v>
      </c>
      <c r="AG131" s="5">
        <v>43100</v>
      </c>
      <c r="AH131" s="5">
        <v>42836</v>
      </c>
      <c r="AI131" s="5">
        <v>42837</v>
      </c>
      <c r="AJ131" s="5">
        <v>42842</v>
      </c>
      <c r="AK131" s="5">
        <v>42863</v>
      </c>
      <c r="AL131" s="5">
        <v>42825</v>
      </c>
      <c r="AO131" t="s">
        <v>779</v>
      </c>
      <c r="AR131" t="s">
        <v>780</v>
      </c>
      <c r="AS131" t="s">
        <v>162</v>
      </c>
      <c r="AT131" t="s">
        <v>32</v>
      </c>
      <c r="AU131" t="s">
        <v>184</v>
      </c>
      <c r="AV131">
        <v>21585.139852941182</v>
      </c>
      <c r="AW131">
        <v>170633.0588235294</v>
      </c>
      <c r="AX131" t="s">
        <v>965</v>
      </c>
      <c r="AY131" t="s">
        <v>164</v>
      </c>
      <c r="AZ131" t="s">
        <v>298</v>
      </c>
      <c r="BA131" t="s">
        <v>966</v>
      </c>
      <c r="BB131" t="s">
        <v>967</v>
      </c>
      <c r="BC131" t="s">
        <v>968</v>
      </c>
      <c r="BD131" t="s">
        <v>969</v>
      </c>
      <c r="BE131">
        <v>14677895.1</v>
      </c>
      <c r="BF131">
        <v>116030480</v>
      </c>
      <c r="BG131">
        <v>0</v>
      </c>
      <c r="BH131">
        <v>21585.139852941182</v>
      </c>
      <c r="BI131">
        <v>170633.0588235294</v>
      </c>
      <c r="BJ131">
        <v>192218.19867647061</v>
      </c>
      <c r="BK131">
        <v>0</v>
      </c>
      <c r="BL131">
        <v>0</v>
      </c>
      <c r="BM131">
        <v>0</v>
      </c>
      <c r="BN131">
        <v>1.4705882352941181E-3</v>
      </c>
    </row>
    <row r="132" spans="1:66" ht="15" hidden="1" customHeight="1" x14ac:dyDescent="0.25">
      <c r="A132" s="16" t="s">
        <v>970</v>
      </c>
      <c r="B132" t="s">
        <v>10</v>
      </c>
      <c r="C132" t="s">
        <v>319</v>
      </c>
      <c r="D132" t="s">
        <v>63</v>
      </c>
      <c r="E132" t="s">
        <v>535</v>
      </c>
      <c r="F132" t="s">
        <v>970</v>
      </c>
      <c r="G132" t="s">
        <v>971</v>
      </c>
      <c r="H132" t="s">
        <v>702</v>
      </c>
      <c r="J132" s="5">
        <v>42500</v>
      </c>
      <c r="K132" s="5">
        <v>42502</v>
      </c>
      <c r="L132" t="s">
        <v>175</v>
      </c>
      <c r="M132" t="s">
        <v>324</v>
      </c>
      <c r="N132" t="s">
        <v>319</v>
      </c>
      <c r="O132" t="s">
        <v>325</v>
      </c>
      <c r="P132" t="s">
        <v>703</v>
      </c>
      <c r="Q132">
        <v>3325.4</v>
      </c>
      <c r="R132">
        <v>0</v>
      </c>
      <c r="S132" t="s">
        <v>129</v>
      </c>
      <c r="T132">
        <v>0</v>
      </c>
      <c r="U132" t="s">
        <v>130</v>
      </c>
      <c r="V132" t="s">
        <v>334</v>
      </c>
      <c r="W132" t="s">
        <v>132</v>
      </c>
      <c r="X132" t="s">
        <v>132</v>
      </c>
      <c r="Y132">
        <v>0</v>
      </c>
      <c r="Z132">
        <v>0</v>
      </c>
      <c r="AA132">
        <v>3325.4</v>
      </c>
      <c r="AB132">
        <v>3325.4</v>
      </c>
      <c r="AC132">
        <v>0</v>
      </c>
      <c r="AD132">
        <v>0</v>
      </c>
      <c r="AE132">
        <v>3615.101023529412</v>
      </c>
      <c r="AF132">
        <v>3615.101023529412</v>
      </c>
      <c r="AG132" s="5">
        <v>42502</v>
      </c>
      <c r="AH132">
        <v>0</v>
      </c>
      <c r="AI132">
        <v>0</v>
      </c>
      <c r="AJ132">
        <v>0</v>
      </c>
      <c r="AK132">
        <v>0</v>
      </c>
      <c r="AL132">
        <v>0</v>
      </c>
      <c r="AR132" t="s">
        <v>704</v>
      </c>
      <c r="AS132" t="s">
        <v>705</v>
      </c>
      <c r="AU132" t="s">
        <v>134</v>
      </c>
      <c r="AV132">
        <v>3615.101023529412</v>
      </c>
      <c r="AW132">
        <v>0</v>
      </c>
      <c r="AX132" t="s">
        <v>972</v>
      </c>
      <c r="AY132" t="s">
        <v>179</v>
      </c>
      <c r="AZ132" t="s">
        <v>137</v>
      </c>
      <c r="BA132" t="s">
        <v>137</v>
      </c>
      <c r="BE132">
        <v>3325.4</v>
      </c>
      <c r="BF132">
        <v>0</v>
      </c>
      <c r="BG132">
        <v>0</v>
      </c>
      <c r="BH132">
        <v>3615.101023529412</v>
      </c>
      <c r="BI132">
        <v>0</v>
      </c>
      <c r="BJ132">
        <v>3615.101023529412</v>
      </c>
      <c r="BK132">
        <v>0</v>
      </c>
      <c r="BL132">
        <v>0</v>
      </c>
      <c r="BM132">
        <v>0</v>
      </c>
      <c r="BN132">
        <v>1.087117647058824</v>
      </c>
    </row>
    <row r="133" spans="1:66" ht="15" customHeight="1" x14ac:dyDescent="0.25">
      <c r="A133" s="16" t="s">
        <v>973</v>
      </c>
      <c r="B133" t="s">
        <v>118</v>
      </c>
      <c r="C133" t="s">
        <v>119</v>
      </c>
      <c r="D133" t="s">
        <v>63</v>
      </c>
      <c r="E133" t="s">
        <v>535</v>
      </c>
      <c r="F133" t="s">
        <v>973</v>
      </c>
      <c r="G133" t="s">
        <v>974</v>
      </c>
      <c r="H133" t="s">
        <v>606</v>
      </c>
      <c r="I133" t="s">
        <v>607</v>
      </c>
      <c r="J133" s="5">
        <v>42583</v>
      </c>
      <c r="K133" s="5">
        <v>42735</v>
      </c>
      <c r="L133" t="s">
        <v>156</v>
      </c>
      <c r="M133" t="s">
        <v>126</v>
      </c>
      <c r="N133" t="s">
        <v>119</v>
      </c>
      <c r="O133" t="s">
        <v>127</v>
      </c>
      <c r="P133" t="s">
        <v>145</v>
      </c>
      <c r="Q133">
        <v>8640000</v>
      </c>
      <c r="R133">
        <v>0</v>
      </c>
      <c r="S133" t="s">
        <v>129</v>
      </c>
      <c r="T133">
        <v>0</v>
      </c>
      <c r="U133" t="s">
        <v>657</v>
      </c>
      <c r="V133" t="s">
        <v>131</v>
      </c>
      <c r="W133" t="s">
        <v>132</v>
      </c>
      <c r="X133" t="s">
        <v>132</v>
      </c>
      <c r="Y133">
        <v>10080000</v>
      </c>
      <c r="Z133">
        <v>8640000</v>
      </c>
      <c r="AA133">
        <v>18720000</v>
      </c>
      <c r="AB133">
        <v>18720000</v>
      </c>
      <c r="AC133">
        <v>8640000</v>
      </c>
      <c r="AD133">
        <v>12705.88235294118</v>
      </c>
      <c r="AE133">
        <v>27529.411764705881</v>
      </c>
      <c r="AF133">
        <v>14823.52941176471</v>
      </c>
      <c r="AG133" s="5">
        <v>43100</v>
      </c>
      <c r="AH133" s="5">
        <v>42891</v>
      </c>
      <c r="AI133" s="5">
        <v>42892</v>
      </c>
      <c r="AJ133" s="5">
        <v>42613</v>
      </c>
      <c r="AK133" s="5">
        <v>42613</v>
      </c>
      <c r="AL133" s="5">
        <v>42735</v>
      </c>
      <c r="AO133" t="s">
        <v>607</v>
      </c>
      <c r="AP133" t="s">
        <v>975</v>
      </c>
      <c r="AU133" t="s">
        <v>134</v>
      </c>
      <c r="AV133">
        <v>12705.88235294118</v>
      </c>
      <c r="AW133">
        <v>14823.52941176471</v>
      </c>
      <c r="AX133" t="s">
        <v>976</v>
      </c>
      <c r="AY133" t="s">
        <v>164</v>
      </c>
      <c r="AZ133" t="s">
        <v>137</v>
      </c>
      <c r="BA133" t="s">
        <v>137</v>
      </c>
      <c r="BE133">
        <v>8640000</v>
      </c>
      <c r="BF133">
        <v>10080000</v>
      </c>
      <c r="BG133">
        <v>0</v>
      </c>
      <c r="BH133">
        <v>12705.88235294118</v>
      </c>
      <c r="BI133">
        <v>14823.52941176471</v>
      </c>
      <c r="BJ133">
        <v>27529.411764705881</v>
      </c>
      <c r="BK133">
        <v>0</v>
      </c>
      <c r="BL133">
        <v>0</v>
      </c>
      <c r="BM133">
        <v>0</v>
      </c>
      <c r="BN133">
        <v>1.4705882352941181E-3</v>
      </c>
    </row>
    <row r="134" spans="1:66" ht="15" hidden="1" customHeight="1" x14ac:dyDescent="0.25">
      <c r="A134" s="16" t="s">
        <v>977</v>
      </c>
      <c r="B134" t="s">
        <v>10</v>
      </c>
      <c r="C134" t="s">
        <v>850</v>
      </c>
      <c r="D134" t="s">
        <v>63</v>
      </c>
      <c r="E134" t="s">
        <v>535</v>
      </c>
      <c r="F134" t="s">
        <v>977</v>
      </c>
      <c r="G134" t="s">
        <v>978</v>
      </c>
      <c r="H134" t="s">
        <v>979</v>
      </c>
      <c r="I134" t="s">
        <v>980</v>
      </c>
      <c r="J134" s="5">
        <v>42569</v>
      </c>
      <c r="K134" s="5">
        <v>42643</v>
      </c>
      <c r="L134" t="s">
        <v>143</v>
      </c>
      <c r="M134" t="s">
        <v>324</v>
      </c>
      <c r="N134" t="s">
        <v>850</v>
      </c>
      <c r="O134" t="s">
        <v>855</v>
      </c>
      <c r="P134" t="s">
        <v>333</v>
      </c>
      <c r="Q134">
        <v>97000</v>
      </c>
      <c r="R134">
        <v>0</v>
      </c>
      <c r="S134" t="s">
        <v>129</v>
      </c>
      <c r="T134">
        <v>0</v>
      </c>
      <c r="U134" t="s">
        <v>130</v>
      </c>
      <c r="V134" t="s">
        <v>334</v>
      </c>
      <c r="W134" t="s">
        <v>132</v>
      </c>
      <c r="X134" t="s">
        <v>132</v>
      </c>
      <c r="Y134">
        <v>0</v>
      </c>
      <c r="Z134">
        <v>76816.37</v>
      </c>
      <c r="AA134">
        <v>97000</v>
      </c>
      <c r="AB134">
        <v>97000</v>
      </c>
      <c r="AC134">
        <v>76816.37</v>
      </c>
      <c r="AD134">
        <v>76816.37</v>
      </c>
      <c r="AE134">
        <v>97000</v>
      </c>
      <c r="AF134">
        <v>20183.63</v>
      </c>
      <c r="AG134" s="5">
        <v>42643</v>
      </c>
      <c r="AH134">
        <v>0</v>
      </c>
      <c r="AI134">
        <v>0</v>
      </c>
      <c r="AJ134" s="5">
        <v>42676</v>
      </c>
      <c r="AK134" s="5">
        <v>42678</v>
      </c>
      <c r="AL134" s="5">
        <v>42643</v>
      </c>
      <c r="AO134" t="s">
        <v>980</v>
      </c>
      <c r="AP134" t="s">
        <v>768</v>
      </c>
      <c r="AU134" t="s">
        <v>134</v>
      </c>
      <c r="AV134">
        <v>97000</v>
      </c>
      <c r="AW134">
        <v>0</v>
      </c>
      <c r="AX134" t="s">
        <v>981</v>
      </c>
      <c r="AY134" t="s">
        <v>150</v>
      </c>
      <c r="AZ134" t="s">
        <v>137</v>
      </c>
      <c r="BA134" t="s">
        <v>137</v>
      </c>
      <c r="BE134">
        <v>97000</v>
      </c>
      <c r="BF134">
        <v>0</v>
      </c>
      <c r="BG134">
        <v>0</v>
      </c>
      <c r="BH134">
        <v>97000</v>
      </c>
      <c r="BI134">
        <v>0</v>
      </c>
      <c r="BJ134">
        <v>97000</v>
      </c>
      <c r="BK134">
        <v>0</v>
      </c>
      <c r="BL134">
        <v>0</v>
      </c>
      <c r="BM134">
        <v>0</v>
      </c>
      <c r="BN134">
        <v>1</v>
      </c>
    </row>
    <row r="135" spans="1:66" ht="15" hidden="1" customHeight="1" x14ac:dyDescent="0.25">
      <c r="A135" s="16" t="s">
        <v>982</v>
      </c>
      <c r="B135" t="s">
        <v>10</v>
      </c>
      <c r="C135" t="s">
        <v>850</v>
      </c>
      <c r="D135" t="s">
        <v>63</v>
      </c>
      <c r="E135" t="s">
        <v>535</v>
      </c>
      <c r="F135" t="s">
        <v>982</v>
      </c>
      <c r="G135" t="s">
        <v>983</v>
      </c>
      <c r="H135" t="s">
        <v>984</v>
      </c>
      <c r="I135" t="s">
        <v>985</v>
      </c>
      <c r="J135" s="5">
        <v>42569</v>
      </c>
      <c r="K135" s="5">
        <v>42643</v>
      </c>
      <c r="L135" t="s">
        <v>143</v>
      </c>
      <c r="M135" t="s">
        <v>324</v>
      </c>
      <c r="N135" t="s">
        <v>850</v>
      </c>
      <c r="O135" t="s">
        <v>855</v>
      </c>
      <c r="P135" t="s">
        <v>333</v>
      </c>
      <c r="Q135">
        <v>40000</v>
      </c>
      <c r="R135">
        <v>0</v>
      </c>
      <c r="S135" t="s">
        <v>129</v>
      </c>
      <c r="T135">
        <v>0</v>
      </c>
      <c r="U135" t="s">
        <v>130</v>
      </c>
      <c r="V135" t="s">
        <v>334</v>
      </c>
      <c r="W135" t="s">
        <v>132</v>
      </c>
      <c r="X135" t="s">
        <v>132</v>
      </c>
      <c r="Y135">
        <v>0</v>
      </c>
      <c r="Z135">
        <v>32000</v>
      </c>
      <c r="AA135">
        <v>40000</v>
      </c>
      <c r="AB135">
        <v>40000</v>
      </c>
      <c r="AC135">
        <v>32000</v>
      </c>
      <c r="AD135">
        <v>32000</v>
      </c>
      <c r="AE135">
        <v>40000</v>
      </c>
      <c r="AF135">
        <v>8000</v>
      </c>
      <c r="AG135" s="5">
        <v>42643</v>
      </c>
      <c r="AH135">
        <v>0</v>
      </c>
      <c r="AI135">
        <v>0</v>
      </c>
      <c r="AJ135" s="5">
        <v>42705</v>
      </c>
      <c r="AK135" s="5">
        <v>42725</v>
      </c>
      <c r="AL135" s="5">
        <v>42735</v>
      </c>
      <c r="AO135" t="s">
        <v>985</v>
      </c>
      <c r="AP135" t="s">
        <v>768</v>
      </c>
      <c r="AU135" t="s">
        <v>134</v>
      </c>
      <c r="AV135">
        <v>40000</v>
      </c>
      <c r="AW135">
        <v>0</v>
      </c>
      <c r="AX135" t="s">
        <v>986</v>
      </c>
      <c r="AY135" t="s">
        <v>150</v>
      </c>
      <c r="AZ135" t="s">
        <v>137</v>
      </c>
      <c r="BA135" t="s">
        <v>137</v>
      </c>
      <c r="BE135">
        <v>40000</v>
      </c>
      <c r="BF135">
        <v>0</v>
      </c>
      <c r="BG135">
        <v>0</v>
      </c>
      <c r="BH135">
        <v>40000</v>
      </c>
      <c r="BI135">
        <v>0</v>
      </c>
      <c r="BJ135">
        <v>40000</v>
      </c>
      <c r="BK135">
        <v>0</v>
      </c>
      <c r="BL135">
        <v>0</v>
      </c>
      <c r="BM135">
        <v>0</v>
      </c>
      <c r="BN135">
        <v>1</v>
      </c>
    </row>
    <row r="136" spans="1:66" ht="15" hidden="1" customHeight="1" x14ac:dyDescent="0.25">
      <c r="A136" s="16" t="s">
        <v>987</v>
      </c>
      <c r="B136" t="s">
        <v>10</v>
      </c>
      <c r="C136" t="s">
        <v>319</v>
      </c>
      <c r="D136" t="s">
        <v>63</v>
      </c>
      <c r="E136" t="s">
        <v>535</v>
      </c>
      <c r="F136" t="s">
        <v>987</v>
      </c>
      <c r="G136" t="s">
        <v>988</v>
      </c>
      <c r="H136" t="s">
        <v>702</v>
      </c>
      <c r="J136" s="5">
        <v>42583</v>
      </c>
      <c r="K136" s="5">
        <v>42628</v>
      </c>
      <c r="L136" t="s">
        <v>175</v>
      </c>
      <c r="M136" t="s">
        <v>324</v>
      </c>
      <c r="N136" t="s">
        <v>319</v>
      </c>
      <c r="O136" t="s">
        <v>325</v>
      </c>
      <c r="P136" t="s">
        <v>703</v>
      </c>
      <c r="Q136">
        <v>26972</v>
      </c>
      <c r="R136">
        <v>0</v>
      </c>
      <c r="S136" t="s">
        <v>129</v>
      </c>
      <c r="T136">
        <v>0</v>
      </c>
      <c r="U136" t="s">
        <v>130</v>
      </c>
      <c r="V136" t="s">
        <v>334</v>
      </c>
      <c r="W136" t="s">
        <v>132</v>
      </c>
      <c r="X136" t="s">
        <v>132</v>
      </c>
      <c r="Y136">
        <v>76200</v>
      </c>
      <c r="Z136">
        <v>103172</v>
      </c>
      <c r="AA136">
        <v>103172</v>
      </c>
      <c r="AB136">
        <v>103172</v>
      </c>
      <c r="AC136">
        <v>103172</v>
      </c>
      <c r="AD136">
        <v>112160.1018823529</v>
      </c>
      <c r="AE136">
        <v>112160.1018823529</v>
      </c>
      <c r="AF136">
        <v>0</v>
      </c>
      <c r="AG136" s="5">
        <v>42675</v>
      </c>
      <c r="AH136">
        <v>0</v>
      </c>
      <c r="AI136">
        <v>0</v>
      </c>
      <c r="AJ136" s="5">
        <v>42696</v>
      </c>
      <c r="AK136" s="5">
        <v>42697</v>
      </c>
      <c r="AL136" s="5">
        <v>42685</v>
      </c>
      <c r="AR136" t="s">
        <v>704</v>
      </c>
      <c r="AS136" t="s">
        <v>705</v>
      </c>
      <c r="AU136" t="s">
        <v>134</v>
      </c>
      <c r="AV136">
        <v>29321.737176470589</v>
      </c>
      <c r="AW136">
        <v>82838.364705882355</v>
      </c>
      <c r="AX136" t="s">
        <v>989</v>
      </c>
      <c r="AY136" t="s">
        <v>179</v>
      </c>
      <c r="AZ136" t="s">
        <v>137</v>
      </c>
      <c r="BA136" t="s">
        <v>137</v>
      </c>
      <c r="BE136">
        <v>26972</v>
      </c>
      <c r="BF136">
        <v>76200</v>
      </c>
      <c r="BG136">
        <v>0</v>
      </c>
      <c r="BH136">
        <v>29321.737176470589</v>
      </c>
      <c r="BI136">
        <v>82838.364705882355</v>
      </c>
      <c r="BJ136">
        <v>112160.1018823529</v>
      </c>
      <c r="BK136">
        <v>0</v>
      </c>
      <c r="BL136">
        <v>0</v>
      </c>
      <c r="BM136">
        <v>0</v>
      </c>
      <c r="BN136">
        <v>1.087117647058824</v>
      </c>
    </row>
    <row r="137" spans="1:66" ht="15" hidden="1" customHeight="1" x14ac:dyDescent="0.25">
      <c r="A137" s="16" t="s">
        <v>990</v>
      </c>
      <c r="B137" t="s">
        <v>10</v>
      </c>
      <c r="C137" t="s">
        <v>319</v>
      </c>
      <c r="D137" t="s">
        <v>63</v>
      </c>
      <c r="E137" t="s">
        <v>535</v>
      </c>
      <c r="F137" t="s">
        <v>990</v>
      </c>
      <c r="G137" t="s">
        <v>991</v>
      </c>
      <c r="H137" t="s">
        <v>992</v>
      </c>
      <c r="I137" t="s">
        <v>993</v>
      </c>
      <c r="J137" s="5">
        <v>42583</v>
      </c>
      <c r="K137" s="5">
        <v>42628</v>
      </c>
      <c r="L137" t="s">
        <v>175</v>
      </c>
      <c r="M137" t="s">
        <v>324</v>
      </c>
      <c r="N137" t="s">
        <v>319</v>
      </c>
      <c r="O137" t="s">
        <v>325</v>
      </c>
      <c r="P137" t="s">
        <v>333</v>
      </c>
      <c r="Q137">
        <v>50000</v>
      </c>
      <c r="R137">
        <v>0</v>
      </c>
      <c r="S137" t="s">
        <v>129</v>
      </c>
      <c r="T137">
        <v>0</v>
      </c>
      <c r="U137" t="s">
        <v>130</v>
      </c>
      <c r="V137" t="s">
        <v>334</v>
      </c>
      <c r="W137" t="s">
        <v>132</v>
      </c>
      <c r="X137" t="s">
        <v>132</v>
      </c>
      <c r="Y137">
        <v>0</v>
      </c>
      <c r="Z137">
        <v>50000</v>
      </c>
      <c r="AA137">
        <v>50000</v>
      </c>
      <c r="AB137">
        <v>50000</v>
      </c>
      <c r="AC137">
        <v>50000</v>
      </c>
      <c r="AD137">
        <v>50000</v>
      </c>
      <c r="AE137">
        <v>50000</v>
      </c>
      <c r="AF137">
        <v>0</v>
      </c>
      <c r="AG137" s="5">
        <v>42628</v>
      </c>
      <c r="AH137">
        <v>0</v>
      </c>
      <c r="AI137">
        <v>0</v>
      </c>
      <c r="AJ137" s="5">
        <v>42684</v>
      </c>
      <c r="AK137" s="5">
        <v>42684</v>
      </c>
      <c r="AL137" s="5">
        <v>42628</v>
      </c>
      <c r="AO137" t="s">
        <v>993</v>
      </c>
      <c r="AU137" t="s">
        <v>134</v>
      </c>
      <c r="AV137">
        <v>50000</v>
      </c>
      <c r="AW137">
        <v>0</v>
      </c>
      <c r="AX137" t="s">
        <v>994</v>
      </c>
      <c r="AY137" t="s">
        <v>179</v>
      </c>
      <c r="AZ137" t="s">
        <v>137</v>
      </c>
      <c r="BA137" t="s">
        <v>137</v>
      </c>
      <c r="BE137">
        <v>50000</v>
      </c>
      <c r="BF137">
        <v>0</v>
      </c>
      <c r="BG137">
        <v>0</v>
      </c>
      <c r="BH137">
        <v>50000</v>
      </c>
      <c r="BI137">
        <v>0</v>
      </c>
      <c r="BJ137">
        <v>50000</v>
      </c>
      <c r="BK137">
        <v>0</v>
      </c>
      <c r="BL137">
        <v>0</v>
      </c>
      <c r="BM137">
        <v>0</v>
      </c>
      <c r="BN137">
        <v>1</v>
      </c>
    </row>
    <row r="138" spans="1:66" ht="15" hidden="1" customHeight="1" x14ac:dyDescent="0.25">
      <c r="A138" s="16" t="s">
        <v>995</v>
      </c>
      <c r="B138" t="s">
        <v>10</v>
      </c>
      <c r="C138" t="s">
        <v>534</v>
      </c>
      <c r="D138" t="s">
        <v>63</v>
      </c>
      <c r="E138" t="s">
        <v>535</v>
      </c>
      <c r="F138" t="s">
        <v>995</v>
      </c>
      <c r="G138" t="s">
        <v>996</v>
      </c>
      <c r="H138" t="s">
        <v>997</v>
      </c>
      <c r="I138" t="s">
        <v>998</v>
      </c>
      <c r="J138" s="5">
        <v>42583</v>
      </c>
      <c r="K138" s="5">
        <v>42735</v>
      </c>
      <c r="L138" t="s">
        <v>125</v>
      </c>
      <c r="M138" t="s">
        <v>324</v>
      </c>
      <c r="N138" t="s">
        <v>534</v>
      </c>
      <c r="O138" t="s">
        <v>540</v>
      </c>
      <c r="P138" t="s">
        <v>128</v>
      </c>
      <c r="Q138">
        <v>290</v>
      </c>
      <c r="R138">
        <v>0</v>
      </c>
      <c r="S138" t="s">
        <v>129</v>
      </c>
      <c r="T138">
        <v>0</v>
      </c>
      <c r="U138" t="s">
        <v>130</v>
      </c>
      <c r="V138" t="s">
        <v>75</v>
      </c>
      <c r="W138" t="s">
        <v>132</v>
      </c>
      <c r="X138" t="s">
        <v>132</v>
      </c>
      <c r="Y138">
        <v>0</v>
      </c>
      <c r="Z138">
        <v>232</v>
      </c>
      <c r="AA138">
        <v>290</v>
      </c>
      <c r="AB138">
        <v>290</v>
      </c>
      <c r="AC138">
        <v>232</v>
      </c>
      <c r="AD138">
        <v>9068.1635294117641</v>
      </c>
      <c r="AE138">
        <v>11335.204411764709</v>
      </c>
      <c r="AF138">
        <v>2267.040882352941</v>
      </c>
      <c r="AG138" s="5">
        <v>42735</v>
      </c>
      <c r="AH138">
        <v>0</v>
      </c>
      <c r="AI138">
        <v>0</v>
      </c>
      <c r="AJ138" s="5">
        <v>42704</v>
      </c>
      <c r="AK138" s="5">
        <v>42704</v>
      </c>
      <c r="AL138" s="5">
        <v>42704</v>
      </c>
      <c r="AO138" t="s">
        <v>998</v>
      </c>
      <c r="AU138" t="s">
        <v>134</v>
      </c>
      <c r="AV138">
        <v>11335.204411764709</v>
      </c>
      <c r="AW138">
        <v>0</v>
      </c>
      <c r="AX138" t="s">
        <v>999</v>
      </c>
      <c r="AY138" t="s">
        <v>136</v>
      </c>
      <c r="AZ138" t="s">
        <v>137</v>
      </c>
      <c r="BA138" t="s">
        <v>137</v>
      </c>
      <c r="BE138">
        <v>290</v>
      </c>
      <c r="BF138">
        <v>0</v>
      </c>
      <c r="BG138">
        <v>0</v>
      </c>
      <c r="BH138">
        <v>11335.204411764709</v>
      </c>
      <c r="BI138">
        <v>0</v>
      </c>
      <c r="BJ138">
        <v>11335.204411764709</v>
      </c>
      <c r="BK138">
        <v>0</v>
      </c>
      <c r="BL138">
        <v>0</v>
      </c>
      <c r="BM138">
        <v>0</v>
      </c>
      <c r="BN138">
        <v>39.086911764705881</v>
      </c>
    </row>
    <row r="139" spans="1:66" ht="15" hidden="1" customHeight="1" x14ac:dyDescent="0.25">
      <c r="A139" s="16" t="s">
        <v>1000</v>
      </c>
      <c r="B139" t="s">
        <v>10</v>
      </c>
      <c r="C139" t="s">
        <v>534</v>
      </c>
      <c r="D139" t="s">
        <v>63</v>
      </c>
      <c r="E139" t="s">
        <v>535</v>
      </c>
      <c r="F139" t="s">
        <v>1000</v>
      </c>
      <c r="G139" t="s">
        <v>1001</v>
      </c>
      <c r="H139" t="s">
        <v>1002</v>
      </c>
      <c r="I139" t="s">
        <v>1003</v>
      </c>
      <c r="J139" s="5">
        <v>42583</v>
      </c>
      <c r="K139" s="5">
        <v>42735</v>
      </c>
      <c r="L139" t="s">
        <v>125</v>
      </c>
      <c r="M139" t="s">
        <v>324</v>
      </c>
      <c r="N139" t="s">
        <v>534</v>
      </c>
      <c r="O139" t="s">
        <v>540</v>
      </c>
      <c r="P139" t="s">
        <v>128</v>
      </c>
      <c r="Q139">
        <v>184</v>
      </c>
      <c r="R139">
        <v>0</v>
      </c>
      <c r="S139" t="s">
        <v>129</v>
      </c>
      <c r="T139">
        <v>0</v>
      </c>
      <c r="U139" t="s">
        <v>130</v>
      </c>
      <c r="V139" t="s">
        <v>75</v>
      </c>
      <c r="W139" t="s">
        <v>132</v>
      </c>
      <c r="X139" t="s">
        <v>132</v>
      </c>
      <c r="Y139">
        <v>0</v>
      </c>
      <c r="Z139">
        <v>147.19999999999999</v>
      </c>
      <c r="AA139">
        <v>184</v>
      </c>
      <c r="AB139">
        <v>184</v>
      </c>
      <c r="AC139">
        <v>147.19999999999999</v>
      </c>
      <c r="AD139">
        <v>5753.5934117647057</v>
      </c>
      <c r="AE139">
        <v>7191.9917647058819</v>
      </c>
      <c r="AF139">
        <v>1438.398352941176</v>
      </c>
      <c r="AG139" s="5">
        <v>42735</v>
      </c>
      <c r="AH139">
        <v>0</v>
      </c>
      <c r="AI139">
        <v>0</v>
      </c>
      <c r="AJ139" s="5">
        <v>42675</v>
      </c>
      <c r="AK139" s="5">
        <v>42675</v>
      </c>
      <c r="AL139" s="5">
        <v>42704</v>
      </c>
      <c r="AO139" t="s">
        <v>1003</v>
      </c>
      <c r="AU139" t="s">
        <v>134</v>
      </c>
      <c r="AV139">
        <v>7191.9917647058819</v>
      </c>
      <c r="AW139">
        <v>0</v>
      </c>
      <c r="AX139" t="s">
        <v>1004</v>
      </c>
      <c r="AY139" t="s">
        <v>136</v>
      </c>
      <c r="AZ139" t="s">
        <v>137</v>
      </c>
      <c r="BA139" t="s">
        <v>137</v>
      </c>
      <c r="BE139">
        <v>184</v>
      </c>
      <c r="BF139">
        <v>0</v>
      </c>
      <c r="BG139">
        <v>0</v>
      </c>
      <c r="BH139">
        <v>7191.9917647058819</v>
      </c>
      <c r="BI139">
        <v>0</v>
      </c>
      <c r="BJ139">
        <v>7191.9917647058819</v>
      </c>
      <c r="BK139">
        <v>0</v>
      </c>
      <c r="BL139">
        <v>0</v>
      </c>
      <c r="BM139">
        <v>0</v>
      </c>
      <c r="BN139">
        <v>39.086911764705881</v>
      </c>
    </row>
    <row r="140" spans="1:66" ht="15" hidden="1" customHeight="1" x14ac:dyDescent="0.25">
      <c r="A140" s="16" t="s">
        <v>1005</v>
      </c>
      <c r="B140" t="s">
        <v>118</v>
      </c>
      <c r="C140" t="s">
        <v>151</v>
      </c>
      <c r="D140" t="s">
        <v>63</v>
      </c>
      <c r="E140" t="s">
        <v>535</v>
      </c>
      <c r="F140" t="s">
        <v>1005</v>
      </c>
      <c r="G140" t="s">
        <v>1006</v>
      </c>
      <c r="H140" t="s">
        <v>1007</v>
      </c>
      <c r="I140" t="s">
        <v>1008</v>
      </c>
      <c r="J140" s="5">
        <v>42583</v>
      </c>
      <c r="K140" s="5">
        <v>42735</v>
      </c>
      <c r="L140" t="s">
        <v>125</v>
      </c>
      <c r="M140" t="s">
        <v>126</v>
      </c>
      <c r="N140" t="s">
        <v>151</v>
      </c>
      <c r="O140" t="s">
        <v>157</v>
      </c>
      <c r="P140" t="s">
        <v>145</v>
      </c>
      <c r="Q140">
        <v>7366655</v>
      </c>
      <c r="R140">
        <v>0</v>
      </c>
      <c r="S140" t="s">
        <v>129</v>
      </c>
      <c r="T140">
        <v>0</v>
      </c>
      <c r="U140" t="s">
        <v>130</v>
      </c>
      <c r="V140" t="s">
        <v>75</v>
      </c>
      <c r="W140" t="s">
        <v>132</v>
      </c>
      <c r="X140" t="s">
        <v>132</v>
      </c>
      <c r="Y140">
        <v>0</v>
      </c>
      <c r="Z140">
        <v>5893324</v>
      </c>
      <c r="AA140">
        <v>7366655</v>
      </c>
      <c r="AB140">
        <v>7366655</v>
      </c>
      <c r="AC140">
        <v>5893324</v>
      </c>
      <c r="AD140">
        <v>8666.6529411764714</v>
      </c>
      <c r="AE140">
        <v>10833.316176470589</v>
      </c>
      <c r="AF140">
        <v>2166.6632352941178</v>
      </c>
      <c r="AG140" s="5">
        <v>42735</v>
      </c>
      <c r="AH140">
        <v>0</v>
      </c>
      <c r="AI140">
        <v>0</v>
      </c>
      <c r="AJ140" s="5">
        <v>42675</v>
      </c>
      <c r="AK140" s="5">
        <v>42675</v>
      </c>
      <c r="AL140" s="5">
        <v>42704</v>
      </c>
      <c r="AO140" t="s">
        <v>1008</v>
      </c>
      <c r="AU140" t="s">
        <v>134</v>
      </c>
      <c r="AV140">
        <v>10833.316176470589</v>
      </c>
      <c r="AW140">
        <v>0</v>
      </c>
      <c r="AX140" t="s">
        <v>1009</v>
      </c>
      <c r="AY140" t="s">
        <v>136</v>
      </c>
      <c r="AZ140" t="s">
        <v>137</v>
      </c>
      <c r="BA140" t="s">
        <v>137</v>
      </c>
      <c r="BE140">
        <v>7366655</v>
      </c>
      <c r="BF140">
        <v>0</v>
      </c>
      <c r="BG140">
        <v>0</v>
      </c>
      <c r="BH140">
        <v>10833.316176470589</v>
      </c>
      <c r="BI140">
        <v>0</v>
      </c>
      <c r="BJ140">
        <v>10833.316176470589</v>
      </c>
      <c r="BK140">
        <v>0</v>
      </c>
      <c r="BL140">
        <v>0</v>
      </c>
      <c r="BM140">
        <v>0</v>
      </c>
      <c r="BN140">
        <v>1.4705882352941181E-3</v>
      </c>
    </row>
    <row r="141" spans="1:66" ht="15" hidden="1" customHeight="1" x14ac:dyDescent="0.25">
      <c r="A141" s="16" t="s">
        <v>1010</v>
      </c>
      <c r="B141" t="s">
        <v>118</v>
      </c>
      <c r="C141" t="s">
        <v>151</v>
      </c>
      <c r="D141" t="s">
        <v>63</v>
      </c>
      <c r="E141" t="s">
        <v>535</v>
      </c>
      <c r="F141" t="s">
        <v>1010</v>
      </c>
      <c r="G141" t="s">
        <v>1011</v>
      </c>
      <c r="H141" t="s">
        <v>1012</v>
      </c>
      <c r="I141" t="s">
        <v>1013</v>
      </c>
      <c r="J141" s="5">
        <v>42583</v>
      </c>
      <c r="K141" s="5">
        <v>42735</v>
      </c>
      <c r="L141" t="s">
        <v>125</v>
      </c>
      <c r="M141" t="s">
        <v>126</v>
      </c>
      <c r="N141" t="s">
        <v>151</v>
      </c>
      <c r="O141" t="s">
        <v>157</v>
      </c>
      <c r="P141" t="s">
        <v>128</v>
      </c>
      <c r="Q141">
        <v>140</v>
      </c>
      <c r="R141">
        <v>0</v>
      </c>
      <c r="S141" t="s">
        <v>129</v>
      </c>
      <c r="T141">
        <v>0</v>
      </c>
      <c r="U141" t="s">
        <v>130</v>
      </c>
      <c r="V141" t="s">
        <v>75</v>
      </c>
      <c r="W141" t="s">
        <v>132</v>
      </c>
      <c r="X141" t="s">
        <v>132</v>
      </c>
      <c r="Y141">
        <v>0</v>
      </c>
      <c r="Z141">
        <v>112</v>
      </c>
      <c r="AA141">
        <v>140</v>
      </c>
      <c r="AB141">
        <v>140</v>
      </c>
      <c r="AC141">
        <v>112</v>
      </c>
      <c r="AD141">
        <v>4377.7341176470591</v>
      </c>
      <c r="AE141">
        <v>5472.1676470588236</v>
      </c>
      <c r="AF141">
        <v>1094.433529411765</v>
      </c>
      <c r="AG141" s="5">
        <v>42735</v>
      </c>
      <c r="AH141">
        <v>0</v>
      </c>
      <c r="AI141">
        <v>0</v>
      </c>
      <c r="AJ141" s="5">
        <v>42675</v>
      </c>
      <c r="AK141" s="5">
        <v>42675</v>
      </c>
      <c r="AL141" s="5">
        <v>42704</v>
      </c>
      <c r="AO141" t="s">
        <v>1013</v>
      </c>
      <c r="AU141" t="s">
        <v>134</v>
      </c>
      <c r="AV141">
        <v>5472.1676470588236</v>
      </c>
      <c r="AW141">
        <v>0</v>
      </c>
      <c r="AX141" t="s">
        <v>1014</v>
      </c>
      <c r="AY141" t="s">
        <v>136</v>
      </c>
      <c r="AZ141" t="s">
        <v>137</v>
      </c>
      <c r="BA141" t="s">
        <v>137</v>
      </c>
      <c r="BE141">
        <v>140</v>
      </c>
      <c r="BF141">
        <v>0</v>
      </c>
      <c r="BG141">
        <v>0</v>
      </c>
      <c r="BH141">
        <v>5472.1676470588236</v>
      </c>
      <c r="BI141">
        <v>0</v>
      </c>
      <c r="BJ141">
        <v>5472.1676470588236</v>
      </c>
      <c r="BK141">
        <v>0</v>
      </c>
      <c r="BL141">
        <v>0</v>
      </c>
      <c r="BM141">
        <v>0</v>
      </c>
      <c r="BN141">
        <v>39.086911764705881</v>
      </c>
    </row>
    <row r="142" spans="1:66" ht="15" hidden="1" customHeight="1" x14ac:dyDescent="0.25">
      <c r="A142" s="16" t="s">
        <v>1015</v>
      </c>
      <c r="B142" t="s">
        <v>118</v>
      </c>
      <c r="C142" t="s">
        <v>151</v>
      </c>
      <c r="D142" t="s">
        <v>63</v>
      </c>
      <c r="E142" t="s">
        <v>535</v>
      </c>
      <c r="F142" t="s">
        <v>1015</v>
      </c>
      <c r="G142" t="s">
        <v>1016</v>
      </c>
      <c r="H142" t="s">
        <v>1017</v>
      </c>
      <c r="I142" t="s">
        <v>1018</v>
      </c>
      <c r="J142" s="5">
        <v>42583</v>
      </c>
      <c r="K142" s="5">
        <v>42735</v>
      </c>
      <c r="L142" t="s">
        <v>125</v>
      </c>
      <c r="M142" t="s">
        <v>126</v>
      </c>
      <c r="N142" t="s">
        <v>151</v>
      </c>
      <c r="O142" t="s">
        <v>157</v>
      </c>
      <c r="P142" t="s">
        <v>128</v>
      </c>
      <c r="Q142">
        <v>57.5</v>
      </c>
      <c r="R142">
        <v>0</v>
      </c>
      <c r="S142" t="s">
        <v>129</v>
      </c>
      <c r="T142">
        <v>0</v>
      </c>
      <c r="U142" t="s">
        <v>130</v>
      </c>
      <c r="V142" t="s">
        <v>75</v>
      </c>
      <c r="W142" t="s">
        <v>132</v>
      </c>
      <c r="X142" t="s">
        <v>132</v>
      </c>
      <c r="Y142">
        <v>0</v>
      </c>
      <c r="Z142">
        <v>46</v>
      </c>
      <c r="AA142">
        <v>57.5</v>
      </c>
      <c r="AB142">
        <v>57.5</v>
      </c>
      <c r="AC142">
        <v>46</v>
      </c>
      <c r="AD142">
        <v>1797.99794117647</v>
      </c>
      <c r="AE142">
        <v>2247.4974264705879</v>
      </c>
      <c r="AF142">
        <v>449.49948529411762</v>
      </c>
      <c r="AG142" s="5">
        <v>42735</v>
      </c>
      <c r="AH142">
        <v>0</v>
      </c>
      <c r="AI142">
        <v>0</v>
      </c>
      <c r="AJ142" s="5">
        <v>42675</v>
      </c>
      <c r="AK142" s="5">
        <v>42675</v>
      </c>
      <c r="AL142" s="5">
        <v>42704</v>
      </c>
      <c r="AO142" t="s">
        <v>1018</v>
      </c>
      <c r="AU142" t="s">
        <v>134</v>
      </c>
      <c r="AV142">
        <v>2247.4974264705879</v>
      </c>
      <c r="AW142">
        <v>0</v>
      </c>
      <c r="AX142" t="s">
        <v>1019</v>
      </c>
      <c r="AY142" t="s">
        <v>136</v>
      </c>
      <c r="AZ142" t="s">
        <v>137</v>
      </c>
      <c r="BA142" t="s">
        <v>137</v>
      </c>
      <c r="BE142">
        <v>57.5</v>
      </c>
      <c r="BF142">
        <v>0</v>
      </c>
      <c r="BG142">
        <v>0</v>
      </c>
      <c r="BH142">
        <v>2247.4974264705879</v>
      </c>
      <c r="BI142">
        <v>0</v>
      </c>
      <c r="BJ142">
        <v>2247.4974264705879</v>
      </c>
      <c r="BK142">
        <v>0</v>
      </c>
      <c r="BL142">
        <v>0</v>
      </c>
      <c r="BM142">
        <v>0</v>
      </c>
      <c r="BN142">
        <v>39.086911764705881</v>
      </c>
    </row>
    <row r="143" spans="1:66" ht="15" hidden="1" customHeight="1" x14ac:dyDescent="0.25">
      <c r="A143" s="16" t="s">
        <v>1020</v>
      </c>
      <c r="B143" t="s">
        <v>10</v>
      </c>
      <c r="C143" t="s">
        <v>850</v>
      </c>
      <c r="D143" t="s">
        <v>63</v>
      </c>
      <c r="E143" t="s">
        <v>535</v>
      </c>
      <c r="F143" t="s">
        <v>1020</v>
      </c>
      <c r="G143" t="s">
        <v>1021</v>
      </c>
      <c r="H143" t="s">
        <v>1022</v>
      </c>
      <c r="I143" t="s">
        <v>1023</v>
      </c>
      <c r="J143" s="5">
        <v>42598</v>
      </c>
      <c r="K143" s="5">
        <v>42612</v>
      </c>
      <c r="L143" t="s">
        <v>175</v>
      </c>
      <c r="M143" t="s">
        <v>324</v>
      </c>
      <c r="N143" t="s">
        <v>850</v>
      </c>
      <c r="O143" t="s">
        <v>855</v>
      </c>
      <c r="P143" t="s">
        <v>431</v>
      </c>
      <c r="Q143">
        <v>5800</v>
      </c>
      <c r="R143">
        <v>0</v>
      </c>
      <c r="S143" t="s">
        <v>129</v>
      </c>
      <c r="T143">
        <v>0</v>
      </c>
      <c r="U143" t="s">
        <v>130</v>
      </c>
      <c r="V143" t="s">
        <v>334</v>
      </c>
      <c r="W143" t="s">
        <v>132</v>
      </c>
      <c r="X143" t="s">
        <v>132</v>
      </c>
      <c r="Y143">
        <v>210.26</v>
      </c>
      <c r="Z143">
        <v>6010.26</v>
      </c>
      <c r="AA143">
        <v>6010.26</v>
      </c>
      <c r="AB143">
        <v>6010.26</v>
      </c>
      <c r="AC143">
        <v>6010.26</v>
      </c>
      <c r="AD143">
        <v>4329.596854411765</v>
      </c>
      <c r="AE143">
        <v>4329.596854411765</v>
      </c>
      <c r="AF143">
        <v>0</v>
      </c>
      <c r="AG143" s="5">
        <v>42612</v>
      </c>
      <c r="AH143" s="5">
        <v>42597</v>
      </c>
      <c r="AI143" s="5">
        <v>42598</v>
      </c>
      <c r="AJ143" s="5">
        <v>42648</v>
      </c>
      <c r="AK143" s="5">
        <v>42648</v>
      </c>
      <c r="AL143" s="5">
        <v>42612</v>
      </c>
      <c r="AO143" t="s">
        <v>1023</v>
      </c>
      <c r="AU143" t="s">
        <v>134</v>
      </c>
      <c r="AV143">
        <v>4178.1323529411766</v>
      </c>
      <c r="AW143">
        <v>151.4645014705882</v>
      </c>
      <c r="AX143" t="s">
        <v>1024</v>
      </c>
      <c r="AY143" t="s">
        <v>179</v>
      </c>
      <c r="AZ143" t="s">
        <v>137</v>
      </c>
      <c r="BA143" t="s">
        <v>137</v>
      </c>
      <c r="BE143">
        <v>5800</v>
      </c>
      <c r="BF143">
        <v>210.26</v>
      </c>
      <c r="BG143">
        <v>0</v>
      </c>
      <c r="BH143">
        <v>4178.1323529411766</v>
      </c>
      <c r="BI143">
        <v>151.4645014705882</v>
      </c>
      <c r="BJ143">
        <v>4329.596854411765</v>
      </c>
      <c r="BK143">
        <v>0</v>
      </c>
      <c r="BL143">
        <v>0</v>
      </c>
      <c r="BM143">
        <v>0</v>
      </c>
      <c r="BN143">
        <v>0.7203676470588235</v>
      </c>
    </row>
    <row r="144" spans="1:66" ht="15" hidden="1" customHeight="1" x14ac:dyDescent="0.25">
      <c r="A144" s="16" t="s">
        <v>1025</v>
      </c>
      <c r="B144" t="s">
        <v>118</v>
      </c>
      <c r="C144" t="s">
        <v>119</v>
      </c>
      <c r="D144" t="s">
        <v>63</v>
      </c>
      <c r="E144" t="s">
        <v>535</v>
      </c>
      <c r="F144" t="s">
        <v>1025</v>
      </c>
      <c r="G144" t="s">
        <v>1026</v>
      </c>
      <c r="H144" t="s">
        <v>1027</v>
      </c>
      <c r="J144" s="5">
        <v>42626</v>
      </c>
      <c r="K144" s="5">
        <v>42626</v>
      </c>
      <c r="L144" t="s">
        <v>175</v>
      </c>
      <c r="M144" t="s">
        <v>126</v>
      </c>
      <c r="N144" t="s">
        <v>119</v>
      </c>
      <c r="O144" t="s">
        <v>127</v>
      </c>
      <c r="P144" t="s">
        <v>145</v>
      </c>
      <c r="Q144">
        <v>935000</v>
      </c>
      <c r="R144">
        <v>0</v>
      </c>
      <c r="S144" t="s">
        <v>129</v>
      </c>
      <c r="T144">
        <v>0</v>
      </c>
      <c r="U144" t="s">
        <v>130</v>
      </c>
      <c r="V144" t="s">
        <v>131</v>
      </c>
      <c r="W144" t="s">
        <v>132</v>
      </c>
      <c r="X144" t="s">
        <v>132</v>
      </c>
      <c r="Y144">
        <v>0</v>
      </c>
      <c r="Z144">
        <v>0</v>
      </c>
      <c r="AA144">
        <v>935000</v>
      </c>
      <c r="AB144">
        <v>935000</v>
      </c>
      <c r="AC144">
        <v>0</v>
      </c>
      <c r="AD144">
        <v>0</v>
      </c>
      <c r="AE144">
        <v>1375</v>
      </c>
      <c r="AF144">
        <v>1375</v>
      </c>
      <c r="AG144" s="5">
        <v>42626</v>
      </c>
      <c r="AH144">
        <v>0</v>
      </c>
      <c r="AI144">
        <v>0</v>
      </c>
      <c r="AJ144">
        <v>0</v>
      </c>
      <c r="AK144">
        <v>0</v>
      </c>
      <c r="AL144">
        <v>0</v>
      </c>
      <c r="AP144" t="s">
        <v>1028</v>
      </c>
      <c r="AU144" t="s">
        <v>134</v>
      </c>
      <c r="AV144">
        <v>1375</v>
      </c>
      <c r="AW144">
        <v>0</v>
      </c>
      <c r="AX144" t="s">
        <v>1029</v>
      </c>
      <c r="AY144" t="s">
        <v>179</v>
      </c>
      <c r="AZ144" t="s">
        <v>137</v>
      </c>
      <c r="BA144" t="s">
        <v>137</v>
      </c>
      <c r="BE144">
        <v>935000</v>
      </c>
      <c r="BF144">
        <v>0</v>
      </c>
      <c r="BG144">
        <v>0</v>
      </c>
      <c r="BH144">
        <v>1375</v>
      </c>
      <c r="BI144">
        <v>0</v>
      </c>
      <c r="BJ144">
        <v>1375</v>
      </c>
      <c r="BK144">
        <v>0</v>
      </c>
      <c r="BL144">
        <v>0</v>
      </c>
      <c r="BM144">
        <v>0</v>
      </c>
      <c r="BN144">
        <v>1.4705882352941181E-3</v>
      </c>
    </row>
    <row r="145" spans="1:66" ht="15" hidden="1" customHeight="1" x14ac:dyDescent="0.25">
      <c r="A145" s="16" t="s">
        <v>1030</v>
      </c>
      <c r="B145" t="s">
        <v>712</v>
      </c>
      <c r="C145" t="s">
        <v>713</v>
      </c>
      <c r="D145" t="s">
        <v>63</v>
      </c>
      <c r="E145" t="s">
        <v>535</v>
      </c>
      <c r="F145" t="s">
        <v>1030</v>
      </c>
      <c r="G145" t="s">
        <v>1031</v>
      </c>
      <c r="H145" t="s">
        <v>1032</v>
      </c>
      <c r="I145" t="s">
        <v>1033</v>
      </c>
      <c r="J145" s="5">
        <v>42593</v>
      </c>
      <c r="K145" s="5">
        <v>42608</v>
      </c>
      <c r="L145" t="s">
        <v>175</v>
      </c>
      <c r="M145" t="s">
        <v>718</v>
      </c>
      <c r="N145" t="s">
        <v>713</v>
      </c>
      <c r="O145" t="s">
        <v>719</v>
      </c>
      <c r="P145" t="s">
        <v>333</v>
      </c>
      <c r="Q145">
        <v>16234</v>
      </c>
      <c r="R145">
        <v>0</v>
      </c>
      <c r="S145" t="s">
        <v>129</v>
      </c>
      <c r="T145">
        <v>0</v>
      </c>
      <c r="U145" t="s">
        <v>130</v>
      </c>
      <c r="V145" t="s">
        <v>334</v>
      </c>
      <c r="W145" t="s">
        <v>132</v>
      </c>
      <c r="X145" t="s">
        <v>132</v>
      </c>
      <c r="Y145">
        <v>1435</v>
      </c>
      <c r="Z145">
        <v>17669</v>
      </c>
      <c r="AA145">
        <v>17669</v>
      </c>
      <c r="AB145">
        <v>17669</v>
      </c>
      <c r="AC145">
        <v>17669</v>
      </c>
      <c r="AD145">
        <v>17669</v>
      </c>
      <c r="AE145">
        <v>17669</v>
      </c>
      <c r="AF145">
        <v>0</v>
      </c>
      <c r="AG145" s="5">
        <v>42709</v>
      </c>
      <c r="AH145">
        <v>0</v>
      </c>
      <c r="AI145" s="5">
        <v>42704</v>
      </c>
      <c r="AJ145" s="5">
        <v>42678</v>
      </c>
      <c r="AK145" s="5">
        <v>42704</v>
      </c>
      <c r="AL145" s="5">
        <v>42709</v>
      </c>
      <c r="AO145" t="s">
        <v>1033</v>
      </c>
      <c r="AU145" t="s">
        <v>134</v>
      </c>
      <c r="AV145">
        <v>16234</v>
      </c>
      <c r="AW145">
        <v>1435</v>
      </c>
      <c r="AX145" t="s">
        <v>1034</v>
      </c>
      <c r="AY145" t="s">
        <v>179</v>
      </c>
      <c r="AZ145" t="s">
        <v>137</v>
      </c>
      <c r="BA145" t="s">
        <v>137</v>
      </c>
      <c r="BE145">
        <v>16234</v>
      </c>
      <c r="BF145">
        <v>1435</v>
      </c>
      <c r="BG145">
        <v>0</v>
      </c>
      <c r="BH145">
        <v>16234</v>
      </c>
      <c r="BI145">
        <v>1435</v>
      </c>
      <c r="BJ145">
        <v>17669</v>
      </c>
      <c r="BK145">
        <v>0</v>
      </c>
      <c r="BL145">
        <v>0</v>
      </c>
      <c r="BM145">
        <v>0</v>
      </c>
      <c r="BN145">
        <v>1</v>
      </c>
    </row>
    <row r="146" spans="1:66" ht="15" hidden="1" customHeight="1" x14ac:dyDescent="0.25">
      <c r="A146" s="16" t="s">
        <v>1035</v>
      </c>
      <c r="B146" t="s">
        <v>118</v>
      </c>
      <c r="C146" t="s">
        <v>119</v>
      </c>
      <c r="D146" t="s">
        <v>63</v>
      </c>
      <c r="E146" t="s">
        <v>535</v>
      </c>
      <c r="F146" t="s">
        <v>1035</v>
      </c>
      <c r="G146" t="s">
        <v>1036</v>
      </c>
      <c r="H146" t="s">
        <v>1037</v>
      </c>
      <c r="I146" t="s">
        <v>1038</v>
      </c>
      <c r="J146" s="5">
        <v>42600</v>
      </c>
      <c r="K146" s="5">
        <v>42601</v>
      </c>
      <c r="L146" t="s">
        <v>175</v>
      </c>
      <c r="M146" t="s">
        <v>126</v>
      </c>
      <c r="N146" t="s">
        <v>119</v>
      </c>
      <c r="O146" t="s">
        <v>127</v>
      </c>
      <c r="P146" t="s">
        <v>145</v>
      </c>
      <c r="Q146">
        <v>1360000</v>
      </c>
      <c r="R146">
        <v>0</v>
      </c>
      <c r="S146" t="s">
        <v>129</v>
      </c>
      <c r="T146">
        <v>0</v>
      </c>
      <c r="U146" t="s">
        <v>130</v>
      </c>
      <c r="V146" t="s">
        <v>131</v>
      </c>
      <c r="W146" t="s">
        <v>132</v>
      </c>
      <c r="X146" t="s">
        <v>132</v>
      </c>
      <c r="Y146">
        <v>0</v>
      </c>
      <c r="Z146">
        <v>0</v>
      </c>
      <c r="AA146">
        <v>1360000</v>
      </c>
      <c r="AB146">
        <v>1360000</v>
      </c>
      <c r="AC146">
        <v>0</v>
      </c>
      <c r="AD146">
        <v>0</v>
      </c>
      <c r="AE146">
        <v>2000</v>
      </c>
      <c r="AF146">
        <v>2000</v>
      </c>
      <c r="AG146" s="5">
        <v>42601</v>
      </c>
      <c r="AH146">
        <v>0</v>
      </c>
      <c r="AI146">
        <v>0</v>
      </c>
      <c r="AJ146">
        <v>0</v>
      </c>
      <c r="AK146">
        <v>0</v>
      </c>
      <c r="AL146">
        <v>0</v>
      </c>
      <c r="AO146" t="s">
        <v>1038</v>
      </c>
      <c r="AR146" t="s">
        <v>1039</v>
      </c>
      <c r="AU146" t="s">
        <v>134</v>
      </c>
      <c r="AV146">
        <v>2000</v>
      </c>
      <c r="AW146">
        <v>0</v>
      </c>
      <c r="AX146" t="s">
        <v>1040</v>
      </c>
      <c r="AY146" t="s">
        <v>179</v>
      </c>
      <c r="AZ146" t="s">
        <v>137</v>
      </c>
      <c r="BA146" t="s">
        <v>137</v>
      </c>
      <c r="BE146">
        <v>1360000</v>
      </c>
      <c r="BF146">
        <v>0</v>
      </c>
      <c r="BG146">
        <v>0</v>
      </c>
      <c r="BH146">
        <v>2000</v>
      </c>
      <c r="BI146">
        <v>0</v>
      </c>
      <c r="BJ146">
        <v>2000</v>
      </c>
      <c r="BK146">
        <v>0</v>
      </c>
      <c r="BL146">
        <v>0</v>
      </c>
      <c r="BM146">
        <v>0</v>
      </c>
      <c r="BN146">
        <v>1.4705882352941181E-3</v>
      </c>
    </row>
    <row r="147" spans="1:66" ht="15" hidden="1" customHeight="1" x14ac:dyDescent="0.25">
      <c r="A147" s="16" t="s">
        <v>1041</v>
      </c>
      <c r="B147" t="s">
        <v>10</v>
      </c>
      <c r="C147" t="s">
        <v>11</v>
      </c>
      <c r="D147" t="s">
        <v>63</v>
      </c>
      <c r="E147" t="s">
        <v>535</v>
      </c>
      <c r="F147" t="s">
        <v>1041</v>
      </c>
      <c r="G147" t="s">
        <v>1042</v>
      </c>
      <c r="H147" t="s">
        <v>267</v>
      </c>
      <c r="I147" t="s">
        <v>268</v>
      </c>
      <c r="J147" s="5">
        <v>42566</v>
      </c>
      <c r="K147" s="5">
        <v>42612</v>
      </c>
      <c r="L147" t="s">
        <v>175</v>
      </c>
      <c r="M147" t="s">
        <v>324</v>
      </c>
      <c r="N147" t="s">
        <v>11</v>
      </c>
      <c r="O147" t="s">
        <v>17</v>
      </c>
      <c r="P147" t="s">
        <v>128</v>
      </c>
      <c r="Q147">
        <v>142.74</v>
      </c>
      <c r="R147">
        <v>0</v>
      </c>
      <c r="S147" t="s">
        <v>129</v>
      </c>
      <c r="T147">
        <v>0</v>
      </c>
      <c r="U147" t="s">
        <v>130</v>
      </c>
      <c r="V147" t="s">
        <v>131</v>
      </c>
      <c r="W147" t="s">
        <v>132</v>
      </c>
      <c r="X147" t="s">
        <v>132</v>
      </c>
      <c r="Y147">
        <v>0</v>
      </c>
      <c r="Z147">
        <v>142.74</v>
      </c>
      <c r="AA147">
        <v>142.74</v>
      </c>
      <c r="AB147">
        <v>142.74</v>
      </c>
      <c r="AC147">
        <v>142.74</v>
      </c>
      <c r="AD147">
        <v>5579.2657852941174</v>
      </c>
      <c r="AE147">
        <v>5579.2657852941174</v>
      </c>
      <c r="AF147">
        <v>0</v>
      </c>
      <c r="AG147" s="5">
        <v>42612</v>
      </c>
      <c r="AH147">
        <v>0</v>
      </c>
      <c r="AI147">
        <v>0</v>
      </c>
      <c r="AJ147" s="5">
        <v>42633</v>
      </c>
      <c r="AK147" s="5">
        <v>42641</v>
      </c>
      <c r="AL147" s="5">
        <v>42612</v>
      </c>
      <c r="AO147" t="s">
        <v>268</v>
      </c>
      <c r="AQ147" t="s">
        <v>270</v>
      </c>
      <c r="AR147" t="s">
        <v>271</v>
      </c>
      <c r="AS147" t="s">
        <v>272</v>
      </c>
      <c r="AT147" t="s">
        <v>32</v>
      </c>
      <c r="AU147" t="s">
        <v>134</v>
      </c>
      <c r="AV147">
        <v>5579.2657852941174</v>
      </c>
      <c r="AW147">
        <v>0</v>
      </c>
      <c r="AX147" t="s">
        <v>1043</v>
      </c>
      <c r="AY147" t="s">
        <v>179</v>
      </c>
      <c r="AZ147" t="s">
        <v>137</v>
      </c>
      <c r="BA147" t="s">
        <v>137</v>
      </c>
      <c r="BE147">
        <v>142.74</v>
      </c>
      <c r="BF147">
        <v>0</v>
      </c>
      <c r="BG147">
        <v>0</v>
      </c>
      <c r="BH147">
        <v>5579.2657852941174</v>
      </c>
      <c r="BI147">
        <v>0</v>
      </c>
      <c r="BJ147">
        <v>5579.2657852941174</v>
      </c>
      <c r="BK147">
        <v>0</v>
      </c>
      <c r="BL147">
        <v>0</v>
      </c>
      <c r="BM147">
        <v>0</v>
      </c>
      <c r="BN147">
        <v>39.086911764705881</v>
      </c>
    </row>
    <row r="148" spans="1:66" ht="15" hidden="1" customHeight="1" x14ac:dyDescent="0.25">
      <c r="A148" s="16" t="s">
        <v>1044</v>
      </c>
      <c r="B148" t="s">
        <v>10</v>
      </c>
      <c r="C148" t="s">
        <v>534</v>
      </c>
      <c r="D148" t="s">
        <v>12</v>
      </c>
      <c r="E148" t="s">
        <v>535</v>
      </c>
      <c r="F148" t="s">
        <v>1044</v>
      </c>
      <c r="G148" t="s">
        <v>1045</v>
      </c>
      <c r="H148" t="s">
        <v>538</v>
      </c>
      <c r="I148" t="s">
        <v>539</v>
      </c>
      <c r="J148" s="5">
        <v>42598</v>
      </c>
      <c r="K148" s="5">
        <v>42735</v>
      </c>
      <c r="L148" t="s">
        <v>143</v>
      </c>
      <c r="M148" t="s">
        <v>324</v>
      </c>
      <c r="N148" t="s">
        <v>534</v>
      </c>
      <c r="O148" t="s">
        <v>540</v>
      </c>
      <c r="P148" t="s">
        <v>128</v>
      </c>
      <c r="Q148">
        <v>995.4</v>
      </c>
      <c r="R148">
        <v>0</v>
      </c>
      <c r="S148" t="s">
        <v>129</v>
      </c>
      <c r="T148">
        <v>0</v>
      </c>
      <c r="U148" t="s">
        <v>130</v>
      </c>
      <c r="V148" t="s">
        <v>131</v>
      </c>
      <c r="W148" t="s">
        <v>132</v>
      </c>
      <c r="X148" t="s">
        <v>132</v>
      </c>
      <c r="Y148">
        <v>284.39999999999998</v>
      </c>
      <c r="Z148">
        <v>995.4</v>
      </c>
      <c r="AA148">
        <v>1279.8</v>
      </c>
      <c r="AB148">
        <v>1279.8</v>
      </c>
      <c r="AC148">
        <v>995.4</v>
      </c>
      <c r="AD148">
        <v>38907.111970588237</v>
      </c>
      <c r="AE148">
        <v>50023.429676470587</v>
      </c>
      <c r="AF148">
        <v>11116.317705882349</v>
      </c>
      <c r="AG148" s="5">
        <v>42735</v>
      </c>
      <c r="AH148">
        <v>0</v>
      </c>
      <c r="AI148">
        <v>0</v>
      </c>
      <c r="AJ148" s="5">
        <v>42719</v>
      </c>
      <c r="AK148" s="5">
        <v>42725</v>
      </c>
      <c r="AL148" s="5">
        <v>42735</v>
      </c>
      <c r="AO148" t="s">
        <v>539</v>
      </c>
      <c r="AR148" t="s">
        <v>541</v>
      </c>
      <c r="AS148" t="s">
        <v>542</v>
      </c>
      <c r="AT148" t="s">
        <v>25</v>
      </c>
      <c r="AU148" t="s">
        <v>134</v>
      </c>
      <c r="AV148">
        <v>38907.111970588237</v>
      </c>
      <c r="AW148">
        <v>11116.317705882349</v>
      </c>
      <c r="AX148" t="s">
        <v>1046</v>
      </c>
      <c r="AY148" t="s">
        <v>150</v>
      </c>
      <c r="AZ148" t="s">
        <v>137</v>
      </c>
      <c r="BA148" t="s">
        <v>137</v>
      </c>
      <c r="BE148">
        <v>995.4</v>
      </c>
      <c r="BF148">
        <v>284.39999999999998</v>
      </c>
      <c r="BG148">
        <v>0</v>
      </c>
      <c r="BH148">
        <v>38907.111970588237</v>
      </c>
      <c r="BI148">
        <v>11116.317705882349</v>
      </c>
      <c r="BJ148">
        <v>50023.429676470587</v>
      </c>
      <c r="BK148">
        <v>0</v>
      </c>
      <c r="BL148">
        <v>0</v>
      </c>
      <c r="BM148">
        <v>0</v>
      </c>
      <c r="BN148">
        <v>39.086911764705881</v>
      </c>
    </row>
    <row r="149" spans="1:66" ht="15" hidden="1" customHeight="1" x14ac:dyDescent="0.25">
      <c r="A149" s="16" t="s">
        <v>1047</v>
      </c>
      <c r="B149" t="s">
        <v>10</v>
      </c>
      <c r="C149" t="s">
        <v>534</v>
      </c>
      <c r="D149" t="s">
        <v>63</v>
      </c>
      <c r="E149" t="s">
        <v>535</v>
      </c>
      <c r="F149" t="s">
        <v>1047</v>
      </c>
      <c r="G149" t="s">
        <v>1048</v>
      </c>
      <c r="H149" t="s">
        <v>1049</v>
      </c>
      <c r="I149" t="s">
        <v>1050</v>
      </c>
      <c r="J149" s="5">
        <v>42605</v>
      </c>
      <c r="K149" s="5">
        <v>42613</v>
      </c>
      <c r="L149" t="s">
        <v>175</v>
      </c>
      <c r="M149" t="s">
        <v>324</v>
      </c>
      <c r="N149" t="s">
        <v>534</v>
      </c>
      <c r="O149" t="s">
        <v>540</v>
      </c>
      <c r="P149" t="s">
        <v>145</v>
      </c>
      <c r="Q149">
        <v>2555102</v>
      </c>
      <c r="R149">
        <v>0</v>
      </c>
      <c r="S149" t="s">
        <v>129</v>
      </c>
      <c r="T149">
        <v>0</v>
      </c>
      <c r="U149" t="s">
        <v>130</v>
      </c>
      <c r="V149" t="s">
        <v>131</v>
      </c>
      <c r="W149" t="s">
        <v>132</v>
      </c>
      <c r="X149" t="s">
        <v>132</v>
      </c>
      <c r="Y149">
        <v>0</v>
      </c>
      <c r="Z149">
        <v>0</v>
      </c>
      <c r="AA149">
        <v>2555102</v>
      </c>
      <c r="AB149">
        <v>2555102</v>
      </c>
      <c r="AC149">
        <v>0</v>
      </c>
      <c r="AD149">
        <v>0</v>
      </c>
      <c r="AE149">
        <v>3757.5029411764708</v>
      </c>
      <c r="AF149">
        <v>3757.5029411764708</v>
      </c>
      <c r="AG149" s="5">
        <v>42613</v>
      </c>
      <c r="AH149">
        <v>0</v>
      </c>
      <c r="AI149">
        <v>0</v>
      </c>
      <c r="AJ149">
        <v>0</v>
      </c>
      <c r="AK149">
        <v>0</v>
      </c>
      <c r="AL149">
        <v>0</v>
      </c>
      <c r="AO149" t="s">
        <v>1050</v>
      </c>
      <c r="AR149" t="s">
        <v>1051</v>
      </c>
      <c r="AU149" t="s">
        <v>134</v>
      </c>
      <c r="AV149">
        <v>3757.5029411764708</v>
      </c>
      <c r="AW149">
        <v>0</v>
      </c>
      <c r="AX149" t="s">
        <v>1052</v>
      </c>
      <c r="AY149" t="s">
        <v>179</v>
      </c>
      <c r="AZ149" t="s">
        <v>137</v>
      </c>
      <c r="BA149" t="s">
        <v>137</v>
      </c>
      <c r="BE149">
        <v>2555102</v>
      </c>
      <c r="BF149">
        <v>0</v>
      </c>
      <c r="BG149">
        <v>0</v>
      </c>
      <c r="BH149">
        <v>3757.5029411764708</v>
      </c>
      <c r="BI149">
        <v>0</v>
      </c>
      <c r="BJ149">
        <v>3757.5029411764708</v>
      </c>
      <c r="BK149">
        <v>0</v>
      </c>
      <c r="BL149">
        <v>0</v>
      </c>
      <c r="BM149">
        <v>0</v>
      </c>
      <c r="BN149">
        <v>1.4705882352941181E-3</v>
      </c>
    </row>
    <row r="150" spans="1:66" ht="15" hidden="1" customHeight="1" x14ac:dyDescent="0.25">
      <c r="A150" s="16" t="s">
        <v>1053</v>
      </c>
      <c r="B150" t="s">
        <v>10</v>
      </c>
      <c r="C150" t="s">
        <v>11</v>
      </c>
      <c r="D150" t="s">
        <v>63</v>
      </c>
      <c r="E150" t="s">
        <v>535</v>
      </c>
      <c r="F150" t="s">
        <v>1053</v>
      </c>
      <c r="G150" t="s">
        <v>1054</v>
      </c>
      <c r="H150" t="s">
        <v>15</v>
      </c>
      <c r="I150" t="s">
        <v>16</v>
      </c>
      <c r="J150" s="5">
        <v>42607</v>
      </c>
      <c r="K150" s="5">
        <v>42623</v>
      </c>
      <c r="L150" t="s">
        <v>175</v>
      </c>
      <c r="M150" t="s">
        <v>324</v>
      </c>
      <c r="N150" t="s">
        <v>11</v>
      </c>
      <c r="O150" t="s">
        <v>17</v>
      </c>
      <c r="P150" t="s">
        <v>145</v>
      </c>
      <c r="Q150">
        <v>1774780</v>
      </c>
      <c r="R150">
        <v>0</v>
      </c>
      <c r="S150" t="s">
        <v>129</v>
      </c>
      <c r="T150">
        <v>0</v>
      </c>
      <c r="U150" t="s">
        <v>130</v>
      </c>
      <c r="V150" t="s">
        <v>131</v>
      </c>
      <c r="W150" t="s">
        <v>132</v>
      </c>
      <c r="X150" t="s">
        <v>132</v>
      </c>
      <c r="Y150">
        <v>0</v>
      </c>
      <c r="Z150">
        <v>0</v>
      </c>
      <c r="AA150">
        <v>1774780</v>
      </c>
      <c r="AB150">
        <v>1774780</v>
      </c>
      <c r="AC150">
        <v>0</v>
      </c>
      <c r="AD150">
        <v>0</v>
      </c>
      <c r="AE150">
        <v>2609.9705882352941</v>
      </c>
      <c r="AF150">
        <v>2609.9705882352941</v>
      </c>
      <c r="AG150" s="5">
        <v>42623</v>
      </c>
      <c r="AH150">
        <v>0</v>
      </c>
      <c r="AI150">
        <v>0</v>
      </c>
      <c r="AJ150">
        <v>0</v>
      </c>
      <c r="AK150">
        <v>0</v>
      </c>
      <c r="AL150">
        <v>0</v>
      </c>
      <c r="AO150" t="s">
        <v>16</v>
      </c>
      <c r="AR150" t="s">
        <v>18</v>
      </c>
      <c r="AS150" t="s">
        <v>19</v>
      </c>
      <c r="AT150" t="s">
        <v>20</v>
      </c>
      <c r="AU150" t="s">
        <v>134</v>
      </c>
      <c r="AV150">
        <v>2609.9705882352941</v>
      </c>
      <c r="AW150">
        <v>0</v>
      </c>
      <c r="AX150" t="s">
        <v>1055</v>
      </c>
      <c r="AY150" t="s">
        <v>179</v>
      </c>
      <c r="AZ150" t="s">
        <v>137</v>
      </c>
      <c r="BA150" t="s">
        <v>137</v>
      </c>
      <c r="BE150">
        <v>1774780</v>
      </c>
      <c r="BF150">
        <v>0</v>
      </c>
      <c r="BG150">
        <v>0</v>
      </c>
      <c r="BH150">
        <v>2609.9705882352941</v>
      </c>
      <c r="BI150">
        <v>0</v>
      </c>
      <c r="BJ150">
        <v>2609.9705882352941</v>
      </c>
      <c r="BK150">
        <v>0</v>
      </c>
      <c r="BL150">
        <v>0</v>
      </c>
      <c r="BM150">
        <v>0</v>
      </c>
      <c r="BN150">
        <v>1.4705882352941181E-3</v>
      </c>
    </row>
    <row r="151" spans="1:66" ht="15" hidden="1" customHeight="1" x14ac:dyDescent="0.25">
      <c r="A151" s="16" t="s">
        <v>1056</v>
      </c>
      <c r="B151" t="s">
        <v>10</v>
      </c>
      <c r="C151" t="s">
        <v>11</v>
      </c>
      <c r="D151" t="s">
        <v>12</v>
      </c>
      <c r="E151" t="s">
        <v>120</v>
      </c>
      <c r="F151" t="s">
        <v>1056</v>
      </c>
      <c r="G151" t="s">
        <v>1057</v>
      </c>
      <c r="H151" t="s">
        <v>1058</v>
      </c>
      <c r="I151" t="s">
        <v>1059</v>
      </c>
      <c r="J151" s="5">
        <v>42629</v>
      </c>
      <c r="K151" s="5">
        <v>42781</v>
      </c>
      <c r="L151" t="s">
        <v>175</v>
      </c>
      <c r="M151" t="s">
        <v>324</v>
      </c>
      <c r="N151" t="s">
        <v>11</v>
      </c>
      <c r="O151" t="s">
        <v>17</v>
      </c>
      <c r="P151" t="s">
        <v>145</v>
      </c>
      <c r="Q151">
        <v>1360000</v>
      </c>
      <c r="R151">
        <v>0</v>
      </c>
      <c r="S151" t="s">
        <v>129</v>
      </c>
      <c r="T151">
        <v>0</v>
      </c>
      <c r="U151" t="s">
        <v>130</v>
      </c>
      <c r="V151" t="s">
        <v>131</v>
      </c>
      <c r="W151" t="s">
        <v>146</v>
      </c>
      <c r="X151" t="s">
        <v>132</v>
      </c>
      <c r="Y151">
        <v>-295189</v>
      </c>
      <c r="Z151">
        <v>9284811</v>
      </c>
      <c r="AA151">
        <v>1064811</v>
      </c>
      <c r="AB151">
        <v>1064811</v>
      </c>
      <c r="AC151">
        <v>9284811</v>
      </c>
      <c r="AD151">
        <v>13654.13382352941</v>
      </c>
      <c r="AE151">
        <v>1565.8985294117649</v>
      </c>
      <c r="AF151">
        <v>-12088.23529411765</v>
      </c>
      <c r="AG151" s="5">
        <v>42886</v>
      </c>
      <c r="AH151" s="5">
        <v>42871</v>
      </c>
      <c r="AI151" s="5">
        <v>42873</v>
      </c>
      <c r="AJ151" s="5">
        <v>42893</v>
      </c>
      <c r="AK151" s="5">
        <v>42895</v>
      </c>
      <c r="AL151" s="5">
        <v>42853</v>
      </c>
      <c r="AO151" t="s">
        <v>1059</v>
      </c>
      <c r="AR151" t="s">
        <v>1060</v>
      </c>
      <c r="AU151" t="s">
        <v>134</v>
      </c>
      <c r="AV151">
        <v>2000</v>
      </c>
      <c r="AW151">
        <v>-434.10147058823532</v>
      </c>
      <c r="AX151" t="s">
        <v>1061</v>
      </c>
      <c r="AY151" t="s">
        <v>179</v>
      </c>
      <c r="AZ151" t="s">
        <v>137</v>
      </c>
      <c r="BA151" t="s">
        <v>137</v>
      </c>
      <c r="BE151">
        <v>1360000</v>
      </c>
      <c r="BF151">
        <v>-295189</v>
      </c>
      <c r="BG151">
        <v>0</v>
      </c>
      <c r="BH151">
        <v>2000</v>
      </c>
      <c r="BI151">
        <v>-434.10147058823532</v>
      </c>
      <c r="BJ151">
        <v>1565.8985294117649</v>
      </c>
      <c r="BK151">
        <v>0</v>
      </c>
      <c r="BL151">
        <v>0</v>
      </c>
      <c r="BM151">
        <v>0</v>
      </c>
      <c r="BN151">
        <v>1.4705882352941181E-3</v>
      </c>
    </row>
    <row r="152" spans="1:66" ht="15" customHeight="1" x14ac:dyDescent="0.25">
      <c r="A152" s="16" t="s">
        <v>1062</v>
      </c>
      <c r="B152" t="s">
        <v>10</v>
      </c>
      <c r="C152" t="s">
        <v>534</v>
      </c>
      <c r="D152" t="s">
        <v>63</v>
      </c>
      <c r="E152" t="s">
        <v>120</v>
      </c>
      <c r="F152" s="6" t="s">
        <v>1062</v>
      </c>
      <c r="G152" t="s">
        <v>1063</v>
      </c>
      <c r="H152" t="s">
        <v>594</v>
      </c>
      <c r="I152" t="s">
        <v>595</v>
      </c>
      <c r="J152" s="5">
        <v>42629</v>
      </c>
      <c r="K152" s="5">
        <v>42735</v>
      </c>
      <c r="L152" t="s">
        <v>156</v>
      </c>
      <c r="M152" t="s">
        <v>324</v>
      </c>
      <c r="N152" t="s">
        <v>534</v>
      </c>
      <c r="O152" t="s">
        <v>540</v>
      </c>
      <c r="P152" t="s">
        <v>145</v>
      </c>
      <c r="Q152">
        <v>34265000</v>
      </c>
      <c r="R152">
        <v>0</v>
      </c>
      <c r="S152" t="s">
        <v>129</v>
      </c>
      <c r="T152">
        <v>0</v>
      </c>
      <c r="U152" t="s">
        <v>130</v>
      </c>
      <c r="V152" t="s">
        <v>75</v>
      </c>
      <c r="W152" t="s">
        <v>146</v>
      </c>
      <c r="X152" t="s">
        <v>146</v>
      </c>
      <c r="Y152">
        <v>68530000</v>
      </c>
      <c r="Z152">
        <v>73425000</v>
      </c>
      <c r="AA152">
        <v>102795000</v>
      </c>
      <c r="AB152">
        <v>102795000</v>
      </c>
      <c r="AC152">
        <v>73425000</v>
      </c>
      <c r="AD152">
        <v>107977.9411764706</v>
      </c>
      <c r="AE152">
        <v>151169.1176470588</v>
      </c>
      <c r="AF152">
        <v>43191.176470588238</v>
      </c>
      <c r="AG152" s="5">
        <v>42947</v>
      </c>
      <c r="AH152" s="5">
        <v>42835</v>
      </c>
      <c r="AI152" s="5">
        <v>42835</v>
      </c>
      <c r="AJ152" s="5">
        <v>42865</v>
      </c>
      <c r="AK152" s="5">
        <v>42838</v>
      </c>
      <c r="AL152" s="5">
        <v>42855</v>
      </c>
      <c r="AM152" s="5">
        <v>42614</v>
      </c>
      <c r="AN152" s="5">
        <v>42628</v>
      </c>
      <c r="AO152" t="s">
        <v>595</v>
      </c>
      <c r="AR152" t="s">
        <v>597</v>
      </c>
      <c r="AS152" t="s">
        <v>47</v>
      </c>
      <c r="AT152" t="s">
        <v>47</v>
      </c>
      <c r="AU152" t="s">
        <v>184</v>
      </c>
      <c r="AV152">
        <v>50389.705882352937</v>
      </c>
      <c r="AW152">
        <v>100779.4117647059</v>
      </c>
      <c r="AX152" t="s">
        <v>1064</v>
      </c>
      <c r="AY152" t="s">
        <v>164</v>
      </c>
      <c r="AZ152" t="s">
        <v>668</v>
      </c>
      <c r="BA152" t="s">
        <v>669</v>
      </c>
      <c r="BB152" t="s">
        <v>229</v>
      </c>
      <c r="BC152" t="s">
        <v>670</v>
      </c>
      <c r="BD152" t="s">
        <v>671</v>
      </c>
      <c r="BE152">
        <v>34265000</v>
      </c>
      <c r="BF152">
        <v>68530000</v>
      </c>
      <c r="BG152">
        <v>0</v>
      </c>
      <c r="BH152">
        <v>50389.705882352937</v>
      </c>
      <c r="BI152">
        <v>100779.4117647059</v>
      </c>
      <c r="BJ152">
        <v>151169.1176470588</v>
      </c>
      <c r="BK152">
        <v>1958000</v>
      </c>
      <c r="BL152">
        <v>0</v>
      </c>
      <c r="BM152">
        <v>2879.411764705882</v>
      </c>
      <c r="BN152">
        <v>1.4705882352941181E-3</v>
      </c>
    </row>
    <row r="153" spans="1:66" ht="15" hidden="1" customHeight="1" x14ac:dyDescent="0.25">
      <c r="A153" s="16" t="s">
        <v>1065</v>
      </c>
      <c r="B153" t="s">
        <v>10</v>
      </c>
      <c r="C153" t="s">
        <v>362</v>
      </c>
      <c r="D153" t="s">
        <v>63</v>
      </c>
      <c r="E153" t="s">
        <v>535</v>
      </c>
      <c r="F153" t="s">
        <v>1065</v>
      </c>
      <c r="G153" t="s">
        <v>1066</v>
      </c>
      <c r="H153" t="s">
        <v>1067</v>
      </c>
      <c r="I153" t="s">
        <v>1068</v>
      </c>
      <c r="J153" s="5">
        <v>42629</v>
      </c>
      <c r="K153" s="5">
        <v>42659</v>
      </c>
      <c r="L153" t="s">
        <v>175</v>
      </c>
      <c r="M153" t="s">
        <v>324</v>
      </c>
      <c r="N153" t="s">
        <v>362</v>
      </c>
      <c r="O153" t="s">
        <v>367</v>
      </c>
      <c r="P153" t="s">
        <v>128</v>
      </c>
      <c r="Q153">
        <v>515</v>
      </c>
      <c r="R153">
        <v>0</v>
      </c>
      <c r="S153" t="s">
        <v>129</v>
      </c>
      <c r="T153">
        <v>0</v>
      </c>
      <c r="U153" t="s">
        <v>130</v>
      </c>
      <c r="V153" t="s">
        <v>131</v>
      </c>
      <c r="W153" t="s">
        <v>132</v>
      </c>
      <c r="X153" t="s">
        <v>132</v>
      </c>
      <c r="Y153">
        <v>0</v>
      </c>
      <c r="Z153">
        <v>515</v>
      </c>
      <c r="AA153">
        <v>515</v>
      </c>
      <c r="AB153">
        <v>515</v>
      </c>
      <c r="AC153">
        <v>515</v>
      </c>
      <c r="AD153">
        <v>20129.759558823531</v>
      </c>
      <c r="AE153">
        <v>20129.759558823531</v>
      </c>
      <c r="AF153">
        <v>0</v>
      </c>
      <c r="AG153" s="5">
        <v>42659</v>
      </c>
      <c r="AH153">
        <v>0</v>
      </c>
      <c r="AI153">
        <v>0</v>
      </c>
      <c r="AJ153" s="5">
        <v>42669</v>
      </c>
      <c r="AK153" s="5">
        <v>42677</v>
      </c>
      <c r="AL153" s="5">
        <v>42659</v>
      </c>
      <c r="AO153" t="s">
        <v>1068</v>
      </c>
      <c r="AR153" t="s">
        <v>1069</v>
      </c>
      <c r="AU153" t="s">
        <v>134</v>
      </c>
      <c r="AV153">
        <v>20129.759558823531</v>
      </c>
      <c r="AW153">
        <v>0</v>
      </c>
      <c r="AX153" t="s">
        <v>1070</v>
      </c>
      <c r="AY153" t="s">
        <v>179</v>
      </c>
      <c r="AZ153" t="s">
        <v>137</v>
      </c>
      <c r="BA153" t="s">
        <v>137</v>
      </c>
      <c r="BE153">
        <v>515</v>
      </c>
      <c r="BF153">
        <v>0</v>
      </c>
      <c r="BG153">
        <v>0</v>
      </c>
      <c r="BH153">
        <v>20129.759558823531</v>
      </c>
      <c r="BI153">
        <v>0</v>
      </c>
      <c r="BJ153">
        <v>20129.759558823531</v>
      </c>
      <c r="BK153">
        <v>0</v>
      </c>
      <c r="BL153">
        <v>0</v>
      </c>
      <c r="BM153">
        <v>0</v>
      </c>
      <c r="BN153">
        <v>39.086911764705881</v>
      </c>
    </row>
    <row r="154" spans="1:66" ht="15" hidden="1" customHeight="1" x14ac:dyDescent="0.25">
      <c r="A154" s="16" t="s">
        <v>1071</v>
      </c>
      <c r="B154" t="s">
        <v>33</v>
      </c>
      <c r="C154" t="s">
        <v>302</v>
      </c>
      <c r="D154" t="s">
        <v>63</v>
      </c>
      <c r="E154" t="s">
        <v>535</v>
      </c>
      <c r="F154" t="s">
        <v>1071</v>
      </c>
      <c r="G154" t="s">
        <v>1072</v>
      </c>
      <c r="H154" t="s">
        <v>1073</v>
      </c>
      <c r="J154" s="5">
        <v>42625</v>
      </c>
      <c r="K154" s="5">
        <v>42686</v>
      </c>
      <c r="L154" t="s">
        <v>175</v>
      </c>
      <c r="M154" t="s">
        <v>196</v>
      </c>
      <c r="N154" t="s">
        <v>302</v>
      </c>
      <c r="O154" t="s">
        <v>307</v>
      </c>
      <c r="P154" t="s">
        <v>145</v>
      </c>
      <c r="Q154">
        <v>11574998</v>
      </c>
      <c r="R154">
        <v>0</v>
      </c>
      <c r="S154" t="s">
        <v>129</v>
      </c>
      <c r="T154">
        <v>0</v>
      </c>
      <c r="U154" t="s">
        <v>130</v>
      </c>
      <c r="V154" t="s">
        <v>131</v>
      </c>
      <c r="W154" t="s">
        <v>132</v>
      </c>
      <c r="X154" t="s">
        <v>132</v>
      </c>
      <c r="Y154">
        <v>0</v>
      </c>
      <c r="Z154">
        <v>11574998</v>
      </c>
      <c r="AA154">
        <v>11574998</v>
      </c>
      <c r="AB154">
        <v>11574998</v>
      </c>
      <c r="AC154">
        <v>11574998</v>
      </c>
      <c r="AD154">
        <v>17022.055882352939</v>
      </c>
      <c r="AE154">
        <v>17022.055882352939</v>
      </c>
      <c r="AF154">
        <v>0</v>
      </c>
      <c r="AG154" s="5">
        <v>42686</v>
      </c>
      <c r="AH154">
        <v>0</v>
      </c>
      <c r="AI154">
        <v>0</v>
      </c>
      <c r="AJ154" s="5">
        <v>42726</v>
      </c>
      <c r="AK154" s="5">
        <v>42727</v>
      </c>
      <c r="AL154" s="5">
        <v>42735</v>
      </c>
      <c r="AU154" t="s">
        <v>134</v>
      </c>
      <c r="AV154">
        <v>17022.055882352939</v>
      </c>
      <c r="AW154">
        <v>0</v>
      </c>
      <c r="AX154" t="s">
        <v>1074</v>
      </c>
      <c r="AY154" t="s">
        <v>179</v>
      </c>
      <c r="AZ154" t="s">
        <v>137</v>
      </c>
      <c r="BA154" t="s">
        <v>137</v>
      </c>
      <c r="BE154">
        <v>11574998</v>
      </c>
      <c r="BF154">
        <v>0</v>
      </c>
      <c r="BG154">
        <v>0</v>
      </c>
      <c r="BH154">
        <v>17022.055882352939</v>
      </c>
      <c r="BI154">
        <v>0</v>
      </c>
      <c r="BJ154">
        <v>17022.055882352939</v>
      </c>
      <c r="BK154">
        <v>0</v>
      </c>
      <c r="BL154">
        <v>0</v>
      </c>
      <c r="BM154">
        <v>0</v>
      </c>
      <c r="BN154">
        <v>1.4705882352941181E-3</v>
      </c>
    </row>
    <row r="155" spans="1:66" ht="15" hidden="1" customHeight="1" x14ac:dyDescent="0.25">
      <c r="A155" s="16" t="s">
        <v>1075</v>
      </c>
      <c r="B155" t="s">
        <v>33</v>
      </c>
      <c r="C155" t="s">
        <v>302</v>
      </c>
      <c r="D155" t="s">
        <v>63</v>
      </c>
      <c r="E155" t="s">
        <v>535</v>
      </c>
      <c r="F155" t="s">
        <v>1075</v>
      </c>
      <c r="G155" t="s">
        <v>1076</v>
      </c>
      <c r="H155" t="s">
        <v>1077</v>
      </c>
      <c r="I155" t="s">
        <v>1078</v>
      </c>
      <c r="J155" s="5">
        <v>42685</v>
      </c>
      <c r="K155" s="5">
        <v>42694</v>
      </c>
      <c r="L155" t="s">
        <v>175</v>
      </c>
      <c r="M155" t="s">
        <v>196</v>
      </c>
      <c r="N155" t="s">
        <v>302</v>
      </c>
      <c r="O155" t="s">
        <v>307</v>
      </c>
      <c r="P155" t="s">
        <v>145</v>
      </c>
      <c r="Q155">
        <v>8330000</v>
      </c>
      <c r="R155">
        <v>0</v>
      </c>
      <c r="T155">
        <v>0</v>
      </c>
      <c r="U155" t="s">
        <v>130</v>
      </c>
      <c r="V155" t="s">
        <v>131</v>
      </c>
      <c r="W155" t="s">
        <v>146</v>
      </c>
      <c r="X155" t="s">
        <v>132</v>
      </c>
      <c r="Y155">
        <v>0</v>
      </c>
      <c r="Z155">
        <v>8330000</v>
      </c>
      <c r="AA155">
        <v>8330000</v>
      </c>
      <c r="AB155">
        <v>8330000</v>
      </c>
      <c r="AC155">
        <v>8330000</v>
      </c>
      <c r="AD155">
        <v>12250</v>
      </c>
      <c r="AE155">
        <v>12250</v>
      </c>
      <c r="AF155">
        <v>0</v>
      </c>
      <c r="AG155" s="5">
        <v>42694</v>
      </c>
      <c r="AH155">
        <v>0</v>
      </c>
      <c r="AI155">
        <v>0</v>
      </c>
      <c r="AJ155" s="5">
        <v>42704</v>
      </c>
      <c r="AK155" s="5">
        <v>42725</v>
      </c>
      <c r="AL155" s="5">
        <v>42704</v>
      </c>
      <c r="AM155" s="5">
        <v>42644</v>
      </c>
      <c r="AN155" s="5">
        <v>42648</v>
      </c>
      <c r="AO155" t="s">
        <v>1078</v>
      </c>
      <c r="AR155" t="s">
        <v>1079</v>
      </c>
      <c r="AU155" t="s">
        <v>134</v>
      </c>
      <c r="AV155">
        <v>12250</v>
      </c>
      <c r="AW155">
        <v>0</v>
      </c>
      <c r="AX155" t="s">
        <v>1080</v>
      </c>
      <c r="AY155" t="s">
        <v>179</v>
      </c>
      <c r="AZ155" t="s">
        <v>137</v>
      </c>
      <c r="BA155" t="s">
        <v>137</v>
      </c>
      <c r="BE155">
        <v>8330000</v>
      </c>
      <c r="BF155">
        <v>0</v>
      </c>
      <c r="BG155">
        <v>0</v>
      </c>
      <c r="BH155">
        <v>12250</v>
      </c>
      <c r="BI155">
        <v>0</v>
      </c>
      <c r="BJ155">
        <v>12250</v>
      </c>
      <c r="BK155">
        <v>0</v>
      </c>
      <c r="BL155">
        <v>0</v>
      </c>
      <c r="BM155">
        <v>0</v>
      </c>
      <c r="BN155">
        <v>1.4705882352941181E-3</v>
      </c>
    </row>
    <row r="156" spans="1:66" ht="15" hidden="1" customHeight="1" x14ac:dyDescent="0.25">
      <c r="A156" s="16" t="s">
        <v>1083</v>
      </c>
      <c r="B156" t="s">
        <v>1081</v>
      </c>
      <c r="C156" t="s">
        <v>1082</v>
      </c>
      <c r="D156" t="s">
        <v>63</v>
      </c>
      <c r="E156" t="s">
        <v>535</v>
      </c>
      <c r="F156" t="s">
        <v>1083</v>
      </c>
      <c r="G156" t="s">
        <v>1084</v>
      </c>
      <c r="H156" t="s">
        <v>1085</v>
      </c>
      <c r="I156" t="s">
        <v>1086</v>
      </c>
      <c r="J156" s="5">
        <v>42662</v>
      </c>
      <c r="K156" s="5">
        <v>42388</v>
      </c>
      <c r="L156" t="s">
        <v>143</v>
      </c>
      <c r="M156" t="s">
        <v>1087</v>
      </c>
      <c r="N156" t="s">
        <v>1082</v>
      </c>
      <c r="O156" t="s">
        <v>1088</v>
      </c>
      <c r="P156" t="s">
        <v>128</v>
      </c>
      <c r="Q156">
        <v>648</v>
      </c>
      <c r="R156">
        <v>0</v>
      </c>
      <c r="T156">
        <v>0</v>
      </c>
      <c r="U156" t="s">
        <v>130</v>
      </c>
      <c r="V156" t="s">
        <v>131</v>
      </c>
      <c r="W156" t="s">
        <v>132</v>
      </c>
      <c r="X156" t="s">
        <v>132</v>
      </c>
      <c r="Y156">
        <v>540</v>
      </c>
      <c r="Z156">
        <v>762.48</v>
      </c>
      <c r="AA156">
        <v>1188</v>
      </c>
      <c r="AB156">
        <v>1188</v>
      </c>
      <c r="AC156">
        <v>762.48</v>
      </c>
      <c r="AD156">
        <v>29802.988482352939</v>
      </c>
      <c r="AE156">
        <v>46435.251176470592</v>
      </c>
      <c r="AF156">
        <v>16632.26269411765</v>
      </c>
      <c r="AG156" s="5">
        <v>42774</v>
      </c>
      <c r="AH156" s="5">
        <v>42668</v>
      </c>
      <c r="AI156" s="5">
        <v>42689</v>
      </c>
      <c r="AJ156" s="5">
        <v>42718</v>
      </c>
      <c r="AK156" s="5">
        <v>42723</v>
      </c>
      <c r="AL156" s="5">
        <v>42735</v>
      </c>
      <c r="AM156" s="5">
        <v>42657</v>
      </c>
      <c r="AN156" s="5">
        <v>42657</v>
      </c>
      <c r="AO156" t="s">
        <v>1086</v>
      </c>
      <c r="AQ156" t="s">
        <v>1089</v>
      </c>
      <c r="AR156" t="s">
        <v>1090</v>
      </c>
      <c r="AS156" t="s">
        <v>19</v>
      </c>
      <c r="AT156" t="s">
        <v>20</v>
      </c>
      <c r="AU156" t="s">
        <v>134</v>
      </c>
      <c r="AV156">
        <v>25328.318823529411</v>
      </c>
      <c r="AW156">
        <v>21106.932352941181</v>
      </c>
      <c r="AX156" t="s">
        <v>1091</v>
      </c>
      <c r="AY156" t="s">
        <v>150</v>
      </c>
      <c r="AZ156" t="s">
        <v>137</v>
      </c>
      <c r="BA156" t="s">
        <v>137</v>
      </c>
      <c r="BE156">
        <v>648</v>
      </c>
      <c r="BF156">
        <v>540</v>
      </c>
      <c r="BG156">
        <v>0</v>
      </c>
      <c r="BH156">
        <v>25328.318823529411</v>
      </c>
      <c r="BI156">
        <v>21106.932352941181</v>
      </c>
      <c r="BJ156">
        <v>46435.251176470592</v>
      </c>
      <c r="BK156">
        <v>0</v>
      </c>
      <c r="BL156">
        <v>0</v>
      </c>
      <c r="BM156">
        <v>0</v>
      </c>
      <c r="BN156">
        <v>39.086911764705881</v>
      </c>
    </row>
    <row r="157" spans="1:66" ht="15" customHeight="1" x14ac:dyDescent="0.25">
      <c r="A157" s="16" t="s">
        <v>1092</v>
      </c>
      <c r="B157" t="s">
        <v>10</v>
      </c>
      <c r="C157" t="s">
        <v>11</v>
      </c>
      <c r="D157" t="s">
        <v>12</v>
      </c>
      <c r="E157" t="s">
        <v>120</v>
      </c>
      <c r="F157" t="s">
        <v>1092</v>
      </c>
      <c r="G157" t="s">
        <v>1093</v>
      </c>
      <c r="H157" t="s">
        <v>661</v>
      </c>
      <c r="I157" t="s">
        <v>662</v>
      </c>
      <c r="J157" s="5">
        <v>42782</v>
      </c>
      <c r="K157" s="5">
        <v>42947</v>
      </c>
      <c r="L157" t="s">
        <v>156</v>
      </c>
      <c r="M157" t="s">
        <v>324</v>
      </c>
      <c r="N157" t="s">
        <v>11</v>
      </c>
      <c r="O157" t="s">
        <v>17</v>
      </c>
      <c r="P157" t="s">
        <v>145</v>
      </c>
      <c r="Q157">
        <v>831325879</v>
      </c>
      <c r="R157">
        <v>0</v>
      </c>
      <c r="S157" t="s">
        <v>129</v>
      </c>
      <c r="T157">
        <v>0</v>
      </c>
      <c r="U157" t="s">
        <v>269</v>
      </c>
      <c r="V157" t="s">
        <v>75</v>
      </c>
      <c r="W157" t="s">
        <v>146</v>
      </c>
      <c r="X157" t="s">
        <v>146</v>
      </c>
      <c r="Y157">
        <v>0</v>
      </c>
      <c r="Z157">
        <v>347044339</v>
      </c>
      <c r="AA157">
        <v>831325879</v>
      </c>
      <c r="AB157">
        <v>831325879</v>
      </c>
      <c r="AC157">
        <v>347044339</v>
      </c>
      <c r="AD157">
        <v>510359.32205882348</v>
      </c>
      <c r="AE157">
        <v>1222538.057352941</v>
      </c>
      <c r="AF157">
        <v>712178.73529411759</v>
      </c>
      <c r="AG157" s="5">
        <v>42947</v>
      </c>
      <c r="AH157">
        <v>0</v>
      </c>
      <c r="AI157">
        <v>0</v>
      </c>
      <c r="AJ157" s="5">
        <v>42871</v>
      </c>
      <c r="AK157" s="5">
        <v>42895</v>
      </c>
      <c r="AL157" s="5">
        <v>42885</v>
      </c>
      <c r="AM157" s="5">
        <v>42658</v>
      </c>
      <c r="AN157" s="5">
        <v>42779</v>
      </c>
      <c r="AO157" t="s">
        <v>662</v>
      </c>
      <c r="AP157" t="s">
        <v>1094</v>
      </c>
      <c r="AR157" t="s">
        <v>663</v>
      </c>
      <c r="AS157" t="s">
        <v>31</v>
      </c>
      <c r="AT157" t="s">
        <v>32</v>
      </c>
      <c r="AU157" t="s">
        <v>184</v>
      </c>
      <c r="AV157">
        <v>1222538.057352941</v>
      </c>
      <c r="AW157">
        <v>0</v>
      </c>
      <c r="AX157" t="s">
        <v>1095</v>
      </c>
      <c r="AY157" t="s">
        <v>164</v>
      </c>
      <c r="AZ157" t="s">
        <v>668</v>
      </c>
      <c r="BA157" t="s">
        <v>1096</v>
      </c>
      <c r="BB157" t="s">
        <v>167</v>
      </c>
      <c r="BC157" t="s">
        <v>1097</v>
      </c>
      <c r="BD157" t="s">
        <v>1098</v>
      </c>
      <c r="BE157">
        <v>831325879</v>
      </c>
      <c r="BF157">
        <v>0</v>
      </c>
      <c r="BG157">
        <v>0</v>
      </c>
      <c r="BH157">
        <v>1222538.057352941</v>
      </c>
      <c r="BI157">
        <v>0</v>
      </c>
      <c r="BJ157">
        <v>1222538.057352941</v>
      </c>
      <c r="BK157">
        <v>17352216.949999999</v>
      </c>
      <c r="BL157">
        <v>0</v>
      </c>
      <c r="BM157">
        <v>25517.96610294118</v>
      </c>
      <c r="BN157">
        <v>1.4705882352941181E-3</v>
      </c>
    </row>
    <row r="158" spans="1:66" ht="15" customHeight="1" x14ac:dyDescent="0.25">
      <c r="A158" s="16" t="s">
        <v>1099</v>
      </c>
      <c r="B158" t="s">
        <v>10</v>
      </c>
      <c r="C158" t="s">
        <v>11</v>
      </c>
      <c r="D158" t="s">
        <v>12</v>
      </c>
      <c r="E158" t="s">
        <v>120</v>
      </c>
      <c r="F158" t="s">
        <v>1099</v>
      </c>
      <c r="G158" t="s">
        <v>1100</v>
      </c>
      <c r="H158" t="s">
        <v>357</v>
      </c>
      <c r="I158" t="s">
        <v>358</v>
      </c>
      <c r="J158" s="5">
        <v>42800</v>
      </c>
      <c r="K158" s="5">
        <v>42899</v>
      </c>
      <c r="L158" t="s">
        <v>156</v>
      </c>
      <c r="M158" t="s">
        <v>324</v>
      </c>
      <c r="N158" t="s">
        <v>11</v>
      </c>
      <c r="O158" t="s">
        <v>17</v>
      </c>
      <c r="P158" t="s">
        <v>145</v>
      </c>
      <c r="Q158">
        <v>2342728572</v>
      </c>
      <c r="R158">
        <v>0</v>
      </c>
      <c r="S158" t="s">
        <v>129</v>
      </c>
      <c r="T158">
        <v>0</v>
      </c>
      <c r="U158" t="s">
        <v>269</v>
      </c>
      <c r="V158" t="s">
        <v>131</v>
      </c>
      <c r="W158" t="s">
        <v>146</v>
      </c>
      <c r="X158" t="s">
        <v>146</v>
      </c>
      <c r="Y158">
        <v>206749914</v>
      </c>
      <c r="Z158">
        <v>600246595</v>
      </c>
      <c r="AA158">
        <v>2549478486</v>
      </c>
      <c r="AB158">
        <v>2549478486</v>
      </c>
      <c r="AC158">
        <v>600246595</v>
      </c>
      <c r="AD158">
        <v>882715.58088235289</v>
      </c>
      <c r="AE158">
        <v>3749233.067647059</v>
      </c>
      <c r="AF158">
        <v>2866517.4867647062</v>
      </c>
      <c r="AG158" s="5">
        <v>42899</v>
      </c>
      <c r="AH158" s="5">
        <v>42865</v>
      </c>
      <c r="AI158" s="5">
        <v>42872</v>
      </c>
      <c r="AJ158" s="5">
        <v>42888</v>
      </c>
      <c r="AK158" s="5">
        <v>42900</v>
      </c>
      <c r="AL158" s="5">
        <v>42880</v>
      </c>
      <c r="AM158" s="5">
        <v>42658</v>
      </c>
      <c r="AN158" s="5">
        <v>42761</v>
      </c>
      <c r="AO158" t="s">
        <v>358</v>
      </c>
      <c r="AP158" t="s">
        <v>1101</v>
      </c>
      <c r="AR158" t="s">
        <v>360</v>
      </c>
      <c r="AS158" t="s">
        <v>25</v>
      </c>
      <c r="AT158" t="s">
        <v>25</v>
      </c>
      <c r="AU158" t="s">
        <v>184</v>
      </c>
      <c r="AV158">
        <v>3445189.0764705879</v>
      </c>
      <c r="AW158">
        <v>304043.99117647059</v>
      </c>
      <c r="AX158" t="s">
        <v>1102</v>
      </c>
      <c r="AY158" t="s">
        <v>164</v>
      </c>
      <c r="AZ158" t="s">
        <v>1103</v>
      </c>
      <c r="BA158" t="s">
        <v>1104</v>
      </c>
      <c r="BB158" t="s">
        <v>229</v>
      </c>
      <c r="BC158" t="s">
        <v>1105</v>
      </c>
      <c r="BD158" t="s">
        <v>1106</v>
      </c>
      <c r="BE158">
        <v>2342728572</v>
      </c>
      <c r="BF158">
        <v>206749914</v>
      </c>
      <c r="BG158">
        <v>0</v>
      </c>
      <c r="BH158">
        <v>3445189.0764705879</v>
      </c>
      <c r="BI158">
        <v>304043.99117647059</v>
      </c>
      <c r="BJ158">
        <v>3749233.067647059</v>
      </c>
      <c r="BK158">
        <v>30012329.75</v>
      </c>
      <c r="BL158">
        <v>0</v>
      </c>
      <c r="BM158">
        <v>44135.779044117648</v>
      </c>
      <c r="BN158">
        <v>1.4705882352941181E-3</v>
      </c>
    </row>
    <row r="159" spans="1:66" ht="15" customHeight="1" x14ac:dyDescent="0.25">
      <c r="A159" s="16" t="s">
        <v>1108</v>
      </c>
      <c r="B159" t="s">
        <v>10</v>
      </c>
      <c r="C159" t="s">
        <v>1107</v>
      </c>
      <c r="D159" t="s">
        <v>12</v>
      </c>
      <c r="E159" t="s">
        <v>120</v>
      </c>
      <c r="F159" t="s">
        <v>1108</v>
      </c>
      <c r="G159" t="s">
        <v>1109</v>
      </c>
      <c r="H159" t="s">
        <v>1110</v>
      </c>
      <c r="I159" t="s">
        <v>1111</v>
      </c>
      <c r="J159" s="5">
        <v>42724</v>
      </c>
      <c r="K159" s="5">
        <v>43008</v>
      </c>
      <c r="L159" t="s">
        <v>156</v>
      </c>
      <c r="M159" t="s">
        <v>324</v>
      </c>
      <c r="N159" t="s">
        <v>1107</v>
      </c>
      <c r="O159" t="s">
        <v>1112</v>
      </c>
      <c r="P159" t="s">
        <v>333</v>
      </c>
      <c r="Q159">
        <v>913043</v>
      </c>
      <c r="R159">
        <v>0</v>
      </c>
      <c r="S159" t="s">
        <v>129</v>
      </c>
      <c r="T159">
        <v>0</v>
      </c>
      <c r="U159" t="s">
        <v>130</v>
      </c>
      <c r="V159" t="s">
        <v>131</v>
      </c>
      <c r="W159" t="s">
        <v>146</v>
      </c>
      <c r="X159" t="s">
        <v>146</v>
      </c>
      <c r="Y159">
        <v>59900</v>
      </c>
      <c r="Z159">
        <v>79784.77</v>
      </c>
      <c r="AA159">
        <v>972943</v>
      </c>
      <c r="AB159">
        <v>972943</v>
      </c>
      <c r="AC159">
        <v>79784.77</v>
      </c>
      <c r="AD159">
        <v>79784.77</v>
      </c>
      <c r="AE159">
        <v>972943</v>
      </c>
      <c r="AF159">
        <v>893158.23</v>
      </c>
      <c r="AG159" s="5">
        <v>43008</v>
      </c>
      <c r="AH159">
        <v>0</v>
      </c>
      <c r="AI159">
        <v>0</v>
      </c>
      <c r="AJ159" s="5">
        <v>42873</v>
      </c>
      <c r="AK159" s="5">
        <v>42893</v>
      </c>
      <c r="AL159" s="5">
        <v>42825</v>
      </c>
      <c r="AM159" s="5">
        <v>42658</v>
      </c>
      <c r="AN159" s="5">
        <v>42751</v>
      </c>
      <c r="AO159" t="s">
        <v>1111</v>
      </c>
      <c r="AR159" t="s">
        <v>1113</v>
      </c>
      <c r="AS159" t="s">
        <v>31</v>
      </c>
      <c r="AT159" t="s">
        <v>32</v>
      </c>
      <c r="AU159" t="s">
        <v>184</v>
      </c>
      <c r="AV159">
        <v>913043</v>
      </c>
      <c r="AW159">
        <v>59900</v>
      </c>
      <c r="AX159" t="s">
        <v>1114</v>
      </c>
      <c r="AY159" t="s">
        <v>164</v>
      </c>
      <c r="AZ159" t="s">
        <v>1115</v>
      </c>
      <c r="BA159" t="s">
        <v>1116</v>
      </c>
      <c r="BB159" t="s">
        <v>229</v>
      </c>
      <c r="BC159" t="s">
        <v>1117</v>
      </c>
      <c r="BE159">
        <v>913043</v>
      </c>
      <c r="BF159">
        <v>59900</v>
      </c>
      <c r="BG159">
        <v>0</v>
      </c>
      <c r="BH159">
        <v>913043</v>
      </c>
      <c r="BI159">
        <v>59900</v>
      </c>
      <c r="BJ159">
        <v>972943</v>
      </c>
      <c r="BK159">
        <v>7978.48</v>
      </c>
      <c r="BL159">
        <v>0</v>
      </c>
      <c r="BM159">
        <v>7978.48</v>
      </c>
      <c r="BN159">
        <v>1</v>
      </c>
    </row>
    <row r="160" spans="1:66" ht="15" hidden="1" customHeight="1" x14ac:dyDescent="0.25">
      <c r="A160" s="16" t="s">
        <v>1118</v>
      </c>
      <c r="B160" t="s">
        <v>712</v>
      </c>
      <c r="C160" t="s">
        <v>713</v>
      </c>
      <c r="D160" t="s">
        <v>63</v>
      </c>
      <c r="E160" t="s">
        <v>535</v>
      </c>
      <c r="F160" t="s">
        <v>1118</v>
      </c>
      <c r="G160" t="s">
        <v>1119</v>
      </c>
      <c r="H160" t="s">
        <v>1120</v>
      </c>
      <c r="I160" t="s">
        <v>1121</v>
      </c>
      <c r="J160" s="5">
        <v>42659</v>
      </c>
      <c r="K160" s="5">
        <v>42664</v>
      </c>
      <c r="L160" t="s">
        <v>175</v>
      </c>
      <c r="M160" t="s">
        <v>718</v>
      </c>
      <c r="N160" t="s">
        <v>713</v>
      </c>
      <c r="O160" t="s">
        <v>719</v>
      </c>
      <c r="P160" t="s">
        <v>333</v>
      </c>
      <c r="Q160">
        <v>3250</v>
      </c>
      <c r="R160">
        <v>0</v>
      </c>
      <c r="S160" t="s">
        <v>129</v>
      </c>
      <c r="T160">
        <v>0</v>
      </c>
      <c r="U160" t="s">
        <v>130</v>
      </c>
      <c r="V160" t="s">
        <v>131</v>
      </c>
      <c r="W160" t="s">
        <v>132</v>
      </c>
      <c r="X160" t="s">
        <v>132</v>
      </c>
      <c r="Y160">
        <v>0</v>
      </c>
      <c r="Z160">
        <v>0</v>
      </c>
      <c r="AA160">
        <v>3250</v>
      </c>
      <c r="AB160">
        <v>3250</v>
      </c>
      <c r="AC160">
        <v>0</v>
      </c>
      <c r="AD160">
        <v>0</v>
      </c>
      <c r="AE160">
        <v>3250</v>
      </c>
      <c r="AF160">
        <v>3250</v>
      </c>
      <c r="AG160" s="5">
        <v>42664</v>
      </c>
      <c r="AH160">
        <v>0</v>
      </c>
      <c r="AI160">
        <v>0</v>
      </c>
      <c r="AJ160">
        <v>0</v>
      </c>
      <c r="AK160">
        <v>0</v>
      </c>
      <c r="AL160">
        <v>0</v>
      </c>
      <c r="AM160" s="5">
        <v>42659</v>
      </c>
      <c r="AN160" s="5">
        <v>42659</v>
      </c>
      <c r="AO160" t="s">
        <v>1121</v>
      </c>
      <c r="AR160" t="s">
        <v>1122</v>
      </c>
      <c r="AU160" t="s">
        <v>134</v>
      </c>
      <c r="AV160">
        <v>3250</v>
      </c>
      <c r="AW160">
        <v>0</v>
      </c>
      <c r="AX160" t="s">
        <v>1123</v>
      </c>
      <c r="AY160" t="s">
        <v>179</v>
      </c>
      <c r="AZ160" t="s">
        <v>137</v>
      </c>
      <c r="BA160" t="s">
        <v>137</v>
      </c>
      <c r="BE160">
        <v>3250</v>
      </c>
      <c r="BF160">
        <v>0</v>
      </c>
      <c r="BG160">
        <v>0</v>
      </c>
      <c r="BH160">
        <v>3250</v>
      </c>
      <c r="BI160">
        <v>0</v>
      </c>
      <c r="BJ160">
        <v>3250</v>
      </c>
      <c r="BK160">
        <v>0</v>
      </c>
      <c r="BL160">
        <v>0</v>
      </c>
      <c r="BM160">
        <v>0</v>
      </c>
      <c r="BN160">
        <v>1</v>
      </c>
    </row>
    <row r="161" spans="1:66" ht="15" hidden="1" customHeight="1" x14ac:dyDescent="0.25">
      <c r="A161" s="16" t="s">
        <v>1124</v>
      </c>
      <c r="B161" t="s">
        <v>118</v>
      </c>
      <c r="C161" t="s">
        <v>119</v>
      </c>
      <c r="D161" t="s">
        <v>63</v>
      </c>
      <c r="E161" t="s">
        <v>535</v>
      </c>
      <c r="F161" t="s">
        <v>1124</v>
      </c>
      <c r="G161" t="s">
        <v>1125</v>
      </c>
      <c r="H161" t="s">
        <v>723</v>
      </c>
      <c r="I161" t="s">
        <v>724</v>
      </c>
      <c r="J161" s="5">
        <v>42627</v>
      </c>
      <c r="K161" s="5">
        <v>42650</v>
      </c>
      <c r="L161" t="s">
        <v>175</v>
      </c>
      <c r="M161" t="s">
        <v>126</v>
      </c>
      <c r="N161" t="s">
        <v>119</v>
      </c>
      <c r="O161" t="s">
        <v>127</v>
      </c>
      <c r="P161" t="s">
        <v>145</v>
      </c>
      <c r="Q161">
        <v>1746000</v>
      </c>
      <c r="R161">
        <v>0</v>
      </c>
      <c r="S161" t="s">
        <v>129</v>
      </c>
      <c r="T161">
        <v>0</v>
      </c>
      <c r="U161" t="s">
        <v>130</v>
      </c>
      <c r="V161" t="s">
        <v>131</v>
      </c>
      <c r="W161" t="s">
        <v>132</v>
      </c>
      <c r="X161" t="s">
        <v>132</v>
      </c>
      <c r="Y161">
        <v>0</v>
      </c>
      <c r="Z161">
        <v>0</v>
      </c>
      <c r="AA161">
        <v>1746000</v>
      </c>
      <c r="AB161">
        <v>1746000</v>
      </c>
      <c r="AC161">
        <v>0</v>
      </c>
      <c r="AD161">
        <v>0</v>
      </c>
      <c r="AE161">
        <v>2567.6470588235288</v>
      </c>
      <c r="AF161">
        <v>2567.6470588235288</v>
      </c>
      <c r="AG161" s="5">
        <v>42650</v>
      </c>
      <c r="AH161">
        <v>0</v>
      </c>
      <c r="AI161">
        <v>0</v>
      </c>
      <c r="AJ161">
        <v>0</v>
      </c>
      <c r="AK161">
        <v>0</v>
      </c>
      <c r="AL161">
        <v>0</v>
      </c>
      <c r="AM161" s="5">
        <v>42650</v>
      </c>
      <c r="AN161" s="5">
        <v>42650</v>
      </c>
      <c r="AO161" t="s">
        <v>724</v>
      </c>
      <c r="AR161" t="s">
        <v>725</v>
      </c>
      <c r="AU161" t="s">
        <v>134</v>
      </c>
      <c r="AV161">
        <v>2567.6470588235288</v>
      </c>
      <c r="AW161">
        <v>0</v>
      </c>
      <c r="AX161" t="s">
        <v>1126</v>
      </c>
      <c r="AY161" t="s">
        <v>179</v>
      </c>
      <c r="AZ161" t="s">
        <v>137</v>
      </c>
      <c r="BA161" t="s">
        <v>137</v>
      </c>
      <c r="BE161">
        <v>1746000</v>
      </c>
      <c r="BF161">
        <v>0</v>
      </c>
      <c r="BG161">
        <v>0</v>
      </c>
      <c r="BH161">
        <v>2567.6470588235288</v>
      </c>
      <c r="BI161">
        <v>0</v>
      </c>
      <c r="BJ161">
        <v>2567.6470588235288</v>
      </c>
      <c r="BK161">
        <v>0</v>
      </c>
      <c r="BL161">
        <v>0</v>
      </c>
      <c r="BM161">
        <v>0</v>
      </c>
      <c r="BN161">
        <v>1.4705882352941181E-3</v>
      </c>
    </row>
    <row r="162" spans="1:66" ht="15" hidden="1" customHeight="1" x14ac:dyDescent="0.25">
      <c r="A162" s="16" t="s">
        <v>1127</v>
      </c>
      <c r="B162" t="s">
        <v>33</v>
      </c>
      <c r="C162" t="s">
        <v>199</v>
      </c>
      <c r="D162" t="s">
        <v>63</v>
      </c>
      <c r="E162" t="s">
        <v>535</v>
      </c>
      <c r="F162" t="s">
        <v>1127</v>
      </c>
      <c r="G162" t="s">
        <v>1128</v>
      </c>
      <c r="H162" t="s">
        <v>1129</v>
      </c>
      <c r="I162" t="s">
        <v>1130</v>
      </c>
      <c r="J162" s="5">
        <v>42668</v>
      </c>
      <c r="K162" s="5">
        <v>42670</v>
      </c>
      <c r="L162" t="s">
        <v>175</v>
      </c>
      <c r="M162" t="s">
        <v>196</v>
      </c>
      <c r="N162" t="s">
        <v>199</v>
      </c>
      <c r="O162" t="s">
        <v>204</v>
      </c>
      <c r="P162" t="s">
        <v>145</v>
      </c>
      <c r="Q162">
        <v>1385320</v>
      </c>
      <c r="R162">
        <v>0</v>
      </c>
      <c r="S162" t="s">
        <v>129</v>
      </c>
      <c r="T162">
        <v>1385320</v>
      </c>
      <c r="U162" t="s">
        <v>130</v>
      </c>
      <c r="V162" t="s">
        <v>131</v>
      </c>
      <c r="W162" t="s">
        <v>132</v>
      </c>
      <c r="X162" t="s">
        <v>132</v>
      </c>
      <c r="Y162">
        <v>0</v>
      </c>
      <c r="Z162">
        <v>1385320</v>
      </c>
      <c r="AA162">
        <v>1385320</v>
      </c>
      <c r="AB162">
        <v>1385320</v>
      </c>
      <c r="AC162">
        <v>0</v>
      </c>
      <c r="AD162">
        <v>0</v>
      </c>
      <c r="AE162">
        <v>2037.2352941176471</v>
      </c>
      <c r="AF162">
        <v>2037.2352941176471</v>
      </c>
      <c r="AG162" s="5">
        <v>42670</v>
      </c>
      <c r="AH162">
        <v>0</v>
      </c>
      <c r="AI162">
        <v>0</v>
      </c>
      <c r="AJ162" s="5">
        <v>42685</v>
      </c>
      <c r="AK162" s="5">
        <v>42685</v>
      </c>
      <c r="AL162" s="5">
        <v>42670</v>
      </c>
      <c r="AM162" s="5">
        <v>42663</v>
      </c>
      <c r="AN162" s="5">
        <v>42668</v>
      </c>
      <c r="AO162" t="s">
        <v>1130</v>
      </c>
      <c r="AR162" t="s">
        <v>1131</v>
      </c>
      <c r="AU162" t="s">
        <v>134</v>
      </c>
      <c r="AV162">
        <v>2037.2352941176471</v>
      </c>
      <c r="AW162">
        <v>0</v>
      </c>
      <c r="AX162" t="s">
        <v>1132</v>
      </c>
      <c r="AY162" t="s">
        <v>179</v>
      </c>
      <c r="AZ162" t="s">
        <v>137</v>
      </c>
      <c r="BA162" t="s">
        <v>137</v>
      </c>
      <c r="BE162">
        <v>1385320</v>
      </c>
      <c r="BF162">
        <v>0</v>
      </c>
      <c r="BG162">
        <v>0</v>
      </c>
      <c r="BH162">
        <v>2037.2352941176471</v>
      </c>
      <c r="BI162">
        <v>0</v>
      </c>
      <c r="BJ162">
        <v>2037.2352941176471</v>
      </c>
      <c r="BK162">
        <v>0</v>
      </c>
      <c r="BL162">
        <v>0</v>
      </c>
      <c r="BM162">
        <v>0</v>
      </c>
      <c r="BN162">
        <v>1.4705882352941181E-3</v>
      </c>
    </row>
    <row r="163" spans="1:66" ht="15" customHeight="1" x14ac:dyDescent="0.25">
      <c r="A163" s="16" t="s">
        <v>1133</v>
      </c>
      <c r="B163" t="s">
        <v>118</v>
      </c>
      <c r="C163" t="s">
        <v>232</v>
      </c>
      <c r="D163" t="s">
        <v>63</v>
      </c>
      <c r="E163" t="s">
        <v>535</v>
      </c>
      <c r="F163" t="s">
        <v>1133</v>
      </c>
      <c r="G163" t="s">
        <v>1134</v>
      </c>
      <c r="H163" t="s">
        <v>1135</v>
      </c>
      <c r="I163" t="s">
        <v>1136</v>
      </c>
      <c r="J163" s="5">
        <v>42675</v>
      </c>
      <c r="K163" s="5">
        <v>43404</v>
      </c>
      <c r="L163" t="s">
        <v>156</v>
      </c>
      <c r="M163" t="s">
        <v>126</v>
      </c>
      <c r="N163" t="s">
        <v>232</v>
      </c>
      <c r="O163" t="s">
        <v>238</v>
      </c>
      <c r="P163" t="s">
        <v>333</v>
      </c>
      <c r="Q163">
        <v>32812</v>
      </c>
      <c r="R163">
        <v>0</v>
      </c>
      <c r="S163" t="s">
        <v>129</v>
      </c>
      <c r="T163">
        <v>0</v>
      </c>
      <c r="U163" t="s">
        <v>130</v>
      </c>
      <c r="V163" t="s">
        <v>131</v>
      </c>
      <c r="W163" t="s">
        <v>132</v>
      </c>
      <c r="X163" t="s">
        <v>132</v>
      </c>
      <c r="Y163">
        <v>0</v>
      </c>
      <c r="Z163">
        <v>9830</v>
      </c>
      <c r="AA163">
        <v>32812</v>
      </c>
      <c r="AB163">
        <v>32812</v>
      </c>
      <c r="AC163">
        <v>9830</v>
      </c>
      <c r="AD163">
        <v>9830</v>
      </c>
      <c r="AE163">
        <v>32812</v>
      </c>
      <c r="AF163">
        <v>22982</v>
      </c>
      <c r="AG163" s="5">
        <v>43404</v>
      </c>
      <c r="AH163">
        <v>0</v>
      </c>
      <c r="AI163">
        <v>0</v>
      </c>
      <c r="AJ163" s="5">
        <v>42872</v>
      </c>
      <c r="AK163" s="5">
        <v>42893</v>
      </c>
      <c r="AL163" s="5">
        <v>42886</v>
      </c>
      <c r="AM163" s="5">
        <v>42663</v>
      </c>
      <c r="AN163" s="5">
        <v>42668</v>
      </c>
      <c r="AO163" t="s">
        <v>1136</v>
      </c>
      <c r="AR163" t="s">
        <v>1137</v>
      </c>
      <c r="AS163" t="s">
        <v>512</v>
      </c>
      <c r="AT163" t="s">
        <v>20</v>
      </c>
      <c r="AU163" t="s">
        <v>134</v>
      </c>
      <c r="AV163">
        <v>32812</v>
      </c>
      <c r="AW163">
        <v>0</v>
      </c>
      <c r="AX163" t="s">
        <v>1138</v>
      </c>
      <c r="AY163" t="s">
        <v>164</v>
      </c>
      <c r="AZ163" t="s">
        <v>137</v>
      </c>
      <c r="BA163" t="s">
        <v>137</v>
      </c>
      <c r="BE163">
        <v>32812</v>
      </c>
      <c r="BF163">
        <v>0</v>
      </c>
      <c r="BG163">
        <v>0</v>
      </c>
      <c r="BH163">
        <v>32812</v>
      </c>
      <c r="BI163">
        <v>0</v>
      </c>
      <c r="BJ163">
        <v>32812</v>
      </c>
      <c r="BK163">
        <v>0</v>
      </c>
      <c r="BL163">
        <v>0</v>
      </c>
      <c r="BM163">
        <v>0</v>
      </c>
      <c r="BN163">
        <v>1</v>
      </c>
    </row>
    <row r="164" spans="1:66" ht="15" hidden="1" customHeight="1" x14ac:dyDescent="0.25">
      <c r="A164" s="16" t="s">
        <v>1139</v>
      </c>
      <c r="B164" t="s">
        <v>118</v>
      </c>
      <c r="C164" t="s">
        <v>151</v>
      </c>
      <c r="D164" t="s">
        <v>63</v>
      </c>
      <c r="E164" t="s">
        <v>535</v>
      </c>
      <c r="F164" t="s">
        <v>1139</v>
      </c>
      <c r="G164" t="s">
        <v>1140</v>
      </c>
      <c r="H164" t="s">
        <v>1141</v>
      </c>
      <c r="I164" t="s">
        <v>1142</v>
      </c>
      <c r="J164" s="5">
        <v>42583</v>
      </c>
      <c r="K164" s="5">
        <v>42600</v>
      </c>
      <c r="L164" t="s">
        <v>175</v>
      </c>
      <c r="M164" t="s">
        <v>126</v>
      </c>
      <c r="N164" t="s">
        <v>151</v>
      </c>
      <c r="O164" t="s">
        <v>157</v>
      </c>
      <c r="P164" t="s">
        <v>145</v>
      </c>
      <c r="Q164">
        <v>807326</v>
      </c>
      <c r="R164">
        <v>0</v>
      </c>
      <c r="S164" t="s">
        <v>129</v>
      </c>
      <c r="T164">
        <v>807326</v>
      </c>
      <c r="U164" t="s">
        <v>130</v>
      </c>
      <c r="V164" t="s">
        <v>131</v>
      </c>
      <c r="W164" t="s">
        <v>146</v>
      </c>
      <c r="X164" t="s">
        <v>132</v>
      </c>
      <c r="Y164">
        <v>0</v>
      </c>
      <c r="Z164">
        <v>1130989</v>
      </c>
      <c r="AA164">
        <v>807326</v>
      </c>
      <c r="AB164">
        <v>807326</v>
      </c>
      <c r="AC164">
        <v>323663</v>
      </c>
      <c r="AD164">
        <v>475.97500000000002</v>
      </c>
      <c r="AE164">
        <v>1187.2441176470591</v>
      </c>
      <c r="AF164">
        <v>711.26911764705881</v>
      </c>
      <c r="AG164" s="5">
        <v>42600</v>
      </c>
      <c r="AH164">
        <v>0</v>
      </c>
      <c r="AI164">
        <v>0</v>
      </c>
      <c r="AJ164" s="5">
        <v>42809</v>
      </c>
      <c r="AK164" s="5">
        <v>42809</v>
      </c>
      <c r="AL164" s="5">
        <v>42766</v>
      </c>
      <c r="AM164" s="5">
        <v>42658</v>
      </c>
      <c r="AN164" s="5">
        <v>42663</v>
      </c>
      <c r="AO164" t="s">
        <v>1142</v>
      </c>
      <c r="AR164" t="s">
        <v>1143</v>
      </c>
      <c r="AU164" t="s">
        <v>134</v>
      </c>
      <c r="AV164">
        <v>1187.2441176470591</v>
      </c>
      <c r="AW164">
        <v>0</v>
      </c>
      <c r="AX164" t="s">
        <v>1144</v>
      </c>
      <c r="AY164" t="s">
        <v>179</v>
      </c>
      <c r="AZ164" t="s">
        <v>137</v>
      </c>
      <c r="BA164" t="s">
        <v>137</v>
      </c>
      <c r="BE164">
        <v>807326</v>
      </c>
      <c r="BF164">
        <v>0</v>
      </c>
      <c r="BG164">
        <v>0</v>
      </c>
      <c r="BH164">
        <v>1187.2441176470591</v>
      </c>
      <c r="BI164">
        <v>0</v>
      </c>
      <c r="BJ164">
        <v>1187.2441176470591</v>
      </c>
      <c r="BK164">
        <v>0</v>
      </c>
      <c r="BL164">
        <v>0</v>
      </c>
      <c r="BM164">
        <v>0</v>
      </c>
      <c r="BN164">
        <v>1.4705882352941181E-3</v>
      </c>
    </row>
    <row r="165" spans="1:66" ht="15" customHeight="1" x14ac:dyDescent="0.25">
      <c r="A165" s="16" t="s">
        <v>1145</v>
      </c>
      <c r="B165" t="s">
        <v>10</v>
      </c>
      <c r="C165" t="s">
        <v>11</v>
      </c>
      <c r="D165" t="s">
        <v>12</v>
      </c>
      <c r="E165" t="s">
        <v>120</v>
      </c>
      <c r="F165" t="s">
        <v>1145</v>
      </c>
      <c r="G165" t="s">
        <v>1146</v>
      </c>
      <c r="H165" t="s">
        <v>1147</v>
      </c>
      <c r="I165" t="s">
        <v>1148</v>
      </c>
      <c r="J165" s="5">
        <v>42800</v>
      </c>
      <c r="K165" s="5">
        <v>42899</v>
      </c>
      <c r="L165" t="s">
        <v>156</v>
      </c>
      <c r="M165" t="s">
        <v>324</v>
      </c>
      <c r="N165" t="s">
        <v>11</v>
      </c>
      <c r="O165" t="s">
        <v>17</v>
      </c>
      <c r="P165" t="s">
        <v>145</v>
      </c>
      <c r="Q165">
        <v>44390188</v>
      </c>
      <c r="R165">
        <v>0</v>
      </c>
      <c r="S165" t="s">
        <v>129</v>
      </c>
      <c r="T165">
        <v>0</v>
      </c>
      <c r="U165" t="s">
        <v>269</v>
      </c>
      <c r="V165" t="s">
        <v>131</v>
      </c>
      <c r="W165" t="s">
        <v>146</v>
      </c>
      <c r="X165" t="s">
        <v>146</v>
      </c>
      <c r="Y165">
        <v>0</v>
      </c>
      <c r="Z165">
        <v>0</v>
      </c>
      <c r="AA165">
        <v>44390188</v>
      </c>
      <c r="AB165">
        <v>44390188</v>
      </c>
      <c r="AC165">
        <v>0</v>
      </c>
      <c r="AD165">
        <v>0</v>
      </c>
      <c r="AE165">
        <v>65279.688235294117</v>
      </c>
      <c r="AF165">
        <v>65279.688235294117</v>
      </c>
      <c r="AG165" s="5">
        <v>42899</v>
      </c>
      <c r="AH165">
        <v>0</v>
      </c>
      <c r="AI165">
        <v>0</v>
      </c>
      <c r="AJ165">
        <v>0</v>
      </c>
      <c r="AK165">
        <v>0</v>
      </c>
      <c r="AL165">
        <v>0</v>
      </c>
      <c r="AM165" s="5">
        <v>42658</v>
      </c>
      <c r="AN165" s="5">
        <v>42788</v>
      </c>
      <c r="AO165" t="s">
        <v>1148</v>
      </c>
      <c r="AP165" t="s">
        <v>1149</v>
      </c>
      <c r="AR165" t="s">
        <v>1150</v>
      </c>
      <c r="AS165" t="s">
        <v>770</v>
      </c>
      <c r="AT165" t="s">
        <v>770</v>
      </c>
      <c r="AU165" t="s">
        <v>134</v>
      </c>
      <c r="AV165">
        <v>65279.688235294117</v>
      </c>
      <c r="AW165">
        <v>0</v>
      </c>
      <c r="AX165" t="s">
        <v>1151</v>
      </c>
      <c r="AY165" t="s">
        <v>164</v>
      </c>
      <c r="AZ165" t="s">
        <v>668</v>
      </c>
      <c r="BA165" t="s">
        <v>1152</v>
      </c>
      <c r="BB165" t="s">
        <v>453</v>
      </c>
      <c r="BC165" t="s">
        <v>1153</v>
      </c>
      <c r="BD165" t="s">
        <v>1154</v>
      </c>
      <c r="BE165">
        <v>44390188</v>
      </c>
      <c r="BF165">
        <v>0</v>
      </c>
      <c r="BG165">
        <v>0</v>
      </c>
      <c r="BH165">
        <v>65279.688235294117</v>
      </c>
      <c r="BI165">
        <v>0</v>
      </c>
      <c r="BJ165">
        <v>65279.688235294117</v>
      </c>
      <c r="BK165">
        <v>0</v>
      </c>
      <c r="BL165">
        <v>0</v>
      </c>
      <c r="BM165">
        <v>0</v>
      </c>
      <c r="BN165">
        <v>1.4705882352941181E-3</v>
      </c>
    </row>
    <row r="166" spans="1:66" ht="15" hidden="1" customHeight="1" x14ac:dyDescent="0.25">
      <c r="A166" s="16" t="s">
        <v>1155</v>
      </c>
      <c r="B166" t="s">
        <v>10</v>
      </c>
      <c r="C166" t="s">
        <v>11</v>
      </c>
      <c r="D166" t="s">
        <v>12</v>
      </c>
      <c r="E166" t="s">
        <v>120</v>
      </c>
      <c r="F166" t="s">
        <v>1155</v>
      </c>
      <c r="G166" t="s">
        <v>1156</v>
      </c>
      <c r="H166" t="s">
        <v>1157</v>
      </c>
      <c r="I166" t="s">
        <v>1158</v>
      </c>
      <c r="J166" s="5">
        <v>42699</v>
      </c>
      <c r="K166" s="5">
        <v>42750</v>
      </c>
      <c r="L166" t="s">
        <v>143</v>
      </c>
      <c r="M166" t="s">
        <v>324</v>
      </c>
      <c r="N166" t="s">
        <v>11</v>
      </c>
      <c r="O166" t="s">
        <v>17</v>
      </c>
      <c r="P166" t="s">
        <v>145</v>
      </c>
      <c r="Q166">
        <v>332631660</v>
      </c>
      <c r="R166">
        <v>0</v>
      </c>
      <c r="S166" t="s">
        <v>129</v>
      </c>
      <c r="T166">
        <v>0</v>
      </c>
      <c r="U166" t="s">
        <v>130</v>
      </c>
      <c r="V166" t="s">
        <v>131</v>
      </c>
      <c r="W166" t="s">
        <v>146</v>
      </c>
      <c r="X166" t="s">
        <v>146</v>
      </c>
      <c r="Y166">
        <v>47859914</v>
      </c>
      <c r="Z166">
        <v>300943423</v>
      </c>
      <c r="AA166">
        <v>380491574</v>
      </c>
      <c r="AB166">
        <v>380491574</v>
      </c>
      <c r="AC166">
        <v>300943423</v>
      </c>
      <c r="AD166">
        <v>442563.85735294118</v>
      </c>
      <c r="AE166">
        <v>559546.43235294113</v>
      </c>
      <c r="AF166">
        <v>116982.575</v>
      </c>
      <c r="AG166" s="5">
        <v>42806</v>
      </c>
      <c r="AH166" s="5">
        <v>42869</v>
      </c>
      <c r="AI166" s="5">
        <v>42901</v>
      </c>
      <c r="AJ166" s="5">
        <v>42860</v>
      </c>
      <c r="AK166" s="5">
        <v>42881</v>
      </c>
      <c r="AL166" s="5">
        <v>42824</v>
      </c>
      <c r="AM166" s="5">
        <v>42658</v>
      </c>
      <c r="AN166" s="5">
        <v>42747</v>
      </c>
      <c r="AO166" t="s">
        <v>1158</v>
      </c>
      <c r="AP166" t="s">
        <v>1159</v>
      </c>
      <c r="AR166" t="s">
        <v>1160</v>
      </c>
      <c r="AU166" t="s">
        <v>134</v>
      </c>
      <c r="AV166">
        <v>489164.20588235301</v>
      </c>
      <c r="AW166">
        <v>70382.226470588241</v>
      </c>
      <c r="AX166" t="s">
        <v>1161</v>
      </c>
      <c r="AY166" t="s">
        <v>150</v>
      </c>
      <c r="AZ166" t="s">
        <v>137</v>
      </c>
      <c r="BA166" t="s">
        <v>137</v>
      </c>
      <c r="BE166">
        <v>332631660</v>
      </c>
      <c r="BF166">
        <v>47859914</v>
      </c>
      <c r="BG166">
        <v>0</v>
      </c>
      <c r="BH166">
        <v>489164.20588235301</v>
      </c>
      <c r="BI166">
        <v>70382.226470588241</v>
      </c>
      <c r="BJ166">
        <v>559546.43235294113</v>
      </c>
      <c r="BK166">
        <v>15047171.15</v>
      </c>
      <c r="BL166">
        <v>0</v>
      </c>
      <c r="BM166">
        <v>22128.19286764706</v>
      </c>
      <c r="BN166">
        <v>1.4705882352941181E-3</v>
      </c>
    </row>
    <row r="167" spans="1:66" ht="15" hidden="1" customHeight="1" x14ac:dyDescent="0.25">
      <c r="A167" s="16" t="s">
        <v>1162</v>
      </c>
      <c r="B167" t="s">
        <v>118</v>
      </c>
      <c r="C167" t="s">
        <v>151</v>
      </c>
      <c r="D167" t="s">
        <v>63</v>
      </c>
      <c r="E167" t="s">
        <v>535</v>
      </c>
      <c r="F167" t="s">
        <v>1162</v>
      </c>
      <c r="G167" t="s">
        <v>1163</v>
      </c>
      <c r="H167" t="s">
        <v>1164</v>
      </c>
      <c r="I167" t="s">
        <v>1165</v>
      </c>
      <c r="J167" s="5">
        <v>42681</v>
      </c>
      <c r="K167" s="5">
        <v>42711</v>
      </c>
      <c r="L167" t="s">
        <v>237</v>
      </c>
      <c r="M167" t="s">
        <v>126</v>
      </c>
      <c r="N167" t="s">
        <v>151</v>
      </c>
      <c r="O167" t="s">
        <v>157</v>
      </c>
      <c r="P167" t="s">
        <v>145</v>
      </c>
      <c r="Q167">
        <v>4820000</v>
      </c>
      <c r="R167">
        <v>0</v>
      </c>
      <c r="S167" t="s">
        <v>129</v>
      </c>
      <c r="T167">
        <v>0</v>
      </c>
      <c r="U167" t="s">
        <v>657</v>
      </c>
      <c r="V167" t="s">
        <v>75</v>
      </c>
      <c r="W167" t="s">
        <v>146</v>
      </c>
      <c r="X167" t="s">
        <v>146</v>
      </c>
      <c r="Y167">
        <v>3417000</v>
      </c>
      <c r="Z167">
        <v>8237000</v>
      </c>
      <c r="AA167">
        <v>8237000</v>
      </c>
      <c r="AB167">
        <v>8237000</v>
      </c>
      <c r="AC167">
        <v>8237000</v>
      </c>
      <c r="AD167">
        <v>12113.23529411765</v>
      </c>
      <c r="AE167">
        <v>12113.23529411765</v>
      </c>
      <c r="AF167">
        <v>0</v>
      </c>
      <c r="AG167" s="5">
        <v>42776</v>
      </c>
      <c r="AH167" s="5">
        <v>42767</v>
      </c>
      <c r="AI167" s="5">
        <v>42767</v>
      </c>
      <c r="AJ167" s="5">
        <v>42807</v>
      </c>
      <c r="AK167" s="5">
        <v>42807</v>
      </c>
      <c r="AL167" s="5">
        <v>42825</v>
      </c>
      <c r="AM167" s="5">
        <v>42671</v>
      </c>
      <c r="AN167" s="5">
        <v>42682</v>
      </c>
      <c r="AO167" t="s">
        <v>1165</v>
      </c>
      <c r="AR167" t="s">
        <v>1166</v>
      </c>
      <c r="AU167" t="s">
        <v>134</v>
      </c>
      <c r="AV167">
        <v>7088.2352941176468</v>
      </c>
      <c r="AW167">
        <v>5025</v>
      </c>
      <c r="AX167" t="s">
        <v>1167</v>
      </c>
      <c r="AY167" t="s">
        <v>242</v>
      </c>
      <c r="AZ167" t="s">
        <v>137</v>
      </c>
      <c r="BA167" t="s">
        <v>137</v>
      </c>
      <c r="BE167">
        <v>4820000</v>
      </c>
      <c r="BF167">
        <v>3417000</v>
      </c>
      <c r="BG167">
        <v>0</v>
      </c>
      <c r="BH167">
        <v>7088.2352941176468</v>
      </c>
      <c r="BI167">
        <v>5025</v>
      </c>
      <c r="BJ167">
        <v>12113.23529411765</v>
      </c>
      <c r="BK167">
        <v>0</v>
      </c>
      <c r="BL167">
        <v>0</v>
      </c>
      <c r="BM167">
        <v>0</v>
      </c>
      <c r="BN167">
        <v>1.4705882352941181E-3</v>
      </c>
    </row>
    <row r="168" spans="1:66" ht="15" hidden="1" customHeight="1" x14ac:dyDescent="0.25">
      <c r="A168" s="16" t="s">
        <v>1168</v>
      </c>
      <c r="B168" t="s">
        <v>33</v>
      </c>
      <c r="C168" t="s">
        <v>302</v>
      </c>
      <c r="D168" t="s">
        <v>63</v>
      </c>
      <c r="E168" t="s">
        <v>535</v>
      </c>
      <c r="F168" t="s">
        <v>1168</v>
      </c>
      <c r="G168" t="s">
        <v>1169</v>
      </c>
      <c r="H168" t="s">
        <v>1170</v>
      </c>
      <c r="I168" t="s">
        <v>1171</v>
      </c>
      <c r="J168" s="5">
        <v>42701</v>
      </c>
      <c r="K168" s="5">
        <v>42853</v>
      </c>
      <c r="L168" t="s">
        <v>175</v>
      </c>
      <c r="M168" t="s">
        <v>196</v>
      </c>
      <c r="N168" t="s">
        <v>302</v>
      </c>
      <c r="O168" t="s">
        <v>307</v>
      </c>
      <c r="P168" t="s">
        <v>145</v>
      </c>
      <c r="Q168">
        <v>45000000</v>
      </c>
      <c r="R168">
        <v>0</v>
      </c>
      <c r="S168" t="s">
        <v>129</v>
      </c>
      <c r="T168">
        <v>0</v>
      </c>
      <c r="U168" t="s">
        <v>657</v>
      </c>
      <c r="V168" t="s">
        <v>131</v>
      </c>
      <c r="W168" t="s">
        <v>146</v>
      </c>
      <c r="X168" t="s">
        <v>132</v>
      </c>
      <c r="Y168">
        <v>0</v>
      </c>
      <c r="Z168">
        <v>45000000</v>
      </c>
      <c r="AA168">
        <v>45000000</v>
      </c>
      <c r="AB168">
        <v>45000000</v>
      </c>
      <c r="AC168">
        <v>45000000</v>
      </c>
      <c r="AD168">
        <v>66176.470588235301</v>
      </c>
      <c r="AE168">
        <v>66176.470588235301</v>
      </c>
      <c r="AF168">
        <v>0</v>
      </c>
      <c r="AG168" s="5">
        <v>42853</v>
      </c>
      <c r="AH168">
        <v>0</v>
      </c>
      <c r="AI168">
        <v>0</v>
      </c>
      <c r="AJ168" s="5">
        <v>42788</v>
      </c>
      <c r="AK168" s="5">
        <v>42863</v>
      </c>
      <c r="AL168" s="5">
        <v>42853</v>
      </c>
      <c r="AM168" s="5">
        <v>42688</v>
      </c>
      <c r="AO168" t="s">
        <v>1171</v>
      </c>
      <c r="AR168" t="s">
        <v>1172</v>
      </c>
      <c r="AU168" t="s">
        <v>134</v>
      </c>
      <c r="AV168">
        <v>66176.470588235301</v>
      </c>
      <c r="AW168">
        <v>0</v>
      </c>
      <c r="AX168" t="s">
        <v>1173</v>
      </c>
      <c r="AY168" t="s">
        <v>179</v>
      </c>
      <c r="AZ168" t="s">
        <v>137</v>
      </c>
      <c r="BA168" t="s">
        <v>137</v>
      </c>
      <c r="BE168">
        <v>45000000</v>
      </c>
      <c r="BF168">
        <v>0</v>
      </c>
      <c r="BG168">
        <v>0</v>
      </c>
      <c r="BH168">
        <v>66176.470588235301</v>
      </c>
      <c r="BI168">
        <v>0</v>
      </c>
      <c r="BJ168">
        <v>66176.470588235301</v>
      </c>
      <c r="BK168">
        <v>0</v>
      </c>
      <c r="BL168">
        <v>0</v>
      </c>
      <c r="BM168">
        <v>0</v>
      </c>
      <c r="BN168">
        <v>1.4705882352941181E-3</v>
      </c>
    </row>
    <row r="169" spans="1:66" ht="15" customHeight="1" x14ac:dyDescent="0.25">
      <c r="A169" s="16" t="s">
        <v>1174</v>
      </c>
      <c r="B169" t="s">
        <v>10</v>
      </c>
      <c r="C169" t="s">
        <v>850</v>
      </c>
      <c r="D169" t="s">
        <v>63</v>
      </c>
      <c r="E169" t="s">
        <v>535</v>
      </c>
      <c r="F169" t="s">
        <v>1174</v>
      </c>
      <c r="G169" t="s">
        <v>1175</v>
      </c>
      <c r="H169" t="s">
        <v>1176</v>
      </c>
      <c r="I169" t="s">
        <v>1177</v>
      </c>
      <c r="J169" s="5">
        <v>42695</v>
      </c>
      <c r="K169" s="5">
        <v>42709</v>
      </c>
      <c r="L169" t="s">
        <v>156</v>
      </c>
      <c r="M169" t="s">
        <v>324</v>
      </c>
      <c r="N169" t="s">
        <v>850</v>
      </c>
      <c r="O169" t="s">
        <v>855</v>
      </c>
      <c r="P169" t="s">
        <v>431</v>
      </c>
      <c r="Q169">
        <v>23688</v>
      </c>
      <c r="R169">
        <v>0</v>
      </c>
      <c r="S169" t="s">
        <v>129</v>
      </c>
      <c r="T169">
        <v>0</v>
      </c>
      <c r="U169" t="s">
        <v>130</v>
      </c>
      <c r="V169" t="s">
        <v>334</v>
      </c>
      <c r="W169" t="s">
        <v>132</v>
      </c>
      <c r="X169" t="s">
        <v>132</v>
      </c>
      <c r="Y169">
        <v>0</v>
      </c>
      <c r="Z169">
        <v>5922</v>
      </c>
      <c r="AA169">
        <v>23688</v>
      </c>
      <c r="AB169">
        <v>23688</v>
      </c>
      <c r="AC169">
        <v>5922</v>
      </c>
      <c r="AD169">
        <v>4266.0172058823528</v>
      </c>
      <c r="AE169">
        <v>17064.068823529411</v>
      </c>
      <c r="AF169">
        <v>12798.051617647059</v>
      </c>
      <c r="AG169" s="5">
        <v>42709</v>
      </c>
      <c r="AH169">
        <v>0</v>
      </c>
      <c r="AI169">
        <v>0</v>
      </c>
      <c r="AJ169" s="5">
        <v>42859</v>
      </c>
      <c r="AK169" s="5">
        <v>42863</v>
      </c>
      <c r="AL169" s="5">
        <v>42794</v>
      </c>
      <c r="AM169" s="5">
        <v>42703</v>
      </c>
      <c r="AO169" t="s">
        <v>1177</v>
      </c>
      <c r="AR169" t="s">
        <v>1178</v>
      </c>
      <c r="AU169" t="s">
        <v>134</v>
      </c>
      <c r="AV169">
        <v>17064.068823529411</v>
      </c>
      <c r="AW169">
        <v>0</v>
      </c>
      <c r="AX169" t="s">
        <v>1179</v>
      </c>
      <c r="AY169" t="s">
        <v>164</v>
      </c>
      <c r="AZ169" t="s">
        <v>137</v>
      </c>
      <c r="BA169" t="s">
        <v>137</v>
      </c>
      <c r="BE169">
        <v>23688</v>
      </c>
      <c r="BF169">
        <v>0</v>
      </c>
      <c r="BG169">
        <v>0</v>
      </c>
      <c r="BH169">
        <v>17064.068823529411</v>
      </c>
      <c r="BI169">
        <v>0</v>
      </c>
      <c r="BJ169">
        <v>17064.068823529411</v>
      </c>
      <c r="BK169">
        <v>0</v>
      </c>
      <c r="BL169">
        <v>0</v>
      </c>
      <c r="BM169">
        <v>0</v>
      </c>
      <c r="BN169">
        <v>0.7203676470588235</v>
      </c>
    </row>
    <row r="170" spans="1:66" ht="15" hidden="1" customHeight="1" x14ac:dyDescent="0.25">
      <c r="A170" s="16" t="s">
        <v>1180</v>
      </c>
      <c r="B170" t="s">
        <v>10</v>
      </c>
      <c r="C170" t="s">
        <v>11</v>
      </c>
      <c r="D170" t="s">
        <v>12</v>
      </c>
      <c r="E170" t="s">
        <v>120</v>
      </c>
      <c r="F170" t="s">
        <v>1180</v>
      </c>
      <c r="G170" t="s">
        <v>1181</v>
      </c>
      <c r="H170" t="s">
        <v>606</v>
      </c>
      <c r="I170" t="s">
        <v>607</v>
      </c>
      <c r="J170" s="5">
        <v>42699</v>
      </c>
      <c r="K170" s="5">
        <v>42750</v>
      </c>
      <c r="L170" t="s">
        <v>249</v>
      </c>
      <c r="M170" t="s">
        <v>324</v>
      </c>
      <c r="N170" t="s">
        <v>11</v>
      </c>
      <c r="O170" t="s">
        <v>17</v>
      </c>
      <c r="P170" t="s">
        <v>145</v>
      </c>
      <c r="Q170">
        <v>0</v>
      </c>
      <c r="R170">
        <v>0</v>
      </c>
      <c r="S170" t="s">
        <v>129</v>
      </c>
      <c r="T170">
        <v>0</v>
      </c>
      <c r="U170" t="s">
        <v>269</v>
      </c>
      <c r="V170" t="s">
        <v>131</v>
      </c>
      <c r="W170" t="s">
        <v>146</v>
      </c>
      <c r="X170" t="s">
        <v>146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 s="5">
        <v>42750</v>
      </c>
      <c r="AH170">
        <v>0</v>
      </c>
      <c r="AI170">
        <v>0</v>
      </c>
      <c r="AJ170">
        <v>0</v>
      </c>
      <c r="AK170">
        <v>0</v>
      </c>
      <c r="AL170">
        <v>0</v>
      </c>
      <c r="AM170" s="5">
        <v>42685</v>
      </c>
      <c r="AO170" t="s">
        <v>607</v>
      </c>
      <c r="AP170" t="s">
        <v>1182</v>
      </c>
      <c r="AU170" t="s">
        <v>134</v>
      </c>
      <c r="AV170">
        <v>0</v>
      </c>
      <c r="AW170">
        <v>0</v>
      </c>
      <c r="AX170" t="s">
        <v>1183</v>
      </c>
      <c r="AY170" t="s">
        <v>253</v>
      </c>
      <c r="AZ170" t="s">
        <v>137</v>
      </c>
      <c r="BA170" t="s">
        <v>137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1.4705882352941181E-3</v>
      </c>
    </row>
    <row r="171" spans="1:66" ht="15" hidden="1" customHeight="1" x14ac:dyDescent="0.25">
      <c r="A171" s="16" t="s">
        <v>1184</v>
      </c>
      <c r="B171" t="s">
        <v>10</v>
      </c>
      <c r="C171" t="s">
        <v>11</v>
      </c>
      <c r="D171" t="s">
        <v>12</v>
      </c>
      <c r="E171" t="s">
        <v>120</v>
      </c>
      <c r="F171" t="s">
        <v>1184</v>
      </c>
      <c r="G171" t="s">
        <v>1185</v>
      </c>
      <c r="H171" t="s">
        <v>606</v>
      </c>
      <c r="I171" t="s">
        <v>607</v>
      </c>
      <c r="J171" s="5">
        <v>42699</v>
      </c>
      <c r="K171" s="5">
        <v>42750</v>
      </c>
      <c r="L171" t="s">
        <v>249</v>
      </c>
      <c r="M171" t="s">
        <v>324</v>
      </c>
      <c r="N171" t="s">
        <v>11</v>
      </c>
      <c r="O171" t="s">
        <v>17</v>
      </c>
      <c r="P171" t="s">
        <v>145</v>
      </c>
      <c r="Q171">
        <v>0</v>
      </c>
      <c r="R171">
        <v>0</v>
      </c>
      <c r="S171" t="s">
        <v>129</v>
      </c>
      <c r="T171">
        <v>0</v>
      </c>
      <c r="U171" t="s">
        <v>269</v>
      </c>
      <c r="V171" t="s">
        <v>131</v>
      </c>
      <c r="W171" t="s">
        <v>146</v>
      </c>
      <c r="X171" t="s">
        <v>146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 s="5">
        <v>42750</v>
      </c>
      <c r="AH171">
        <v>0</v>
      </c>
      <c r="AI171">
        <v>0</v>
      </c>
      <c r="AJ171">
        <v>0</v>
      </c>
      <c r="AK171">
        <v>0</v>
      </c>
      <c r="AL171">
        <v>0</v>
      </c>
      <c r="AM171" s="5">
        <v>42685</v>
      </c>
      <c r="AO171" t="s">
        <v>607</v>
      </c>
      <c r="AP171" t="s">
        <v>1182</v>
      </c>
      <c r="AU171" t="s">
        <v>134</v>
      </c>
      <c r="AV171">
        <v>0</v>
      </c>
      <c r="AW171">
        <v>0</v>
      </c>
      <c r="AX171" t="s">
        <v>1186</v>
      </c>
      <c r="AY171" t="s">
        <v>253</v>
      </c>
      <c r="AZ171" t="s">
        <v>137</v>
      </c>
      <c r="BA171" t="s">
        <v>137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1.4705882352941181E-3</v>
      </c>
    </row>
    <row r="172" spans="1:66" ht="15" hidden="1" customHeight="1" x14ac:dyDescent="0.25">
      <c r="A172" s="16" t="s">
        <v>1187</v>
      </c>
      <c r="B172" t="s">
        <v>10</v>
      </c>
      <c r="C172" t="s">
        <v>11</v>
      </c>
      <c r="D172" t="s">
        <v>12</v>
      </c>
      <c r="E172" t="s">
        <v>120</v>
      </c>
      <c r="F172" t="s">
        <v>1187</v>
      </c>
      <c r="G172" t="s">
        <v>1188</v>
      </c>
      <c r="H172" t="s">
        <v>606</v>
      </c>
      <c r="I172" t="s">
        <v>607</v>
      </c>
      <c r="J172" s="5">
        <v>42699</v>
      </c>
      <c r="K172" s="5">
        <v>42750</v>
      </c>
      <c r="L172" t="s">
        <v>460</v>
      </c>
      <c r="M172" t="s">
        <v>324</v>
      </c>
      <c r="N172" t="s">
        <v>11</v>
      </c>
      <c r="O172" t="s">
        <v>17</v>
      </c>
      <c r="P172" t="s">
        <v>145</v>
      </c>
      <c r="Q172">
        <v>0</v>
      </c>
      <c r="R172">
        <v>0</v>
      </c>
      <c r="S172" t="s">
        <v>129</v>
      </c>
      <c r="T172">
        <v>0</v>
      </c>
      <c r="U172" t="s">
        <v>269</v>
      </c>
      <c r="V172" t="s">
        <v>131</v>
      </c>
      <c r="W172" t="s">
        <v>146</v>
      </c>
      <c r="X172" t="s">
        <v>146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 s="5">
        <v>42750</v>
      </c>
      <c r="AH172">
        <v>0</v>
      </c>
      <c r="AI172">
        <v>0</v>
      </c>
      <c r="AJ172">
        <v>0</v>
      </c>
      <c r="AK172">
        <v>0</v>
      </c>
      <c r="AL172">
        <v>0</v>
      </c>
      <c r="AM172" s="5">
        <v>42685</v>
      </c>
      <c r="AO172" t="s">
        <v>607</v>
      </c>
      <c r="AP172" t="s">
        <v>1182</v>
      </c>
      <c r="AU172" t="s">
        <v>134</v>
      </c>
      <c r="AV172">
        <v>0</v>
      </c>
      <c r="AW172">
        <v>0</v>
      </c>
      <c r="AX172" t="s">
        <v>1189</v>
      </c>
      <c r="AY172" t="s">
        <v>463</v>
      </c>
      <c r="AZ172" t="s">
        <v>137</v>
      </c>
      <c r="BA172" t="s">
        <v>137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1.4705882352941181E-3</v>
      </c>
    </row>
    <row r="173" spans="1:66" ht="15" hidden="1" customHeight="1" x14ac:dyDescent="0.25">
      <c r="A173" s="16" t="s">
        <v>1190</v>
      </c>
      <c r="B173" t="s">
        <v>33</v>
      </c>
      <c r="C173" t="s">
        <v>217</v>
      </c>
      <c r="D173" t="s">
        <v>63</v>
      </c>
      <c r="E173" t="s">
        <v>535</v>
      </c>
      <c r="F173" t="s">
        <v>1190</v>
      </c>
      <c r="G173" t="s">
        <v>1191</v>
      </c>
      <c r="H173" t="s">
        <v>1192</v>
      </c>
      <c r="I173" t="s">
        <v>1193</v>
      </c>
      <c r="J173" s="5">
        <v>42697</v>
      </c>
      <c r="K173" s="5">
        <v>42699</v>
      </c>
      <c r="L173" t="s">
        <v>175</v>
      </c>
      <c r="M173" t="s">
        <v>196</v>
      </c>
      <c r="N173" t="s">
        <v>217</v>
      </c>
      <c r="O173" t="s">
        <v>222</v>
      </c>
      <c r="P173" t="s">
        <v>145</v>
      </c>
      <c r="Q173">
        <v>805000</v>
      </c>
      <c r="R173">
        <v>0</v>
      </c>
      <c r="S173" t="s">
        <v>129</v>
      </c>
      <c r="T173">
        <v>0</v>
      </c>
      <c r="U173" t="s">
        <v>130</v>
      </c>
      <c r="V173" t="s">
        <v>131</v>
      </c>
      <c r="W173" t="s">
        <v>132</v>
      </c>
      <c r="X173" t="s">
        <v>132</v>
      </c>
      <c r="Y173">
        <v>0</v>
      </c>
      <c r="Z173">
        <v>0</v>
      </c>
      <c r="AA173">
        <v>805000</v>
      </c>
      <c r="AB173">
        <v>805000</v>
      </c>
      <c r="AC173">
        <v>0</v>
      </c>
      <c r="AD173">
        <v>0</v>
      </c>
      <c r="AE173">
        <v>1183.8235294117651</v>
      </c>
      <c r="AF173">
        <v>1183.8235294117651</v>
      </c>
      <c r="AG173" s="5">
        <v>42699</v>
      </c>
      <c r="AH173">
        <v>0</v>
      </c>
      <c r="AI173">
        <v>0</v>
      </c>
      <c r="AJ173">
        <v>0</v>
      </c>
      <c r="AK173">
        <v>0</v>
      </c>
      <c r="AL173">
        <v>0</v>
      </c>
      <c r="AM173" s="5">
        <v>42689</v>
      </c>
      <c r="AN173" s="5">
        <v>42695</v>
      </c>
      <c r="AO173" t="s">
        <v>1193</v>
      </c>
      <c r="AR173" t="s">
        <v>1194</v>
      </c>
      <c r="AU173" t="s">
        <v>134</v>
      </c>
      <c r="AV173">
        <v>1183.8235294117651</v>
      </c>
      <c r="AW173">
        <v>0</v>
      </c>
      <c r="AX173" t="s">
        <v>1195</v>
      </c>
      <c r="AY173" t="s">
        <v>179</v>
      </c>
      <c r="AZ173" t="s">
        <v>137</v>
      </c>
      <c r="BA173" t="s">
        <v>137</v>
      </c>
      <c r="BE173">
        <v>805000</v>
      </c>
      <c r="BF173">
        <v>0</v>
      </c>
      <c r="BG173">
        <v>0</v>
      </c>
      <c r="BH173">
        <v>1183.8235294117651</v>
      </c>
      <c r="BI173">
        <v>0</v>
      </c>
      <c r="BJ173">
        <v>1183.8235294117651</v>
      </c>
      <c r="BK173">
        <v>0</v>
      </c>
      <c r="BL173">
        <v>0</v>
      </c>
      <c r="BM173">
        <v>0</v>
      </c>
      <c r="BN173">
        <v>1.4705882352941181E-3</v>
      </c>
    </row>
    <row r="174" spans="1:66" ht="15" hidden="1" customHeight="1" x14ac:dyDescent="0.25">
      <c r="A174" s="16" t="s">
        <v>1196</v>
      </c>
      <c r="B174" t="s">
        <v>33</v>
      </c>
      <c r="C174" t="s">
        <v>217</v>
      </c>
      <c r="D174" t="s">
        <v>63</v>
      </c>
      <c r="E174" t="s">
        <v>535</v>
      </c>
      <c r="F174" t="s">
        <v>1196</v>
      </c>
      <c r="G174" t="s">
        <v>1197</v>
      </c>
      <c r="H174" t="s">
        <v>1198</v>
      </c>
      <c r="I174" t="s">
        <v>1199</v>
      </c>
      <c r="J174" s="5">
        <v>42697</v>
      </c>
      <c r="K174" s="5">
        <v>42702</v>
      </c>
      <c r="L174" t="s">
        <v>175</v>
      </c>
      <c r="M174" t="s">
        <v>196</v>
      </c>
      <c r="N174" t="s">
        <v>217</v>
      </c>
      <c r="O174" t="s">
        <v>222</v>
      </c>
      <c r="P174" t="s">
        <v>145</v>
      </c>
      <c r="Q174">
        <v>2500000</v>
      </c>
      <c r="R174">
        <v>0</v>
      </c>
      <c r="S174" t="s">
        <v>129</v>
      </c>
      <c r="T174">
        <v>0</v>
      </c>
      <c r="U174" t="s">
        <v>130</v>
      </c>
      <c r="V174" t="s">
        <v>131</v>
      </c>
      <c r="W174" t="s">
        <v>132</v>
      </c>
      <c r="X174" t="s">
        <v>132</v>
      </c>
      <c r="Y174">
        <v>0</v>
      </c>
      <c r="Z174">
        <v>0</v>
      </c>
      <c r="AA174">
        <v>2500000</v>
      </c>
      <c r="AB174">
        <v>2500000</v>
      </c>
      <c r="AC174">
        <v>0</v>
      </c>
      <c r="AD174">
        <v>0</v>
      </c>
      <c r="AE174">
        <v>3676.4705882352941</v>
      </c>
      <c r="AF174">
        <v>3676.4705882352941</v>
      </c>
      <c r="AG174" s="5">
        <v>42702</v>
      </c>
      <c r="AH174">
        <v>0</v>
      </c>
      <c r="AI174">
        <v>0</v>
      </c>
      <c r="AJ174">
        <v>0</v>
      </c>
      <c r="AK174">
        <v>0</v>
      </c>
      <c r="AL174">
        <v>0</v>
      </c>
      <c r="AM174" s="5">
        <v>42681</v>
      </c>
      <c r="AN174" s="5">
        <v>42695</v>
      </c>
      <c r="AO174" t="s">
        <v>1199</v>
      </c>
      <c r="AP174" t="s">
        <v>1200</v>
      </c>
      <c r="AR174" t="s">
        <v>1201</v>
      </c>
      <c r="AU174" t="s">
        <v>134</v>
      </c>
      <c r="AV174">
        <v>3676.4705882352941</v>
      </c>
      <c r="AW174">
        <v>0</v>
      </c>
      <c r="AX174" t="s">
        <v>1202</v>
      </c>
      <c r="AY174" t="s">
        <v>179</v>
      </c>
      <c r="AZ174" t="s">
        <v>137</v>
      </c>
      <c r="BA174" t="s">
        <v>137</v>
      </c>
      <c r="BE174">
        <v>2500000</v>
      </c>
      <c r="BF174">
        <v>0</v>
      </c>
      <c r="BG174">
        <v>0</v>
      </c>
      <c r="BH174">
        <v>3676.4705882352941</v>
      </c>
      <c r="BI174">
        <v>0</v>
      </c>
      <c r="BJ174">
        <v>3676.4705882352941</v>
      </c>
      <c r="BK174">
        <v>0</v>
      </c>
      <c r="BL174">
        <v>0</v>
      </c>
      <c r="BM174">
        <v>0</v>
      </c>
      <c r="BN174">
        <v>1.4705882352941181E-3</v>
      </c>
    </row>
    <row r="175" spans="1:66" ht="15" hidden="1" customHeight="1" x14ac:dyDescent="0.25">
      <c r="A175" s="16" t="s">
        <v>1203</v>
      </c>
      <c r="B175" t="s">
        <v>33</v>
      </c>
      <c r="C175" t="s">
        <v>302</v>
      </c>
      <c r="D175" t="s">
        <v>63</v>
      </c>
      <c r="E175" t="s">
        <v>535</v>
      </c>
      <c r="F175" t="s">
        <v>1203</v>
      </c>
      <c r="G175" t="s">
        <v>1204</v>
      </c>
      <c r="H175" t="s">
        <v>1205</v>
      </c>
      <c r="I175" t="s">
        <v>1206</v>
      </c>
      <c r="J175" s="5">
        <v>42688</v>
      </c>
      <c r="K175" s="5">
        <v>42695</v>
      </c>
      <c r="L175" t="s">
        <v>175</v>
      </c>
      <c r="M175" t="s">
        <v>196</v>
      </c>
      <c r="N175" t="s">
        <v>302</v>
      </c>
      <c r="O175" t="s">
        <v>307</v>
      </c>
      <c r="P175" t="s">
        <v>145</v>
      </c>
      <c r="Q175">
        <v>4201683</v>
      </c>
      <c r="R175">
        <v>0</v>
      </c>
      <c r="S175" t="s">
        <v>129</v>
      </c>
      <c r="T175">
        <v>0</v>
      </c>
      <c r="U175" t="s">
        <v>130</v>
      </c>
      <c r="V175" t="s">
        <v>131</v>
      </c>
      <c r="W175" t="s">
        <v>132</v>
      </c>
      <c r="X175" t="s">
        <v>132</v>
      </c>
      <c r="Y175">
        <v>0</v>
      </c>
      <c r="Z175">
        <v>3691460</v>
      </c>
      <c r="AA175">
        <v>4201683</v>
      </c>
      <c r="AB175">
        <v>4201683</v>
      </c>
      <c r="AC175">
        <v>3691460</v>
      </c>
      <c r="AD175">
        <v>5428.6176470588234</v>
      </c>
      <c r="AE175">
        <v>6178.9455882352941</v>
      </c>
      <c r="AF175">
        <v>750.32794117647063</v>
      </c>
      <c r="AG175" s="5">
        <v>42695</v>
      </c>
      <c r="AH175">
        <v>0</v>
      </c>
      <c r="AI175">
        <v>0</v>
      </c>
      <c r="AJ175" s="5">
        <v>42695</v>
      </c>
      <c r="AK175" s="5">
        <v>42695</v>
      </c>
      <c r="AL175" s="5">
        <v>42695</v>
      </c>
      <c r="AM175" s="5">
        <v>42688</v>
      </c>
      <c r="AN175" s="5">
        <v>42695</v>
      </c>
      <c r="AO175" t="s">
        <v>1206</v>
      </c>
      <c r="AR175" t="s">
        <v>1207</v>
      </c>
      <c r="AU175" t="s">
        <v>134</v>
      </c>
      <c r="AV175">
        <v>6178.9455882352941</v>
      </c>
      <c r="AW175">
        <v>0</v>
      </c>
      <c r="AX175" t="s">
        <v>1208</v>
      </c>
      <c r="AY175" t="s">
        <v>179</v>
      </c>
      <c r="AZ175" t="s">
        <v>137</v>
      </c>
      <c r="BA175" t="s">
        <v>137</v>
      </c>
      <c r="BE175">
        <v>4201683</v>
      </c>
      <c r="BF175">
        <v>0</v>
      </c>
      <c r="BG175">
        <v>0</v>
      </c>
      <c r="BH175">
        <v>6178.9455882352941</v>
      </c>
      <c r="BI175">
        <v>0</v>
      </c>
      <c r="BJ175">
        <v>6178.9455882352941</v>
      </c>
      <c r="BK175">
        <v>0</v>
      </c>
      <c r="BL175">
        <v>0</v>
      </c>
      <c r="BM175">
        <v>0</v>
      </c>
      <c r="BN175">
        <v>1.4705882352941181E-3</v>
      </c>
    </row>
    <row r="176" spans="1:66" ht="15" customHeight="1" x14ac:dyDescent="0.25">
      <c r="A176" s="16" t="s">
        <v>1209</v>
      </c>
      <c r="B176" t="s">
        <v>118</v>
      </c>
      <c r="C176" t="s">
        <v>119</v>
      </c>
      <c r="D176" t="s">
        <v>63</v>
      </c>
      <c r="E176" t="s">
        <v>535</v>
      </c>
      <c r="F176" t="s">
        <v>1209</v>
      </c>
      <c r="G176" t="s">
        <v>1210</v>
      </c>
      <c r="H176" t="s">
        <v>1211</v>
      </c>
      <c r="I176" t="s">
        <v>1212</v>
      </c>
      <c r="J176" s="5">
        <v>42675</v>
      </c>
      <c r="K176" s="5">
        <v>42735</v>
      </c>
      <c r="L176" t="s">
        <v>156</v>
      </c>
      <c r="M176" t="s">
        <v>126</v>
      </c>
      <c r="N176" t="s">
        <v>119</v>
      </c>
      <c r="O176" t="s">
        <v>127</v>
      </c>
      <c r="P176" t="s">
        <v>128</v>
      </c>
      <c r="Q176">
        <v>13.2</v>
      </c>
      <c r="R176">
        <v>0</v>
      </c>
      <c r="S176" t="s">
        <v>129</v>
      </c>
      <c r="T176">
        <v>0</v>
      </c>
      <c r="U176" t="s">
        <v>130</v>
      </c>
      <c r="V176" t="s">
        <v>131</v>
      </c>
      <c r="W176" t="s">
        <v>132</v>
      </c>
      <c r="X176" t="s">
        <v>132</v>
      </c>
      <c r="Y176">
        <v>0</v>
      </c>
      <c r="Z176">
        <v>9.9</v>
      </c>
      <c r="AA176">
        <v>13.2</v>
      </c>
      <c r="AB176">
        <v>13.2</v>
      </c>
      <c r="AC176">
        <v>9.9</v>
      </c>
      <c r="AD176">
        <v>386.96042647058817</v>
      </c>
      <c r="AE176">
        <v>515.9472352941176</v>
      </c>
      <c r="AF176">
        <v>128.9868088235294</v>
      </c>
      <c r="AG176" s="5">
        <v>42947</v>
      </c>
      <c r="AH176" s="5">
        <v>42794</v>
      </c>
      <c r="AI176" s="5">
        <v>42794</v>
      </c>
      <c r="AJ176" s="5">
        <v>42786</v>
      </c>
      <c r="AK176" s="5">
        <v>42795</v>
      </c>
      <c r="AL176" s="5">
        <v>42766</v>
      </c>
      <c r="AM176" s="5">
        <v>42694</v>
      </c>
      <c r="AN176" s="5">
        <v>42696</v>
      </c>
      <c r="AO176" t="s">
        <v>1212</v>
      </c>
      <c r="AR176" t="s">
        <v>1213</v>
      </c>
      <c r="AU176" t="s">
        <v>134</v>
      </c>
      <c r="AV176">
        <v>515.9472352941176</v>
      </c>
      <c r="AW176">
        <v>0</v>
      </c>
      <c r="AX176" t="s">
        <v>1214</v>
      </c>
      <c r="AY176" t="s">
        <v>164</v>
      </c>
      <c r="AZ176" t="s">
        <v>137</v>
      </c>
      <c r="BA176" t="s">
        <v>137</v>
      </c>
      <c r="BE176">
        <v>13.2</v>
      </c>
      <c r="BF176">
        <v>0</v>
      </c>
      <c r="BG176">
        <v>0</v>
      </c>
      <c r="BH176">
        <v>515.9472352941176</v>
      </c>
      <c r="BI176">
        <v>0</v>
      </c>
      <c r="BJ176">
        <v>515.9472352941176</v>
      </c>
      <c r="BK176">
        <v>0</v>
      </c>
      <c r="BL176">
        <v>0</v>
      </c>
      <c r="BM176">
        <v>0</v>
      </c>
      <c r="BN176">
        <v>39.086911764705881</v>
      </c>
    </row>
    <row r="177" spans="1:66" ht="15" hidden="1" customHeight="1" x14ac:dyDescent="0.25">
      <c r="A177" s="16" t="s">
        <v>1215</v>
      </c>
      <c r="B177" t="s">
        <v>118</v>
      </c>
      <c r="C177" t="s">
        <v>434</v>
      </c>
      <c r="D177" t="s">
        <v>63</v>
      </c>
      <c r="E177" t="s">
        <v>120</v>
      </c>
      <c r="F177" t="s">
        <v>1215</v>
      </c>
      <c r="G177" t="s">
        <v>1216</v>
      </c>
      <c r="H177" t="s">
        <v>1217</v>
      </c>
      <c r="I177" t="s">
        <v>1218</v>
      </c>
      <c r="J177" s="5">
        <v>42695</v>
      </c>
      <c r="K177" s="5">
        <v>42787</v>
      </c>
      <c r="L177" t="s">
        <v>175</v>
      </c>
      <c r="M177" t="s">
        <v>126</v>
      </c>
      <c r="N177" t="s">
        <v>434</v>
      </c>
      <c r="O177" t="s">
        <v>439</v>
      </c>
      <c r="P177" t="s">
        <v>145</v>
      </c>
      <c r="Q177">
        <v>20070000</v>
      </c>
      <c r="R177">
        <v>0</v>
      </c>
      <c r="S177" t="s">
        <v>129</v>
      </c>
      <c r="T177">
        <v>0</v>
      </c>
      <c r="U177" t="s">
        <v>130</v>
      </c>
      <c r="V177" t="s">
        <v>131</v>
      </c>
      <c r="W177" t="s">
        <v>132</v>
      </c>
      <c r="X177" t="s">
        <v>132</v>
      </c>
      <c r="Y177">
        <v>20070000</v>
      </c>
      <c r="Z177">
        <v>35680000</v>
      </c>
      <c r="AA177">
        <v>40140000</v>
      </c>
      <c r="AB177">
        <v>40140000</v>
      </c>
      <c r="AC177">
        <v>35680000</v>
      </c>
      <c r="AD177">
        <v>52470.588235294119</v>
      </c>
      <c r="AE177">
        <v>59029.411764705881</v>
      </c>
      <c r="AF177">
        <v>6558.8235294117649</v>
      </c>
      <c r="AG177" s="5">
        <v>42876</v>
      </c>
      <c r="AH177" s="5">
        <v>42750</v>
      </c>
      <c r="AI177" s="5">
        <v>42755</v>
      </c>
      <c r="AJ177" s="5">
        <v>42850</v>
      </c>
      <c r="AK177" s="5">
        <v>42823</v>
      </c>
      <c r="AL177" s="5">
        <v>42855</v>
      </c>
      <c r="AM177" s="5">
        <v>42686</v>
      </c>
      <c r="AN177" s="5">
        <v>42691</v>
      </c>
      <c r="AO177" t="s">
        <v>1218</v>
      </c>
      <c r="AR177" t="s">
        <v>1219</v>
      </c>
      <c r="AS177" t="s">
        <v>512</v>
      </c>
      <c r="AT177" t="s">
        <v>20</v>
      </c>
      <c r="AU177" t="s">
        <v>134</v>
      </c>
      <c r="AV177">
        <v>29514.705882352941</v>
      </c>
      <c r="AW177">
        <v>29514.705882352941</v>
      </c>
      <c r="AX177" t="s">
        <v>1220</v>
      </c>
      <c r="AY177" t="s">
        <v>179</v>
      </c>
      <c r="AZ177" t="s">
        <v>1221</v>
      </c>
      <c r="BA177" t="s">
        <v>1222</v>
      </c>
      <c r="BB177" t="s">
        <v>188</v>
      </c>
      <c r="BC177" t="s">
        <v>1223</v>
      </c>
      <c r="BD177" t="s">
        <v>1224</v>
      </c>
      <c r="BE177">
        <v>20070000</v>
      </c>
      <c r="BF177">
        <v>20070000</v>
      </c>
      <c r="BG177">
        <v>0</v>
      </c>
      <c r="BH177">
        <v>29514.705882352941</v>
      </c>
      <c r="BI177">
        <v>29514.705882352941</v>
      </c>
      <c r="BJ177">
        <v>59029.411764705881</v>
      </c>
      <c r="BK177">
        <v>0</v>
      </c>
      <c r="BL177">
        <v>0</v>
      </c>
      <c r="BM177">
        <v>0</v>
      </c>
      <c r="BN177">
        <v>1.4705882352941181E-3</v>
      </c>
    </row>
    <row r="178" spans="1:66" ht="15" customHeight="1" x14ac:dyDescent="0.25">
      <c r="A178" s="16" t="s">
        <v>1225</v>
      </c>
      <c r="B178" t="s">
        <v>10</v>
      </c>
      <c r="C178" t="s">
        <v>850</v>
      </c>
      <c r="D178" t="s">
        <v>63</v>
      </c>
      <c r="E178" t="s">
        <v>535</v>
      </c>
      <c r="F178" t="s">
        <v>1225</v>
      </c>
      <c r="G178" t="s">
        <v>1226</v>
      </c>
      <c r="H178" t="s">
        <v>1227</v>
      </c>
      <c r="J178" s="5">
        <v>42695</v>
      </c>
      <c r="K178" s="5">
        <v>43074</v>
      </c>
      <c r="L178" t="s">
        <v>156</v>
      </c>
      <c r="M178" t="s">
        <v>324</v>
      </c>
      <c r="N178" t="s">
        <v>850</v>
      </c>
      <c r="O178" t="s">
        <v>855</v>
      </c>
      <c r="P178" t="s">
        <v>333</v>
      </c>
      <c r="Q178">
        <v>66000</v>
      </c>
      <c r="R178">
        <v>0</v>
      </c>
      <c r="S178" t="s">
        <v>129</v>
      </c>
      <c r="T178">
        <v>0</v>
      </c>
      <c r="U178" t="s">
        <v>130</v>
      </c>
      <c r="V178" t="s">
        <v>334</v>
      </c>
      <c r="W178" t="s">
        <v>132</v>
      </c>
      <c r="X178" t="s">
        <v>132</v>
      </c>
      <c r="Y178">
        <v>48000</v>
      </c>
      <c r="Z178">
        <v>0</v>
      </c>
      <c r="AA178">
        <v>114000</v>
      </c>
      <c r="AB178">
        <v>114000</v>
      </c>
      <c r="AC178">
        <v>0</v>
      </c>
      <c r="AD178">
        <v>0</v>
      </c>
      <c r="AE178">
        <v>114000</v>
      </c>
      <c r="AF178">
        <v>114000</v>
      </c>
      <c r="AG178" s="5">
        <v>43074</v>
      </c>
      <c r="AH178" s="5">
        <v>42828</v>
      </c>
      <c r="AI178" s="5">
        <v>42866</v>
      </c>
      <c r="AJ178">
        <v>0</v>
      </c>
      <c r="AK178">
        <v>0</v>
      </c>
      <c r="AL178">
        <v>0</v>
      </c>
      <c r="AM178" s="5">
        <v>42695</v>
      </c>
      <c r="AN178" s="5">
        <v>42704</v>
      </c>
      <c r="AP178" t="s">
        <v>1228</v>
      </c>
      <c r="AR178" t="s">
        <v>1229</v>
      </c>
      <c r="AU178" t="s">
        <v>184</v>
      </c>
      <c r="AV178">
        <v>66000</v>
      </c>
      <c r="AW178">
        <v>48000</v>
      </c>
      <c r="AX178" t="s">
        <v>1230</v>
      </c>
      <c r="AY178" t="s">
        <v>164</v>
      </c>
      <c r="AZ178" t="s">
        <v>1231</v>
      </c>
      <c r="BA178" t="s">
        <v>1232</v>
      </c>
      <c r="BC178" t="s">
        <v>1233</v>
      </c>
      <c r="BD178" t="s">
        <v>1234</v>
      </c>
      <c r="BE178">
        <v>66000</v>
      </c>
      <c r="BF178">
        <v>48000</v>
      </c>
      <c r="BG178">
        <v>0</v>
      </c>
      <c r="BH178">
        <v>66000</v>
      </c>
      <c r="BI178">
        <v>48000</v>
      </c>
      <c r="BJ178">
        <v>114000</v>
      </c>
      <c r="BK178">
        <v>0</v>
      </c>
      <c r="BL178">
        <v>0</v>
      </c>
      <c r="BM178">
        <v>0</v>
      </c>
      <c r="BN178">
        <v>1</v>
      </c>
    </row>
    <row r="179" spans="1:66" ht="15" hidden="1" customHeight="1" x14ac:dyDescent="0.25">
      <c r="A179" s="16" t="s">
        <v>1235</v>
      </c>
      <c r="B179" t="s">
        <v>33</v>
      </c>
      <c r="C179" t="s">
        <v>34</v>
      </c>
      <c r="D179" t="s">
        <v>63</v>
      </c>
      <c r="E179" t="s">
        <v>535</v>
      </c>
      <c r="F179" t="s">
        <v>1235</v>
      </c>
      <c r="G179" t="s">
        <v>1236</v>
      </c>
      <c r="H179" t="s">
        <v>1237</v>
      </c>
      <c r="I179" t="s">
        <v>1238</v>
      </c>
      <c r="J179" s="5">
        <v>42707</v>
      </c>
      <c r="K179" s="5">
        <v>42714</v>
      </c>
      <c r="L179" t="s">
        <v>249</v>
      </c>
      <c r="M179" t="s">
        <v>196</v>
      </c>
      <c r="N179" t="s">
        <v>34</v>
      </c>
      <c r="O179" t="s">
        <v>39</v>
      </c>
      <c r="P179" t="s">
        <v>145</v>
      </c>
      <c r="Q179">
        <v>1276750</v>
      </c>
      <c r="R179">
        <v>0</v>
      </c>
      <c r="S179" t="s">
        <v>129</v>
      </c>
      <c r="T179">
        <v>0</v>
      </c>
      <c r="U179" t="s">
        <v>130</v>
      </c>
      <c r="V179" t="s">
        <v>131</v>
      </c>
      <c r="W179" t="s">
        <v>146</v>
      </c>
      <c r="X179" t="s">
        <v>146</v>
      </c>
      <c r="Y179">
        <v>0</v>
      </c>
      <c r="Z179">
        <v>0</v>
      </c>
      <c r="AA179">
        <v>1276750</v>
      </c>
      <c r="AB179">
        <v>1276750</v>
      </c>
      <c r="AC179">
        <v>0</v>
      </c>
      <c r="AD179">
        <v>0</v>
      </c>
      <c r="AE179">
        <v>1877.5735294117651</v>
      </c>
      <c r="AF179">
        <v>1877.5735294117651</v>
      </c>
      <c r="AG179" s="5">
        <v>42714</v>
      </c>
      <c r="AH179">
        <v>0</v>
      </c>
      <c r="AI179">
        <v>0</v>
      </c>
      <c r="AJ179">
        <v>0</v>
      </c>
      <c r="AK179">
        <v>0</v>
      </c>
      <c r="AL179">
        <v>0</v>
      </c>
      <c r="AM179" s="5">
        <v>42676</v>
      </c>
      <c r="AN179" s="5">
        <v>42676</v>
      </c>
      <c r="AO179" t="s">
        <v>1238</v>
      </c>
      <c r="AR179" t="s">
        <v>1239</v>
      </c>
      <c r="AU179" t="s">
        <v>134</v>
      </c>
      <c r="AV179">
        <v>1877.5735294117651</v>
      </c>
      <c r="AW179">
        <v>0</v>
      </c>
      <c r="AX179" t="s">
        <v>1240</v>
      </c>
      <c r="AY179" t="s">
        <v>253</v>
      </c>
      <c r="AZ179" t="s">
        <v>137</v>
      </c>
      <c r="BA179" t="s">
        <v>137</v>
      </c>
      <c r="BE179">
        <v>1276750</v>
      </c>
      <c r="BF179">
        <v>0</v>
      </c>
      <c r="BG179">
        <v>0</v>
      </c>
      <c r="BH179">
        <v>1877.5735294117651</v>
      </c>
      <c r="BI179">
        <v>0</v>
      </c>
      <c r="BJ179">
        <v>1877.5735294117651</v>
      </c>
      <c r="BK179">
        <v>0</v>
      </c>
      <c r="BL179">
        <v>0</v>
      </c>
      <c r="BM179">
        <v>0</v>
      </c>
      <c r="BN179">
        <v>1.4705882352941181E-3</v>
      </c>
    </row>
    <row r="180" spans="1:66" ht="15" customHeight="1" x14ac:dyDescent="0.25">
      <c r="A180" s="16" t="s">
        <v>1242</v>
      </c>
      <c r="B180" t="s">
        <v>10</v>
      </c>
      <c r="C180" t="s">
        <v>1241</v>
      </c>
      <c r="D180" t="s">
        <v>63</v>
      </c>
      <c r="E180" t="s">
        <v>120</v>
      </c>
      <c r="F180" t="s">
        <v>1242</v>
      </c>
      <c r="G180" t="s">
        <v>1243</v>
      </c>
      <c r="H180" t="s">
        <v>365</v>
      </c>
      <c r="I180" t="s">
        <v>366</v>
      </c>
      <c r="J180" s="5">
        <v>42660</v>
      </c>
      <c r="K180" s="5">
        <v>43100</v>
      </c>
      <c r="L180" t="s">
        <v>156</v>
      </c>
      <c r="M180" t="s">
        <v>324</v>
      </c>
      <c r="N180" t="s">
        <v>1241</v>
      </c>
      <c r="O180" t="s">
        <v>1244</v>
      </c>
      <c r="P180" t="s">
        <v>145</v>
      </c>
      <c r="Q180">
        <v>1982012196</v>
      </c>
      <c r="R180">
        <v>0</v>
      </c>
      <c r="S180" t="s">
        <v>129</v>
      </c>
      <c r="T180">
        <v>0</v>
      </c>
      <c r="U180" t="s">
        <v>130</v>
      </c>
      <c r="V180" t="s">
        <v>131</v>
      </c>
      <c r="W180" t="s">
        <v>132</v>
      </c>
      <c r="X180" t="s">
        <v>132</v>
      </c>
      <c r="Y180">
        <v>508100463</v>
      </c>
      <c r="Z180">
        <v>822731772</v>
      </c>
      <c r="AA180">
        <v>2490112659</v>
      </c>
      <c r="AB180">
        <v>2490112659</v>
      </c>
      <c r="AC180">
        <v>822731772</v>
      </c>
      <c r="AD180">
        <v>1209899.6647058821</v>
      </c>
      <c r="AE180">
        <v>3661930.3808823531</v>
      </c>
      <c r="AF180">
        <v>2452030.7161764712</v>
      </c>
      <c r="AG180" s="5">
        <v>43100</v>
      </c>
      <c r="AH180" s="5">
        <v>42880</v>
      </c>
      <c r="AI180" s="5">
        <v>42888</v>
      </c>
      <c r="AJ180" s="5">
        <v>42870</v>
      </c>
      <c r="AK180" s="5">
        <v>42838</v>
      </c>
      <c r="AL180" s="5">
        <v>42827</v>
      </c>
      <c r="AM180" s="5">
        <v>42644</v>
      </c>
      <c r="AN180" s="5">
        <v>42704</v>
      </c>
      <c r="AO180" t="s">
        <v>366</v>
      </c>
      <c r="AP180" t="s">
        <v>1245</v>
      </c>
      <c r="AQ180" t="s">
        <v>270</v>
      </c>
      <c r="AR180" t="s">
        <v>368</v>
      </c>
      <c r="AS180" t="s">
        <v>31</v>
      </c>
      <c r="AT180" t="s">
        <v>32</v>
      </c>
      <c r="AU180" t="s">
        <v>184</v>
      </c>
      <c r="AV180">
        <v>2914723.817647059</v>
      </c>
      <c r="AW180">
        <v>747206.56323529407</v>
      </c>
      <c r="AX180" t="s">
        <v>1246</v>
      </c>
      <c r="AY180" t="s">
        <v>164</v>
      </c>
      <c r="AZ180" t="s">
        <v>370</v>
      </c>
      <c r="BA180" t="s">
        <v>1247</v>
      </c>
      <c r="BB180" t="s">
        <v>276</v>
      </c>
      <c r="BC180" t="s">
        <v>1248</v>
      </c>
      <c r="BE180">
        <v>1982012196</v>
      </c>
      <c r="BF180">
        <v>508100463</v>
      </c>
      <c r="BG180">
        <v>0</v>
      </c>
      <c r="BH180">
        <v>2914723.817647059</v>
      </c>
      <c r="BI180">
        <v>747206.56323529407</v>
      </c>
      <c r="BJ180">
        <v>3661930.3808823531</v>
      </c>
      <c r="BK180">
        <v>-0.03</v>
      </c>
      <c r="BL180">
        <v>0</v>
      </c>
      <c r="BM180">
        <v>-4.4117647058823532E-5</v>
      </c>
      <c r="BN180">
        <v>1.4705882352941181E-3</v>
      </c>
    </row>
    <row r="181" spans="1:66" ht="15" customHeight="1" x14ac:dyDescent="0.25">
      <c r="A181" s="16" t="s">
        <v>1249</v>
      </c>
      <c r="B181" t="s">
        <v>10</v>
      </c>
      <c r="C181" t="s">
        <v>319</v>
      </c>
      <c r="D181" t="s">
        <v>63</v>
      </c>
      <c r="E181" t="s">
        <v>120</v>
      </c>
      <c r="F181" t="s">
        <v>1249</v>
      </c>
      <c r="G181" t="s">
        <v>1250</v>
      </c>
      <c r="H181" t="s">
        <v>322</v>
      </c>
      <c r="I181" t="s">
        <v>323</v>
      </c>
      <c r="J181" s="5">
        <v>42759</v>
      </c>
      <c r="K181" s="5">
        <v>42947</v>
      </c>
      <c r="L181" t="s">
        <v>156</v>
      </c>
      <c r="M181" t="s">
        <v>324</v>
      </c>
      <c r="N181" t="s">
        <v>319</v>
      </c>
      <c r="O181" t="s">
        <v>325</v>
      </c>
      <c r="P181" t="s">
        <v>145</v>
      </c>
      <c r="Q181">
        <v>475225059</v>
      </c>
      <c r="R181">
        <v>0</v>
      </c>
      <c r="S181" t="s">
        <v>129</v>
      </c>
      <c r="T181">
        <v>0</v>
      </c>
      <c r="U181" t="s">
        <v>269</v>
      </c>
      <c r="V181" t="s">
        <v>131</v>
      </c>
      <c r="W181" t="s">
        <v>132</v>
      </c>
      <c r="X181" t="s">
        <v>132</v>
      </c>
      <c r="Y181">
        <v>0</v>
      </c>
      <c r="Z181">
        <v>21880456</v>
      </c>
      <c r="AA181">
        <v>475225059</v>
      </c>
      <c r="AB181">
        <v>475225059</v>
      </c>
      <c r="AC181">
        <v>21880456</v>
      </c>
      <c r="AD181">
        <v>32177.141176470592</v>
      </c>
      <c r="AE181">
        <v>698860.38088235294</v>
      </c>
      <c r="AF181">
        <v>666683.23970588238</v>
      </c>
      <c r="AG181" s="5">
        <v>42947</v>
      </c>
      <c r="AH181">
        <v>0</v>
      </c>
      <c r="AI181">
        <v>0</v>
      </c>
      <c r="AJ181" s="5">
        <v>42836</v>
      </c>
      <c r="AK181" s="5">
        <v>42851</v>
      </c>
      <c r="AL181" s="5">
        <v>42790</v>
      </c>
      <c r="AM181" s="5">
        <v>42732</v>
      </c>
      <c r="AN181" s="5">
        <v>42753</v>
      </c>
      <c r="AO181" t="s">
        <v>323</v>
      </c>
      <c r="AP181" t="s">
        <v>1251</v>
      </c>
      <c r="AQ181" t="s">
        <v>326</v>
      </c>
      <c r="AR181" t="s">
        <v>327</v>
      </c>
      <c r="AS181" t="s">
        <v>31</v>
      </c>
      <c r="AT181" t="s">
        <v>32</v>
      </c>
      <c r="AU181" t="s">
        <v>184</v>
      </c>
      <c r="AV181">
        <v>698860.38088235294</v>
      </c>
      <c r="AW181">
        <v>0</v>
      </c>
      <c r="AX181" t="s">
        <v>1252</v>
      </c>
      <c r="AY181" t="s">
        <v>164</v>
      </c>
      <c r="AZ181" t="s">
        <v>370</v>
      </c>
      <c r="BA181" t="s">
        <v>1247</v>
      </c>
      <c r="BB181" t="s">
        <v>276</v>
      </c>
      <c r="BC181" t="s">
        <v>1248</v>
      </c>
      <c r="BE181">
        <v>475225059</v>
      </c>
      <c r="BF181">
        <v>0</v>
      </c>
      <c r="BG181">
        <v>0</v>
      </c>
      <c r="BH181">
        <v>698860.38088235294</v>
      </c>
      <c r="BI181">
        <v>0</v>
      </c>
      <c r="BJ181">
        <v>698860.38088235294</v>
      </c>
      <c r="BK181">
        <v>1094023</v>
      </c>
      <c r="BL181">
        <v>0</v>
      </c>
      <c r="BM181">
        <v>1608.857352941176</v>
      </c>
      <c r="BN181">
        <v>1.4705882352941181E-3</v>
      </c>
    </row>
    <row r="182" spans="1:66" ht="15" customHeight="1" x14ac:dyDescent="0.25">
      <c r="A182" s="16" t="s">
        <v>1253</v>
      </c>
      <c r="B182" t="s">
        <v>10</v>
      </c>
      <c r="C182" t="s">
        <v>319</v>
      </c>
      <c r="D182" t="s">
        <v>63</v>
      </c>
      <c r="E182" t="s">
        <v>120</v>
      </c>
      <c r="F182" t="s">
        <v>1253</v>
      </c>
      <c r="G182" t="s">
        <v>644</v>
      </c>
      <c r="H182" t="s">
        <v>1254</v>
      </c>
      <c r="I182" t="s">
        <v>1255</v>
      </c>
      <c r="J182" s="5">
        <v>42738</v>
      </c>
      <c r="K182" s="5">
        <v>42978</v>
      </c>
      <c r="L182" t="s">
        <v>156</v>
      </c>
      <c r="M182" t="s">
        <v>324</v>
      </c>
      <c r="N182" t="s">
        <v>319</v>
      </c>
      <c r="O182" t="s">
        <v>325</v>
      </c>
      <c r="P182" t="s">
        <v>145</v>
      </c>
      <c r="Q182">
        <v>331400000</v>
      </c>
      <c r="R182">
        <v>0</v>
      </c>
      <c r="S182" t="s">
        <v>129</v>
      </c>
      <c r="T182">
        <v>0</v>
      </c>
      <c r="U182" t="s">
        <v>269</v>
      </c>
      <c r="V182" t="s">
        <v>131</v>
      </c>
      <c r="W182" t="s">
        <v>132</v>
      </c>
      <c r="X182" t="s">
        <v>132</v>
      </c>
      <c r="Y182">
        <v>0</v>
      </c>
      <c r="Z182">
        <v>22239150</v>
      </c>
      <c r="AA182">
        <v>331400000</v>
      </c>
      <c r="AB182">
        <v>331400000</v>
      </c>
      <c r="AC182">
        <v>22239150</v>
      </c>
      <c r="AD182">
        <v>32704.632352941171</v>
      </c>
      <c r="AE182">
        <v>487352.9411764706</v>
      </c>
      <c r="AF182">
        <v>454648.3088235294</v>
      </c>
      <c r="AG182" s="5">
        <v>42978</v>
      </c>
      <c r="AH182">
        <v>0</v>
      </c>
      <c r="AI182">
        <v>0</v>
      </c>
      <c r="AJ182" s="5">
        <v>42823</v>
      </c>
      <c r="AK182" s="5">
        <v>42851</v>
      </c>
      <c r="AL182" s="5">
        <v>42790</v>
      </c>
      <c r="AO182" t="s">
        <v>1255</v>
      </c>
      <c r="AP182" t="s">
        <v>1256</v>
      </c>
      <c r="AQ182" t="s">
        <v>1257</v>
      </c>
      <c r="AR182" t="s">
        <v>1258</v>
      </c>
      <c r="AS182" t="s">
        <v>31</v>
      </c>
      <c r="AT182" t="s">
        <v>32</v>
      </c>
      <c r="AU182" t="s">
        <v>184</v>
      </c>
      <c r="AV182">
        <v>487352.9411764706</v>
      </c>
      <c r="AW182">
        <v>0</v>
      </c>
      <c r="AX182" t="s">
        <v>1259</v>
      </c>
      <c r="AY182" t="s">
        <v>164</v>
      </c>
      <c r="AZ182" t="s">
        <v>370</v>
      </c>
      <c r="BA182" t="s">
        <v>1260</v>
      </c>
      <c r="BB182" t="s">
        <v>1261</v>
      </c>
      <c r="BE182">
        <v>331400000</v>
      </c>
      <c r="BF182">
        <v>0</v>
      </c>
      <c r="BG182">
        <v>0</v>
      </c>
      <c r="BH182">
        <v>487352.9411764706</v>
      </c>
      <c r="BI182">
        <v>0</v>
      </c>
      <c r="BJ182">
        <v>487352.9411764706</v>
      </c>
      <c r="BK182">
        <v>111957.5</v>
      </c>
      <c r="BL182">
        <v>0</v>
      </c>
      <c r="BM182">
        <v>164.64338235294119</v>
      </c>
      <c r="BN182">
        <v>1.4705882352941181E-3</v>
      </c>
    </row>
    <row r="183" spans="1:66" ht="15" customHeight="1" x14ac:dyDescent="0.25">
      <c r="A183" s="16" t="s">
        <v>1262</v>
      </c>
      <c r="B183" t="s">
        <v>10</v>
      </c>
      <c r="C183" t="s">
        <v>319</v>
      </c>
      <c r="D183" t="s">
        <v>63</v>
      </c>
      <c r="E183" t="s">
        <v>120</v>
      </c>
      <c r="F183" t="s">
        <v>1262</v>
      </c>
      <c r="G183" t="s">
        <v>1263</v>
      </c>
      <c r="H183" t="s">
        <v>1264</v>
      </c>
      <c r="I183" t="s">
        <v>248</v>
      </c>
      <c r="J183" s="5">
        <v>42795</v>
      </c>
      <c r="K183" s="5">
        <v>42978</v>
      </c>
      <c r="L183" t="s">
        <v>156</v>
      </c>
      <c r="M183" t="s">
        <v>324</v>
      </c>
      <c r="N183" t="s">
        <v>319</v>
      </c>
      <c r="O183" t="s">
        <v>325</v>
      </c>
      <c r="P183" t="s">
        <v>145</v>
      </c>
      <c r="Q183">
        <v>343615354</v>
      </c>
      <c r="R183">
        <v>0</v>
      </c>
      <c r="S183" t="s">
        <v>129</v>
      </c>
      <c r="T183">
        <v>0</v>
      </c>
      <c r="U183" t="s">
        <v>269</v>
      </c>
      <c r="V183" t="s">
        <v>131</v>
      </c>
      <c r="W183" t="s">
        <v>132</v>
      </c>
      <c r="X183" t="s">
        <v>132</v>
      </c>
      <c r="Y183">
        <v>149762811</v>
      </c>
      <c r="Z183">
        <v>47443015</v>
      </c>
      <c r="AA183">
        <v>493378165</v>
      </c>
      <c r="AB183">
        <v>493378165</v>
      </c>
      <c r="AC183">
        <v>47443015</v>
      </c>
      <c r="AD183">
        <v>69769.13970588235</v>
      </c>
      <c r="AE183">
        <v>725556.125</v>
      </c>
      <c r="AF183">
        <v>655786.98529411759</v>
      </c>
      <c r="AG183" s="5">
        <v>42978</v>
      </c>
      <c r="AH183">
        <v>0</v>
      </c>
      <c r="AI183" s="5">
        <v>42811</v>
      </c>
      <c r="AJ183" s="5">
        <v>42886</v>
      </c>
      <c r="AK183" s="5">
        <v>42898</v>
      </c>
      <c r="AL183" s="5">
        <v>42825</v>
      </c>
      <c r="AN183" s="5">
        <v>42803</v>
      </c>
      <c r="AO183" t="s">
        <v>248</v>
      </c>
      <c r="AP183" t="s">
        <v>1256</v>
      </c>
      <c r="AQ183" t="s">
        <v>326</v>
      </c>
      <c r="AR183" t="s">
        <v>1265</v>
      </c>
      <c r="AS183" t="s">
        <v>19</v>
      </c>
      <c r="AT183" t="s">
        <v>32</v>
      </c>
      <c r="AU183" t="s">
        <v>184</v>
      </c>
      <c r="AV183">
        <v>505316.69705882348</v>
      </c>
      <c r="AW183">
        <v>220239.42794117649</v>
      </c>
      <c r="AX183" t="s">
        <v>1266</v>
      </c>
      <c r="AY183" t="s">
        <v>164</v>
      </c>
      <c r="AZ183" t="s">
        <v>370</v>
      </c>
      <c r="BA183" t="s">
        <v>1247</v>
      </c>
      <c r="BB183" t="s">
        <v>276</v>
      </c>
      <c r="BC183" t="s">
        <v>1248</v>
      </c>
      <c r="BE183">
        <v>343615354</v>
      </c>
      <c r="BF183">
        <v>149762811</v>
      </c>
      <c r="BG183">
        <v>0</v>
      </c>
      <c r="BH183">
        <v>505316.69705882348</v>
      </c>
      <c r="BI183">
        <v>220239.42794117649</v>
      </c>
      <c r="BJ183">
        <v>725556.125</v>
      </c>
      <c r="BK183">
        <v>2372150.75</v>
      </c>
      <c r="BL183">
        <v>0</v>
      </c>
      <c r="BM183">
        <v>3488.4569852941181</v>
      </c>
      <c r="BN183">
        <v>1.4705882352941181E-3</v>
      </c>
    </row>
    <row r="184" spans="1:66" ht="15" customHeight="1" x14ac:dyDescent="0.25">
      <c r="A184" s="16" t="s">
        <v>1267</v>
      </c>
      <c r="B184" t="s">
        <v>10</v>
      </c>
      <c r="C184" t="s">
        <v>319</v>
      </c>
      <c r="D184" t="s">
        <v>63</v>
      </c>
      <c r="E184" t="s">
        <v>120</v>
      </c>
      <c r="F184" t="s">
        <v>1267</v>
      </c>
      <c r="G184" t="s">
        <v>1268</v>
      </c>
      <c r="H184" t="s">
        <v>1269</v>
      </c>
      <c r="I184" t="s">
        <v>248</v>
      </c>
      <c r="J184" s="5">
        <v>42760</v>
      </c>
      <c r="K184" s="5">
        <v>42947</v>
      </c>
      <c r="L184" t="s">
        <v>156</v>
      </c>
      <c r="M184" t="s">
        <v>324</v>
      </c>
      <c r="N184" t="s">
        <v>319</v>
      </c>
      <c r="O184" t="s">
        <v>325</v>
      </c>
      <c r="P184" t="s">
        <v>145</v>
      </c>
      <c r="Q184">
        <v>156223114</v>
      </c>
      <c r="R184">
        <v>0</v>
      </c>
      <c r="S184" t="s">
        <v>129</v>
      </c>
      <c r="T184">
        <v>0</v>
      </c>
      <c r="U184" t="s">
        <v>269</v>
      </c>
      <c r="V184" t="s">
        <v>131</v>
      </c>
      <c r="W184" t="s">
        <v>132</v>
      </c>
      <c r="X184" t="s">
        <v>132</v>
      </c>
      <c r="Y184">
        <v>0</v>
      </c>
      <c r="Z184">
        <v>0</v>
      </c>
      <c r="AA184">
        <v>156223114</v>
      </c>
      <c r="AB184">
        <v>156223114</v>
      </c>
      <c r="AC184">
        <v>0</v>
      </c>
      <c r="AD184">
        <v>0</v>
      </c>
      <c r="AE184">
        <v>229739.87352941179</v>
      </c>
      <c r="AF184">
        <v>229739.87352941179</v>
      </c>
      <c r="AG184" s="5">
        <v>42947</v>
      </c>
      <c r="AH184">
        <v>0</v>
      </c>
      <c r="AI184">
        <v>0</v>
      </c>
      <c r="AJ184">
        <v>0</v>
      </c>
      <c r="AK184">
        <v>0</v>
      </c>
      <c r="AL184">
        <v>0</v>
      </c>
      <c r="AM184" s="5">
        <v>42705</v>
      </c>
      <c r="AN184" s="5">
        <v>42760</v>
      </c>
      <c r="AO184" t="s">
        <v>248</v>
      </c>
      <c r="AP184" t="s">
        <v>1270</v>
      </c>
      <c r="AQ184" t="s">
        <v>326</v>
      </c>
      <c r="AR184" t="s">
        <v>1271</v>
      </c>
      <c r="AS184" t="s">
        <v>31</v>
      </c>
      <c r="AT184" t="s">
        <v>32</v>
      </c>
      <c r="AU184" t="s">
        <v>184</v>
      </c>
      <c r="AV184">
        <v>229739.87352941179</v>
      </c>
      <c r="AW184">
        <v>0</v>
      </c>
      <c r="AX184" t="s">
        <v>1272</v>
      </c>
      <c r="AY184" t="s">
        <v>164</v>
      </c>
      <c r="AZ184" t="s">
        <v>1273</v>
      </c>
      <c r="BA184" t="s">
        <v>1247</v>
      </c>
      <c r="BB184" t="s">
        <v>276</v>
      </c>
      <c r="BC184" t="s">
        <v>1248</v>
      </c>
      <c r="BE184">
        <v>156223114</v>
      </c>
      <c r="BF184">
        <v>0</v>
      </c>
      <c r="BG184">
        <v>0</v>
      </c>
      <c r="BH184">
        <v>229739.87352941179</v>
      </c>
      <c r="BI184">
        <v>0</v>
      </c>
      <c r="BJ184">
        <v>229739.87352941179</v>
      </c>
      <c r="BK184">
        <v>0</v>
      </c>
      <c r="BL184">
        <v>0</v>
      </c>
      <c r="BM184">
        <v>0</v>
      </c>
      <c r="BN184">
        <v>1.4705882352941181E-3</v>
      </c>
    </row>
    <row r="185" spans="1:66" ht="15" customHeight="1" x14ac:dyDescent="0.25">
      <c r="A185" s="16" t="s">
        <v>1274</v>
      </c>
      <c r="B185" t="s">
        <v>10</v>
      </c>
      <c r="C185" t="s">
        <v>319</v>
      </c>
      <c r="D185" t="s">
        <v>63</v>
      </c>
      <c r="E185" t="s">
        <v>120</v>
      </c>
      <c r="F185" t="s">
        <v>1274</v>
      </c>
      <c r="G185" t="s">
        <v>1275</v>
      </c>
      <c r="H185" t="s">
        <v>1276</v>
      </c>
      <c r="I185" t="s">
        <v>1277</v>
      </c>
      <c r="J185" s="5">
        <v>42766</v>
      </c>
      <c r="K185" s="5">
        <v>42943</v>
      </c>
      <c r="L185" t="s">
        <v>156</v>
      </c>
      <c r="M185" t="s">
        <v>324</v>
      </c>
      <c r="N185" t="s">
        <v>319</v>
      </c>
      <c r="O185" t="s">
        <v>325</v>
      </c>
      <c r="P185" t="s">
        <v>145</v>
      </c>
      <c r="Q185">
        <v>308124520</v>
      </c>
      <c r="R185">
        <v>0</v>
      </c>
      <c r="S185" t="s">
        <v>129</v>
      </c>
      <c r="T185">
        <v>0</v>
      </c>
      <c r="U185" t="s">
        <v>269</v>
      </c>
      <c r="V185" t="s">
        <v>131</v>
      </c>
      <c r="W185" t="s">
        <v>132</v>
      </c>
      <c r="X185" t="s">
        <v>132</v>
      </c>
      <c r="Y185">
        <v>251816542</v>
      </c>
      <c r="Z185">
        <v>131104919</v>
      </c>
      <c r="AA185">
        <v>559941062</v>
      </c>
      <c r="AB185">
        <v>559941062</v>
      </c>
      <c r="AC185">
        <v>131104919</v>
      </c>
      <c r="AD185">
        <v>192801.35147058821</v>
      </c>
      <c r="AE185">
        <v>823442.73823529412</v>
      </c>
      <c r="AF185">
        <v>630641.38676470588</v>
      </c>
      <c r="AG185" s="5">
        <v>42943</v>
      </c>
      <c r="AH185">
        <v>0</v>
      </c>
      <c r="AI185" s="5">
        <v>42789</v>
      </c>
      <c r="AJ185" s="5">
        <v>42865</v>
      </c>
      <c r="AK185" s="5">
        <v>42866</v>
      </c>
      <c r="AL185" s="5">
        <v>42855</v>
      </c>
      <c r="AM185" s="5">
        <v>42675</v>
      </c>
      <c r="AN185" s="5">
        <v>42768</v>
      </c>
      <c r="AO185" t="s">
        <v>1277</v>
      </c>
      <c r="AP185" t="s">
        <v>1278</v>
      </c>
      <c r="AQ185" t="s">
        <v>326</v>
      </c>
      <c r="AR185" t="s">
        <v>1279</v>
      </c>
      <c r="AS185" t="s">
        <v>162</v>
      </c>
      <c r="AT185" t="s">
        <v>32</v>
      </c>
      <c r="AU185" t="s">
        <v>184</v>
      </c>
      <c r="AV185">
        <v>453124.29411764699</v>
      </c>
      <c r="AW185">
        <v>370318.44411764707</v>
      </c>
      <c r="AX185" t="s">
        <v>1280</v>
      </c>
      <c r="AY185" t="s">
        <v>164</v>
      </c>
      <c r="AZ185" t="s">
        <v>370</v>
      </c>
      <c r="BA185" t="s">
        <v>1247</v>
      </c>
      <c r="BB185" t="s">
        <v>276</v>
      </c>
      <c r="BC185" t="s">
        <v>1248</v>
      </c>
      <c r="BE185">
        <v>308124520</v>
      </c>
      <c r="BF185">
        <v>251816542</v>
      </c>
      <c r="BG185">
        <v>0</v>
      </c>
      <c r="BH185">
        <v>453124.29411764699</v>
      </c>
      <c r="BI185">
        <v>370318.44411764707</v>
      </c>
      <c r="BJ185">
        <v>823442.73823529412</v>
      </c>
      <c r="BK185">
        <v>6555245.9500000002</v>
      </c>
      <c r="BL185">
        <v>0</v>
      </c>
      <c r="BM185">
        <v>9640.0675735294117</v>
      </c>
      <c r="BN185">
        <v>1.4705882352941181E-3</v>
      </c>
    </row>
    <row r="186" spans="1:66" ht="15" hidden="1" customHeight="1" x14ac:dyDescent="0.25">
      <c r="A186" s="16" t="s">
        <v>1281</v>
      </c>
      <c r="B186" t="s">
        <v>243</v>
      </c>
      <c r="C186" t="s">
        <v>244</v>
      </c>
      <c r="D186" t="s">
        <v>63</v>
      </c>
      <c r="E186" t="s">
        <v>120</v>
      </c>
      <c r="F186" t="s">
        <v>1281</v>
      </c>
      <c r="G186" t="s">
        <v>1282</v>
      </c>
      <c r="H186" t="s">
        <v>606</v>
      </c>
      <c r="I186" t="s">
        <v>607</v>
      </c>
      <c r="J186" s="5">
        <v>42738</v>
      </c>
      <c r="K186" s="5">
        <v>42978</v>
      </c>
      <c r="L186" t="s">
        <v>1283</v>
      </c>
      <c r="M186" t="s">
        <v>250</v>
      </c>
      <c r="N186" t="s">
        <v>244</v>
      </c>
      <c r="O186" t="s">
        <v>250</v>
      </c>
      <c r="P186" t="s">
        <v>145</v>
      </c>
      <c r="Q186">
        <v>0</v>
      </c>
      <c r="R186">
        <v>0</v>
      </c>
      <c r="S186" t="s">
        <v>129</v>
      </c>
      <c r="T186">
        <v>0</v>
      </c>
      <c r="U186" t="s">
        <v>269</v>
      </c>
      <c r="V186" t="s">
        <v>131</v>
      </c>
      <c r="W186" t="s">
        <v>132</v>
      </c>
      <c r="X186" t="s">
        <v>132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 s="5">
        <v>42978</v>
      </c>
      <c r="AH186">
        <v>0</v>
      </c>
      <c r="AI186">
        <v>0</v>
      </c>
      <c r="AJ186">
        <v>0</v>
      </c>
      <c r="AK186">
        <v>0</v>
      </c>
      <c r="AL186">
        <v>0</v>
      </c>
      <c r="AO186" t="s">
        <v>607</v>
      </c>
      <c r="AP186" t="s">
        <v>1256</v>
      </c>
      <c r="AU186" t="s">
        <v>134</v>
      </c>
      <c r="AV186">
        <v>0</v>
      </c>
      <c r="AW186">
        <v>0</v>
      </c>
      <c r="AX186" t="s">
        <v>1284</v>
      </c>
      <c r="AY186" t="s">
        <v>1285</v>
      </c>
      <c r="AZ186" t="s">
        <v>137</v>
      </c>
      <c r="BA186" t="s">
        <v>137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1.4705882352941181E-3</v>
      </c>
    </row>
    <row r="187" spans="1:66" ht="15" hidden="1" customHeight="1" x14ac:dyDescent="0.25">
      <c r="A187" s="16" t="s">
        <v>1286</v>
      </c>
      <c r="B187" t="s">
        <v>10</v>
      </c>
      <c r="C187" t="s">
        <v>11</v>
      </c>
      <c r="D187" t="s">
        <v>12</v>
      </c>
      <c r="E187" t="s">
        <v>120</v>
      </c>
      <c r="F187" t="s">
        <v>1286</v>
      </c>
      <c r="G187" t="s">
        <v>1287</v>
      </c>
      <c r="H187" t="s">
        <v>606</v>
      </c>
      <c r="I187" t="s">
        <v>607</v>
      </c>
      <c r="J187" s="5">
        <v>42372</v>
      </c>
      <c r="K187" s="5">
        <v>42794</v>
      </c>
      <c r="L187" t="s">
        <v>249</v>
      </c>
      <c r="M187" t="s">
        <v>324</v>
      </c>
      <c r="N187" t="s">
        <v>11</v>
      </c>
      <c r="O187" t="s">
        <v>17</v>
      </c>
      <c r="P187" t="s">
        <v>145</v>
      </c>
      <c r="Q187">
        <v>0</v>
      </c>
      <c r="R187">
        <v>0</v>
      </c>
      <c r="S187" t="s">
        <v>129</v>
      </c>
      <c r="T187">
        <v>0</v>
      </c>
      <c r="U187" t="s">
        <v>130</v>
      </c>
      <c r="V187" t="s">
        <v>131</v>
      </c>
      <c r="W187" t="s">
        <v>146</v>
      </c>
      <c r="X187" t="s">
        <v>146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 s="5">
        <v>42794</v>
      </c>
      <c r="AH187">
        <v>0</v>
      </c>
      <c r="AI187">
        <v>0</v>
      </c>
      <c r="AJ187">
        <v>0</v>
      </c>
      <c r="AK187">
        <v>0</v>
      </c>
      <c r="AL187">
        <v>0</v>
      </c>
      <c r="AO187" t="s">
        <v>607</v>
      </c>
      <c r="AU187" t="s">
        <v>134</v>
      </c>
      <c r="AV187">
        <v>0</v>
      </c>
      <c r="AW187">
        <v>0</v>
      </c>
      <c r="AX187" t="s">
        <v>1288</v>
      </c>
      <c r="AY187" t="s">
        <v>253</v>
      </c>
      <c r="AZ187" t="s">
        <v>137</v>
      </c>
      <c r="BA187" t="s">
        <v>137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1.4705882352941181E-3</v>
      </c>
    </row>
    <row r="188" spans="1:66" ht="15" customHeight="1" x14ac:dyDescent="0.25">
      <c r="A188" s="16" t="s">
        <v>1289</v>
      </c>
      <c r="B188" t="s">
        <v>10</v>
      </c>
      <c r="C188" t="s">
        <v>1241</v>
      </c>
      <c r="D188" t="s">
        <v>63</v>
      </c>
      <c r="E188" t="s">
        <v>120</v>
      </c>
      <c r="F188" t="s">
        <v>1289</v>
      </c>
      <c r="G188" t="s">
        <v>1290</v>
      </c>
      <c r="H188" t="s">
        <v>429</v>
      </c>
      <c r="I188" t="s">
        <v>430</v>
      </c>
      <c r="J188" s="5">
        <v>42660</v>
      </c>
      <c r="K188" s="5">
        <v>43008</v>
      </c>
      <c r="L188" t="s">
        <v>156</v>
      </c>
      <c r="M188" t="s">
        <v>324</v>
      </c>
      <c r="N188" t="s">
        <v>1241</v>
      </c>
      <c r="O188" t="s">
        <v>1244</v>
      </c>
      <c r="P188" t="s">
        <v>431</v>
      </c>
      <c r="Q188">
        <v>9057472</v>
      </c>
      <c r="R188">
        <v>0</v>
      </c>
      <c r="S188" t="s">
        <v>129</v>
      </c>
      <c r="T188">
        <v>0</v>
      </c>
      <c r="U188" t="s">
        <v>130</v>
      </c>
      <c r="V188" t="s">
        <v>334</v>
      </c>
      <c r="W188" t="s">
        <v>132</v>
      </c>
      <c r="X188" t="s">
        <v>132</v>
      </c>
      <c r="Y188">
        <v>2282923</v>
      </c>
      <c r="Z188">
        <v>4339237.8</v>
      </c>
      <c r="AA188">
        <v>11340395</v>
      </c>
      <c r="AB188">
        <v>11340395</v>
      </c>
      <c r="AC188">
        <v>4339237.8</v>
      </c>
      <c r="AD188">
        <v>3125846.5240147058</v>
      </c>
      <c r="AE188">
        <v>8169253.6628676467</v>
      </c>
      <c r="AF188">
        <v>5043407.1388529409</v>
      </c>
      <c r="AG188" s="5">
        <v>43008</v>
      </c>
      <c r="AH188" s="5">
        <v>42880</v>
      </c>
      <c r="AI188" s="5">
        <v>42888</v>
      </c>
      <c r="AJ188" s="5">
        <v>42838</v>
      </c>
      <c r="AK188" s="5">
        <v>42866</v>
      </c>
      <c r="AL188" s="5">
        <v>42825</v>
      </c>
      <c r="AM188" s="5">
        <v>42614</v>
      </c>
      <c r="AN188" s="5">
        <v>42719</v>
      </c>
      <c r="AO188" t="s">
        <v>430</v>
      </c>
      <c r="AP188" t="s">
        <v>1291</v>
      </c>
      <c r="AU188" t="s">
        <v>184</v>
      </c>
      <c r="AV188">
        <v>6524709.7929411763</v>
      </c>
      <c r="AW188">
        <v>1644543.869926471</v>
      </c>
      <c r="AX188" t="s">
        <v>1292</v>
      </c>
      <c r="AY188" t="s">
        <v>164</v>
      </c>
      <c r="AZ188" t="s">
        <v>370</v>
      </c>
      <c r="BA188" t="s">
        <v>1293</v>
      </c>
      <c r="BB188" t="s">
        <v>1294</v>
      </c>
      <c r="BC188" t="s">
        <v>1295</v>
      </c>
      <c r="BD188" t="s">
        <v>1296</v>
      </c>
      <c r="BE188">
        <v>9057472</v>
      </c>
      <c r="BF188">
        <v>2282923</v>
      </c>
      <c r="BG188">
        <v>0</v>
      </c>
      <c r="BH188">
        <v>6524709.7929411763</v>
      </c>
      <c r="BI188">
        <v>1644543.869926471</v>
      </c>
      <c r="BJ188">
        <v>8169253.6628676467</v>
      </c>
      <c r="BK188">
        <v>0</v>
      </c>
      <c r="BL188">
        <v>0</v>
      </c>
      <c r="BM188">
        <v>0</v>
      </c>
      <c r="BN188">
        <v>0.7203676470588235</v>
      </c>
    </row>
    <row r="189" spans="1:66" ht="15" customHeight="1" x14ac:dyDescent="0.25">
      <c r="A189" s="16" t="s">
        <v>1297</v>
      </c>
      <c r="B189" t="s">
        <v>33</v>
      </c>
      <c r="C189" t="s">
        <v>302</v>
      </c>
      <c r="D189" t="s">
        <v>63</v>
      </c>
      <c r="E189" t="s">
        <v>626</v>
      </c>
      <c r="F189" t="s">
        <v>1297</v>
      </c>
      <c r="G189" t="s">
        <v>1298</v>
      </c>
      <c r="H189" t="s">
        <v>1299</v>
      </c>
      <c r="I189" t="s">
        <v>1300</v>
      </c>
      <c r="J189" s="5">
        <v>42643</v>
      </c>
      <c r="K189" s="5">
        <v>42735</v>
      </c>
      <c r="L189" t="s">
        <v>156</v>
      </c>
      <c r="M189" t="s">
        <v>196</v>
      </c>
      <c r="N189" t="s">
        <v>302</v>
      </c>
      <c r="O189" t="s">
        <v>307</v>
      </c>
      <c r="P189" t="s">
        <v>145</v>
      </c>
      <c r="Q189">
        <v>25000000</v>
      </c>
      <c r="R189">
        <v>0</v>
      </c>
      <c r="S189" t="s">
        <v>129</v>
      </c>
      <c r="T189">
        <v>0</v>
      </c>
      <c r="U189" t="s">
        <v>130</v>
      </c>
      <c r="V189" t="s">
        <v>131</v>
      </c>
      <c r="W189" t="s">
        <v>132</v>
      </c>
      <c r="X189" t="s">
        <v>132</v>
      </c>
      <c r="Y189">
        <v>0</v>
      </c>
      <c r="Z189">
        <v>17500000</v>
      </c>
      <c r="AA189">
        <v>25000000</v>
      </c>
      <c r="AB189">
        <v>25000000</v>
      </c>
      <c r="AC189">
        <v>17500000</v>
      </c>
      <c r="AD189">
        <v>25735.294117647059</v>
      </c>
      <c r="AE189">
        <v>36764.705882352937</v>
      </c>
      <c r="AF189">
        <v>11029.411764705879</v>
      </c>
      <c r="AG189" s="5">
        <v>42735</v>
      </c>
      <c r="AH189">
        <v>0</v>
      </c>
      <c r="AI189">
        <v>0</v>
      </c>
      <c r="AJ189" s="5">
        <v>42643</v>
      </c>
      <c r="AK189" s="5">
        <v>42643</v>
      </c>
      <c r="AL189" s="5">
        <v>42643</v>
      </c>
      <c r="AM189" s="5">
        <v>42591</v>
      </c>
      <c r="AN189" s="5">
        <v>42643</v>
      </c>
      <c r="AO189" t="s">
        <v>1300</v>
      </c>
      <c r="AR189" t="s">
        <v>1301</v>
      </c>
      <c r="AU189" t="s">
        <v>134</v>
      </c>
      <c r="AV189">
        <v>36764.705882352937</v>
      </c>
      <c r="AW189">
        <v>0</v>
      </c>
      <c r="AX189" t="s">
        <v>1302</v>
      </c>
      <c r="AY189" t="s">
        <v>164</v>
      </c>
      <c r="AZ189" t="s">
        <v>137</v>
      </c>
      <c r="BA189" t="s">
        <v>137</v>
      </c>
      <c r="BE189">
        <v>25000000</v>
      </c>
      <c r="BF189">
        <v>0</v>
      </c>
      <c r="BG189">
        <v>0</v>
      </c>
      <c r="BH189">
        <v>36764.705882352937</v>
      </c>
      <c r="BI189">
        <v>0</v>
      </c>
      <c r="BJ189">
        <v>36764.705882352937</v>
      </c>
      <c r="BK189">
        <v>0</v>
      </c>
      <c r="BL189">
        <v>0</v>
      </c>
      <c r="BM189">
        <v>0</v>
      </c>
      <c r="BN189">
        <v>1.4705882352941181E-3</v>
      </c>
    </row>
    <row r="190" spans="1:66" ht="15" hidden="1" customHeight="1" x14ac:dyDescent="0.25">
      <c r="A190" s="16" t="s">
        <v>1303</v>
      </c>
      <c r="B190" t="s">
        <v>33</v>
      </c>
      <c r="C190" t="s">
        <v>302</v>
      </c>
      <c r="D190" t="s">
        <v>63</v>
      </c>
      <c r="E190" t="s">
        <v>626</v>
      </c>
      <c r="F190" t="s">
        <v>1303</v>
      </c>
      <c r="G190" t="s">
        <v>1304</v>
      </c>
      <c r="H190" t="s">
        <v>1305</v>
      </c>
      <c r="I190" t="s">
        <v>1306</v>
      </c>
      <c r="J190" s="5">
        <v>42551</v>
      </c>
      <c r="K190" s="5">
        <v>42916</v>
      </c>
      <c r="L190" t="s">
        <v>175</v>
      </c>
      <c r="M190" t="s">
        <v>196</v>
      </c>
      <c r="N190" t="s">
        <v>302</v>
      </c>
      <c r="O190" t="s">
        <v>307</v>
      </c>
      <c r="P190" t="s">
        <v>145</v>
      </c>
      <c r="Q190">
        <v>64000000</v>
      </c>
      <c r="R190">
        <v>0</v>
      </c>
      <c r="S190" t="s">
        <v>129</v>
      </c>
      <c r="T190">
        <v>0</v>
      </c>
      <c r="U190" t="s">
        <v>130</v>
      </c>
      <c r="V190" t="s">
        <v>131</v>
      </c>
      <c r="W190" t="s">
        <v>132</v>
      </c>
      <c r="X190" t="s">
        <v>132</v>
      </c>
      <c r="Y190">
        <v>0</v>
      </c>
      <c r="Z190">
        <v>64000000</v>
      </c>
      <c r="AA190">
        <v>64000000</v>
      </c>
      <c r="AB190">
        <v>64000000</v>
      </c>
      <c r="AC190">
        <v>64000000</v>
      </c>
      <c r="AD190">
        <v>94117.647058823524</v>
      </c>
      <c r="AE190">
        <v>94117.647058823524</v>
      </c>
      <c r="AF190">
        <v>0</v>
      </c>
      <c r="AG190" s="5">
        <v>42916</v>
      </c>
      <c r="AH190">
        <v>0</v>
      </c>
      <c r="AI190">
        <v>0</v>
      </c>
      <c r="AJ190" s="5">
        <v>42822</v>
      </c>
      <c r="AK190" s="5">
        <v>42837</v>
      </c>
      <c r="AL190" s="5">
        <v>42825</v>
      </c>
      <c r="AM190" s="5">
        <v>42643</v>
      </c>
      <c r="AN190" s="5">
        <v>42643</v>
      </c>
      <c r="AO190" t="s">
        <v>1306</v>
      </c>
      <c r="AP190" t="s">
        <v>1307</v>
      </c>
      <c r="AR190" t="s">
        <v>1308</v>
      </c>
      <c r="AU190" t="s">
        <v>134</v>
      </c>
      <c r="AV190">
        <v>94117.647058823524</v>
      </c>
      <c r="AW190">
        <v>0</v>
      </c>
      <c r="AX190" t="s">
        <v>1309</v>
      </c>
      <c r="AY190" t="s">
        <v>179</v>
      </c>
      <c r="AZ190" t="s">
        <v>137</v>
      </c>
      <c r="BA190" t="s">
        <v>137</v>
      </c>
      <c r="BE190">
        <v>64000000</v>
      </c>
      <c r="BF190">
        <v>0</v>
      </c>
      <c r="BG190">
        <v>0</v>
      </c>
      <c r="BH190">
        <v>94117.647058823524</v>
      </c>
      <c r="BI190">
        <v>0</v>
      </c>
      <c r="BJ190">
        <v>94117.647058823524</v>
      </c>
      <c r="BK190">
        <v>0</v>
      </c>
      <c r="BL190">
        <v>0</v>
      </c>
      <c r="BM190">
        <v>0</v>
      </c>
      <c r="BN190">
        <v>1.4705882352941181E-3</v>
      </c>
    </row>
    <row r="191" spans="1:66" ht="15" customHeight="1" x14ac:dyDescent="0.25">
      <c r="A191" s="16" t="s">
        <v>1310</v>
      </c>
      <c r="B191" t="s">
        <v>33</v>
      </c>
      <c r="C191" t="s">
        <v>302</v>
      </c>
      <c r="D191" t="s">
        <v>63</v>
      </c>
      <c r="E191" t="s">
        <v>626</v>
      </c>
      <c r="F191" t="s">
        <v>1310</v>
      </c>
      <c r="G191" t="s">
        <v>1311</v>
      </c>
      <c r="H191" t="s">
        <v>1312</v>
      </c>
      <c r="I191" t="s">
        <v>1313</v>
      </c>
      <c r="J191" s="5">
        <v>42636</v>
      </c>
      <c r="K191" s="5">
        <v>42735</v>
      </c>
      <c r="L191" t="s">
        <v>156</v>
      </c>
      <c r="M191" t="s">
        <v>196</v>
      </c>
      <c r="N191" t="s">
        <v>302</v>
      </c>
      <c r="O191" t="s">
        <v>307</v>
      </c>
      <c r="P191" t="s">
        <v>145</v>
      </c>
      <c r="Q191">
        <v>7000000</v>
      </c>
      <c r="R191">
        <v>0</v>
      </c>
      <c r="S191" t="s">
        <v>129</v>
      </c>
      <c r="T191">
        <v>0</v>
      </c>
      <c r="U191" t="s">
        <v>130</v>
      </c>
      <c r="V191" t="s">
        <v>75</v>
      </c>
      <c r="W191" t="s">
        <v>132</v>
      </c>
      <c r="X191" t="s">
        <v>132</v>
      </c>
      <c r="Y191">
        <v>0</v>
      </c>
      <c r="Z191">
        <v>1750000</v>
      </c>
      <c r="AA191">
        <v>7000000</v>
      </c>
      <c r="AB191">
        <v>7000000</v>
      </c>
      <c r="AC191">
        <v>1750000</v>
      </c>
      <c r="AD191">
        <v>2573.5294117647059</v>
      </c>
      <c r="AE191">
        <v>10294.11764705882</v>
      </c>
      <c r="AF191">
        <v>7720.588235294118</v>
      </c>
      <c r="AG191" s="5">
        <v>42735</v>
      </c>
      <c r="AH191">
        <v>0</v>
      </c>
      <c r="AI191">
        <v>0</v>
      </c>
      <c r="AJ191" s="5">
        <v>42681</v>
      </c>
      <c r="AK191" s="5">
        <v>42684</v>
      </c>
      <c r="AL191" s="5">
        <v>42704</v>
      </c>
      <c r="AM191" s="5">
        <v>42636</v>
      </c>
      <c r="AN191" s="5">
        <v>42636</v>
      </c>
      <c r="AO191" t="s">
        <v>1313</v>
      </c>
      <c r="AU191" t="s">
        <v>134</v>
      </c>
      <c r="AV191">
        <v>10294.11764705882</v>
      </c>
      <c r="AW191">
        <v>0</v>
      </c>
      <c r="AX191" t="s">
        <v>1314</v>
      </c>
      <c r="AY191" t="s">
        <v>164</v>
      </c>
      <c r="AZ191" t="s">
        <v>137</v>
      </c>
      <c r="BA191" t="s">
        <v>137</v>
      </c>
      <c r="BE191">
        <v>7000000</v>
      </c>
      <c r="BF191">
        <v>0</v>
      </c>
      <c r="BG191">
        <v>0</v>
      </c>
      <c r="BH191">
        <v>10294.11764705882</v>
      </c>
      <c r="BI191">
        <v>0</v>
      </c>
      <c r="BJ191">
        <v>10294.11764705882</v>
      </c>
      <c r="BK191">
        <v>0</v>
      </c>
      <c r="BL191">
        <v>0</v>
      </c>
      <c r="BM191">
        <v>0</v>
      </c>
      <c r="BN191">
        <v>1.4705882352941181E-3</v>
      </c>
    </row>
    <row r="192" spans="1:66" ht="15" customHeight="1" x14ac:dyDescent="0.25">
      <c r="A192" s="16" t="s">
        <v>1315</v>
      </c>
      <c r="B192" t="s">
        <v>33</v>
      </c>
      <c r="C192" t="s">
        <v>302</v>
      </c>
      <c r="D192" t="s">
        <v>63</v>
      </c>
      <c r="E192" t="s">
        <v>626</v>
      </c>
      <c r="F192" t="s">
        <v>1315</v>
      </c>
      <c r="G192" t="s">
        <v>1316</v>
      </c>
      <c r="H192" t="s">
        <v>1317</v>
      </c>
      <c r="I192" t="s">
        <v>1318</v>
      </c>
      <c r="J192" s="5">
        <v>42636</v>
      </c>
      <c r="K192" s="5">
        <v>42735</v>
      </c>
      <c r="L192" t="s">
        <v>156</v>
      </c>
      <c r="M192" t="s">
        <v>196</v>
      </c>
      <c r="N192" t="s">
        <v>302</v>
      </c>
      <c r="O192" t="s">
        <v>307</v>
      </c>
      <c r="P192" t="s">
        <v>145</v>
      </c>
      <c r="Q192">
        <v>7000000</v>
      </c>
      <c r="R192">
        <v>0</v>
      </c>
      <c r="S192" t="s">
        <v>129</v>
      </c>
      <c r="T192">
        <v>0</v>
      </c>
      <c r="U192" t="s">
        <v>130</v>
      </c>
      <c r="V192" t="s">
        <v>75</v>
      </c>
      <c r="W192" t="s">
        <v>132</v>
      </c>
      <c r="X192" t="s">
        <v>132</v>
      </c>
      <c r="Y192">
        <v>0</v>
      </c>
      <c r="Z192">
        <v>1750000</v>
      </c>
      <c r="AA192">
        <v>7000000</v>
      </c>
      <c r="AB192">
        <v>7000000</v>
      </c>
      <c r="AC192">
        <v>1750000</v>
      </c>
      <c r="AD192">
        <v>2573.5294117647059</v>
      </c>
      <c r="AE192">
        <v>10294.11764705882</v>
      </c>
      <c r="AF192">
        <v>7720.588235294118</v>
      </c>
      <c r="AG192" s="5">
        <v>42735</v>
      </c>
      <c r="AH192">
        <v>0</v>
      </c>
      <c r="AI192">
        <v>0</v>
      </c>
      <c r="AJ192" s="5">
        <v>42681</v>
      </c>
      <c r="AK192" s="5">
        <v>42681</v>
      </c>
      <c r="AL192" s="5">
        <v>42704</v>
      </c>
      <c r="AM192" s="5">
        <v>42636</v>
      </c>
      <c r="AN192" s="5">
        <v>42636</v>
      </c>
      <c r="AO192" t="s">
        <v>1318</v>
      </c>
      <c r="AU192" t="s">
        <v>134</v>
      </c>
      <c r="AV192">
        <v>10294.11764705882</v>
      </c>
      <c r="AW192">
        <v>0</v>
      </c>
      <c r="AX192" t="s">
        <v>1319</v>
      </c>
      <c r="AY192" t="s">
        <v>164</v>
      </c>
      <c r="AZ192" t="s">
        <v>137</v>
      </c>
      <c r="BA192" t="s">
        <v>137</v>
      </c>
      <c r="BE192">
        <v>7000000</v>
      </c>
      <c r="BF192">
        <v>0</v>
      </c>
      <c r="BG192">
        <v>0</v>
      </c>
      <c r="BH192">
        <v>10294.11764705882</v>
      </c>
      <c r="BI192">
        <v>0</v>
      </c>
      <c r="BJ192">
        <v>10294.11764705882</v>
      </c>
      <c r="BK192">
        <v>0</v>
      </c>
      <c r="BL192">
        <v>0</v>
      </c>
      <c r="BM192">
        <v>0</v>
      </c>
      <c r="BN192">
        <v>1.4705882352941181E-3</v>
      </c>
    </row>
    <row r="193" spans="1:66" ht="15" customHeight="1" x14ac:dyDescent="0.25">
      <c r="A193" s="16" t="s">
        <v>1320</v>
      </c>
      <c r="B193" t="s">
        <v>33</v>
      </c>
      <c r="C193" t="s">
        <v>302</v>
      </c>
      <c r="D193" t="s">
        <v>63</v>
      </c>
      <c r="E193" t="s">
        <v>626</v>
      </c>
      <c r="F193" t="s">
        <v>1320</v>
      </c>
      <c r="G193" t="s">
        <v>1321</v>
      </c>
      <c r="H193" t="s">
        <v>1322</v>
      </c>
      <c r="J193" s="5">
        <v>42636</v>
      </c>
      <c r="K193" s="5">
        <v>42735</v>
      </c>
      <c r="L193" t="s">
        <v>156</v>
      </c>
      <c r="M193" t="s">
        <v>196</v>
      </c>
      <c r="N193" t="s">
        <v>302</v>
      </c>
      <c r="O193" t="s">
        <v>307</v>
      </c>
      <c r="P193" t="s">
        <v>145</v>
      </c>
      <c r="Q193">
        <v>7000000</v>
      </c>
      <c r="R193">
        <v>0</v>
      </c>
      <c r="S193" t="s">
        <v>129</v>
      </c>
      <c r="T193">
        <v>0</v>
      </c>
      <c r="U193" t="s">
        <v>130</v>
      </c>
      <c r="V193" t="s">
        <v>75</v>
      </c>
      <c r="W193" t="s">
        <v>132</v>
      </c>
      <c r="X193" t="s">
        <v>132</v>
      </c>
      <c r="Y193">
        <v>0</v>
      </c>
      <c r="Z193">
        <v>1750000</v>
      </c>
      <c r="AA193">
        <v>7000000</v>
      </c>
      <c r="AB193">
        <v>7000000</v>
      </c>
      <c r="AC193">
        <v>1750000</v>
      </c>
      <c r="AD193">
        <v>2573.5294117647059</v>
      </c>
      <c r="AE193">
        <v>10294.11764705882</v>
      </c>
      <c r="AF193">
        <v>7720.588235294118</v>
      </c>
      <c r="AG193" s="5">
        <v>42735</v>
      </c>
      <c r="AH193">
        <v>0</v>
      </c>
      <c r="AI193">
        <v>0</v>
      </c>
      <c r="AJ193" s="5">
        <v>42682</v>
      </c>
      <c r="AK193" s="5">
        <v>42682</v>
      </c>
      <c r="AL193" s="5">
        <v>42704</v>
      </c>
      <c r="AM193" s="5">
        <v>42636</v>
      </c>
      <c r="AN193" s="5">
        <v>42636</v>
      </c>
      <c r="AU193" t="s">
        <v>134</v>
      </c>
      <c r="AV193">
        <v>10294.11764705882</v>
      </c>
      <c r="AW193">
        <v>0</v>
      </c>
      <c r="AX193" t="s">
        <v>1323</v>
      </c>
      <c r="AY193" t="s">
        <v>164</v>
      </c>
      <c r="AZ193" t="s">
        <v>137</v>
      </c>
      <c r="BA193" t="s">
        <v>137</v>
      </c>
      <c r="BE193">
        <v>7000000</v>
      </c>
      <c r="BF193">
        <v>0</v>
      </c>
      <c r="BG193">
        <v>0</v>
      </c>
      <c r="BH193">
        <v>10294.11764705882</v>
      </c>
      <c r="BI193">
        <v>0</v>
      </c>
      <c r="BJ193">
        <v>10294.11764705882</v>
      </c>
      <c r="BK193">
        <v>0</v>
      </c>
      <c r="BL193">
        <v>0</v>
      </c>
      <c r="BM193">
        <v>0</v>
      </c>
      <c r="BN193">
        <v>1.4705882352941181E-3</v>
      </c>
    </row>
    <row r="194" spans="1:66" ht="15" hidden="1" customHeight="1" x14ac:dyDescent="0.25">
      <c r="A194" s="16" t="s">
        <v>1324</v>
      </c>
      <c r="B194" t="s">
        <v>33</v>
      </c>
      <c r="C194" t="s">
        <v>302</v>
      </c>
      <c r="D194" t="s">
        <v>63</v>
      </c>
      <c r="E194" t="s">
        <v>626</v>
      </c>
      <c r="F194" t="s">
        <v>1324</v>
      </c>
      <c r="G194" t="s">
        <v>1325</v>
      </c>
      <c r="H194" t="s">
        <v>1317</v>
      </c>
      <c r="I194" t="s">
        <v>1318</v>
      </c>
      <c r="J194" s="5">
        <v>42643</v>
      </c>
      <c r="K194" s="5">
        <v>42736</v>
      </c>
      <c r="L194" t="s">
        <v>175</v>
      </c>
      <c r="M194" t="s">
        <v>196</v>
      </c>
      <c r="N194" t="s">
        <v>302</v>
      </c>
      <c r="O194" t="s">
        <v>307</v>
      </c>
      <c r="P194" t="s">
        <v>145</v>
      </c>
      <c r="Q194">
        <v>10000000</v>
      </c>
      <c r="R194">
        <v>0</v>
      </c>
      <c r="S194" t="s">
        <v>129</v>
      </c>
      <c r="T194">
        <v>0</v>
      </c>
      <c r="U194" t="s">
        <v>130</v>
      </c>
      <c r="V194" t="s">
        <v>75</v>
      </c>
      <c r="W194" t="s">
        <v>132</v>
      </c>
      <c r="X194" t="s">
        <v>132</v>
      </c>
      <c r="Y194">
        <v>0</v>
      </c>
      <c r="Z194">
        <v>10000000</v>
      </c>
      <c r="AA194">
        <v>10000000</v>
      </c>
      <c r="AB194">
        <v>10000000</v>
      </c>
      <c r="AC194">
        <v>10000000</v>
      </c>
      <c r="AD194">
        <v>14705.88235294118</v>
      </c>
      <c r="AE194">
        <v>14705.88235294118</v>
      </c>
      <c r="AF194">
        <v>0</v>
      </c>
      <c r="AG194" s="5">
        <v>42736</v>
      </c>
      <c r="AH194">
        <v>0</v>
      </c>
      <c r="AI194">
        <v>0</v>
      </c>
      <c r="AJ194" s="5">
        <v>42823</v>
      </c>
      <c r="AK194" s="5">
        <v>42837</v>
      </c>
      <c r="AL194" s="5">
        <v>42825</v>
      </c>
      <c r="AM194" s="5">
        <v>42684</v>
      </c>
      <c r="AN194" s="5">
        <v>42695</v>
      </c>
      <c r="AO194" t="s">
        <v>1318</v>
      </c>
      <c r="AU194" t="s">
        <v>134</v>
      </c>
      <c r="AV194">
        <v>14705.88235294118</v>
      </c>
      <c r="AW194">
        <v>0</v>
      </c>
      <c r="AX194" t="s">
        <v>1326</v>
      </c>
      <c r="AY194" t="s">
        <v>179</v>
      </c>
      <c r="AZ194" t="s">
        <v>137</v>
      </c>
      <c r="BA194" t="s">
        <v>137</v>
      </c>
      <c r="BE194">
        <v>10000000</v>
      </c>
      <c r="BF194">
        <v>0</v>
      </c>
      <c r="BG194">
        <v>0</v>
      </c>
      <c r="BH194">
        <v>14705.88235294118</v>
      </c>
      <c r="BI194">
        <v>0</v>
      </c>
      <c r="BJ194">
        <v>14705.88235294118</v>
      </c>
      <c r="BK194">
        <v>0</v>
      </c>
      <c r="BL194">
        <v>0</v>
      </c>
      <c r="BM194">
        <v>0</v>
      </c>
      <c r="BN194">
        <v>1.4705882352941181E-3</v>
      </c>
    </row>
    <row r="195" spans="1:66" ht="15" customHeight="1" x14ac:dyDescent="0.25">
      <c r="A195" s="16" t="s">
        <v>1327</v>
      </c>
      <c r="B195" t="s">
        <v>33</v>
      </c>
      <c r="C195" t="s">
        <v>302</v>
      </c>
      <c r="D195" t="s">
        <v>63</v>
      </c>
      <c r="E195" t="s">
        <v>626</v>
      </c>
      <c r="F195" t="s">
        <v>1327</v>
      </c>
      <c r="G195" t="s">
        <v>1328</v>
      </c>
      <c r="H195" t="s">
        <v>1312</v>
      </c>
      <c r="I195" t="s">
        <v>1313</v>
      </c>
      <c r="J195" s="5">
        <v>42675</v>
      </c>
      <c r="K195" s="5">
        <v>42825</v>
      </c>
      <c r="L195" t="s">
        <v>156</v>
      </c>
      <c r="M195" t="s">
        <v>196</v>
      </c>
      <c r="N195" t="s">
        <v>302</v>
      </c>
      <c r="O195" t="s">
        <v>307</v>
      </c>
      <c r="P195" t="s">
        <v>145</v>
      </c>
      <c r="Q195">
        <v>0</v>
      </c>
      <c r="R195">
        <v>0</v>
      </c>
      <c r="S195" t="s">
        <v>129</v>
      </c>
      <c r="T195">
        <v>0</v>
      </c>
      <c r="U195" t="s">
        <v>130</v>
      </c>
      <c r="V195" t="s">
        <v>131</v>
      </c>
      <c r="W195" t="s">
        <v>132</v>
      </c>
      <c r="X195" t="s">
        <v>132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 s="5">
        <v>42825</v>
      </c>
      <c r="AH195">
        <v>0</v>
      </c>
      <c r="AI195">
        <v>0</v>
      </c>
      <c r="AJ195">
        <v>0</v>
      </c>
      <c r="AK195">
        <v>0</v>
      </c>
      <c r="AL195">
        <v>0</v>
      </c>
      <c r="AM195" s="5">
        <v>42659</v>
      </c>
      <c r="AN195" s="5">
        <v>42659</v>
      </c>
      <c r="AO195" t="s">
        <v>1313</v>
      </c>
      <c r="AP195" t="s">
        <v>1329</v>
      </c>
      <c r="AU195" t="s">
        <v>134</v>
      </c>
      <c r="AV195">
        <v>0</v>
      </c>
      <c r="AW195">
        <v>0</v>
      </c>
      <c r="AX195" t="s">
        <v>1330</v>
      </c>
      <c r="AY195" t="s">
        <v>164</v>
      </c>
      <c r="AZ195" t="s">
        <v>137</v>
      </c>
      <c r="BA195" t="s">
        <v>137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1.4705882352941181E-3</v>
      </c>
    </row>
    <row r="196" spans="1:66" ht="15" customHeight="1" x14ac:dyDescent="0.25">
      <c r="A196" s="16" t="s">
        <v>1331</v>
      </c>
      <c r="B196" t="s">
        <v>33</v>
      </c>
      <c r="C196" t="s">
        <v>302</v>
      </c>
      <c r="D196" t="s">
        <v>63</v>
      </c>
      <c r="E196" t="s">
        <v>626</v>
      </c>
      <c r="F196" t="s">
        <v>1331</v>
      </c>
      <c r="G196" t="s">
        <v>1332</v>
      </c>
      <c r="H196" t="s">
        <v>1317</v>
      </c>
      <c r="I196" t="s">
        <v>1318</v>
      </c>
      <c r="J196" s="5">
        <v>42675</v>
      </c>
      <c r="K196" s="5">
        <v>42825</v>
      </c>
      <c r="L196" t="s">
        <v>156</v>
      </c>
      <c r="M196" t="s">
        <v>196</v>
      </c>
      <c r="N196" t="s">
        <v>302</v>
      </c>
      <c r="O196" t="s">
        <v>307</v>
      </c>
      <c r="P196" t="s">
        <v>145</v>
      </c>
      <c r="Q196">
        <v>10000000</v>
      </c>
      <c r="R196">
        <v>0</v>
      </c>
      <c r="S196" t="s">
        <v>129</v>
      </c>
      <c r="T196">
        <v>0</v>
      </c>
      <c r="U196" t="s">
        <v>130</v>
      </c>
      <c r="V196" t="s">
        <v>75</v>
      </c>
      <c r="W196" t="s">
        <v>132</v>
      </c>
      <c r="X196" t="s">
        <v>132</v>
      </c>
      <c r="Y196">
        <v>0</v>
      </c>
      <c r="Z196">
        <v>0</v>
      </c>
      <c r="AA196">
        <v>10000000</v>
      </c>
      <c r="AB196">
        <v>10000000</v>
      </c>
      <c r="AC196">
        <v>0</v>
      </c>
      <c r="AD196">
        <v>0</v>
      </c>
      <c r="AE196">
        <v>14705.88235294118</v>
      </c>
      <c r="AF196">
        <v>14705.88235294118</v>
      </c>
      <c r="AG196" s="5">
        <v>42825</v>
      </c>
      <c r="AH196">
        <v>0</v>
      </c>
      <c r="AI196">
        <v>0</v>
      </c>
      <c r="AJ196" s="5">
        <v>42695</v>
      </c>
      <c r="AK196" s="5">
        <v>42695</v>
      </c>
      <c r="AL196" s="5">
        <v>42704</v>
      </c>
      <c r="AM196" s="5">
        <v>42684</v>
      </c>
      <c r="AN196" s="5">
        <v>42695</v>
      </c>
      <c r="AO196" t="s">
        <v>1318</v>
      </c>
      <c r="AU196" t="s">
        <v>134</v>
      </c>
      <c r="AV196">
        <v>14705.88235294118</v>
      </c>
      <c r="AW196">
        <v>0</v>
      </c>
      <c r="AX196" t="s">
        <v>1333</v>
      </c>
      <c r="AY196" t="s">
        <v>164</v>
      </c>
      <c r="AZ196" t="s">
        <v>137</v>
      </c>
      <c r="BA196" t="s">
        <v>137</v>
      </c>
      <c r="BE196">
        <v>10000000</v>
      </c>
      <c r="BF196">
        <v>0</v>
      </c>
      <c r="BG196">
        <v>0</v>
      </c>
      <c r="BH196">
        <v>14705.88235294118</v>
      </c>
      <c r="BI196">
        <v>0</v>
      </c>
      <c r="BJ196">
        <v>14705.88235294118</v>
      </c>
      <c r="BK196">
        <v>0</v>
      </c>
      <c r="BL196">
        <v>0</v>
      </c>
      <c r="BM196">
        <v>0</v>
      </c>
      <c r="BN196">
        <v>1.4705882352941181E-3</v>
      </c>
    </row>
    <row r="197" spans="1:66" ht="15" hidden="1" customHeight="1" x14ac:dyDescent="0.25">
      <c r="A197" s="16" t="s">
        <v>1334</v>
      </c>
      <c r="B197" t="s">
        <v>118</v>
      </c>
      <c r="C197" t="s">
        <v>119</v>
      </c>
      <c r="D197" t="s">
        <v>63</v>
      </c>
      <c r="E197" t="s">
        <v>535</v>
      </c>
      <c r="F197" t="s">
        <v>1334</v>
      </c>
      <c r="G197" t="s">
        <v>1335</v>
      </c>
      <c r="H197" t="s">
        <v>1336</v>
      </c>
      <c r="I197" t="s">
        <v>1337</v>
      </c>
      <c r="J197" s="5">
        <v>42720</v>
      </c>
      <c r="K197" s="5">
        <v>42720</v>
      </c>
      <c r="L197" t="s">
        <v>175</v>
      </c>
      <c r="M197" t="s">
        <v>126</v>
      </c>
      <c r="N197" t="s">
        <v>119</v>
      </c>
      <c r="O197" t="s">
        <v>127</v>
      </c>
      <c r="P197" t="s">
        <v>145</v>
      </c>
      <c r="Q197">
        <v>10000000</v>
      </c>
      <c r="R197">
        <v>0</v>
      </c>
      <c r="S197" t="s">
        <v>129</v>
      </c>
      <c r="T197">
        <v>0</v>
      </c>
      <c r="U197" t="s">
        <v>130</v>
      </c>
      <c r="V197" t="s">
        <v>131</v>
      </c>
      <c r="W197" t="s">
        <v>132</v>
      </c>
      <c r="X197" t="s">
        <v>132</v>
      </c>
      <c r="Y197">
        <v>0</v>
      </c>
      <c r="Z197">
        <v>0</v>
      </c>
      <c r="AA197">
        <v>10000000</v>
      </c>
      <c r="AB197">
        <v>10000000</v>
      </c>
      <c r="AC197">
        <v>0</v>
      </c>
      <c r="AD197">
        <v>0</v>
      </c>
      <c r="AE197">
        <v>14705.88235294118</v>
      </c>
      <c r="AF197">
        <v>14705.88235294118</v>
      </c>
      <c r="AG197" s="5">
        <v>42720</v>
      </c>
      <c r="AH197">
        <v>0</v>
      </c>
      <c r="AI197">
        <v>0</v>
      </c>
      <c r="AJ197" s="5">
        <v>42716</v>
      </c>
      <c r="AK197" s="5">
        <v>42716</v>
      </c>
      <c r="AL197" s="5">
        <v>42720</v>
      </c>
      <c r="AM197" s="5">
        <v>42716</v>
      </c>
      <c r="AN197" s="5">
        <v>42716</v>
      </c>
      <c r="AO197" t="s">
        <v>1337</v>
      </c>
      <c r="AR197" t="s">
        <v>1338</v>
      </c>
      <c r="AU197" t="s">
        <v>134</v>
      </c>
      <c r="AV197">
        <v>14705.88235294118</v>
      </c>
      <c r="AW197">
        <v>0</v>
      </c>
      <c r="AX197" t="s">
        <v>1339</v>
      </c>
      <c r="AY197" t="s">
        <v>179</v>
      </c>
      <c r="AZ197" t="s">
        <v>137</v>
      </c>
      <c r="BA197" t="s">
        <v>137</v>
      </c>
      <c r="BE197">
        <v>10000000</v>
      </c>
      <c r="BF197">
        <v>0</v>
      </c>
      <c r="BG197">
        <v>0</v>
      </c>
      <c r="BH197">
        <v>14705.88235294118</v>
      </c>
      <c r="BI197">
        <v>0</v>
      </c>
      <c r="BJ197">
        <v>14705.88235294118</v>
      </c>
      <c r="BK197">
        <v>0</v>
      </c>
      <c r="BL197">
        <v>0</v>
      </c>
      <c r="BM197">
        <v>0</v>
      </c>
      <c r="BN197">
        <v>1.4705882352941181E-3</v>
      </c>
    </row>
    <row r="198" spans="1:66" ht="15" hidden="1" customHeight="1" x14ac:dyDescent="0.25">
      <c r="A198" s="16" t="s">
        <v>1340</v>
      </c>
      <c r="B198" t="s">
        <v>118</v>
      </c>
      <c r="C198" t="s">
        <v>232</v>
      </c>
      <c r="D198" t="s">
        <v>63</v>
      </c>
      <c r="E198" t="s">
        <v>535</v>
      </c>
      <c r="F198" t="s">
        <v>1340</v>
      </c>
      <c r="G198" t="s">
        <v>1341</v>
      </c>
      <c r="H198" t="s">
        <v>1342</v>
      </c>
      <c r="I198" t="s">
        <v>1343</v>
      </c>
      <c r="J198" s="5">
        <v>42709</v>
      </c>
      <c r="K198" s="5">
        <v>42709</v>
      </c>
      <c r="L198" t="s">
        <v>175</v>
      </c>
      <c r="M198" t="s">
        <v>126</v>
      </c>
      <c r="N198" t="s">
        <v>232</v>
      </c>
      <c r="O198" t="s">
        <v>238</v>
      </c>
      <c r="P198" t="s">
        <v>128</v>
      </c>
      <c r="Q198">
        <v>111.67</v>
      </c>
      <c r="R198">
        <v>0</v>
      </c>
      <c r="S198" t="s">
        <v>129</v>
      </c>
      <c r="T198">
        <v>0</v>
      </c>
      <c r="U198" t="s">
        <v>130</v>
      </c>
      <c r="V198" t="s">
        <v>131</v>
      </c>
      <c r="W198" t="s">
        <v>132</v>
      </c>
      <c r="X198" t="s">
        <v>132</v>
      </c>
      <c r="Y198">
        <v>0</v>
      </c>
      <c r="Z198">
        <v>108.2</v>
      </c>
      <c r="AA198">
        <v>111.67</v>
      </c>
      <c r="AB198">
        <v>111.67</v>
      </c>
      <c r="AC198">
        <v>108.2</v>
      </c>
      <c r="AD198">
        <v>4229.2038529411766</v>
      </c>
      <c r="AE198">
        <v>4364.8354367647062</v>
      </c>
      <c r="AF198">
        <v>135.63158382352941</v>
      </c>
      <c r="AG198" s="5">
        <v>42709</v>
      </c>
      <c r="AH198">
        <v>0</v>
      </c>
      <c r="AI198">
        <v>0</v>
      </c>
      <c r="AJ198" s="5">
        <v>42809</v>
      </c>
      <c r="AK198" s="5">
        <v>42809</v>
      </c>
      <c r="AL198" s="5">
        <v>42766</v>
      </c>
      <c r="AM198" s="5">
        <v>42709</v>
      </c>
      <c r="AN198" s="5">
        <v>42716</v>
      </c>
      <c r="AO198" t="s">
        <v>1343</v>
      </c>
      <c r="AR198" t="s">
        <v>1344</v>
      </c>
      <c r="AU198" t="s">
        <v>134</v>
      </c>
      <c r="AV198">
        <v>4364.8354367647062</v>
      </c>
      <c r="AW198">
        <v>0</v>
      </c>
      <c r="AX198" t="s">
        <v>1345</v>
      </c>
      <c r="AY198" t="s">
        <v>179</v>
      </c>
      <c r="AZ198" t="s">
        <v>137</v>
      </c>
      <c r="BA198" t="s">
        <v>137</v>
      </c>
      <c r="BE198">
        <v>111.67</v>
      </c>
      <c r="BF198">
        <v>0</v>
      </c>
      <c r="BG198">
        <v>0</v>
      </c>
      <c r="BH198">
        <v>4364.8354367647062</v>
      </c>
      <c r="BI198">
        <v>0</v>
      </c>
      <c r="BJ198">
        <v>4364.8354367647062</v>
      </c>
      <c r="BK198">
        <v>0</v>
      </c>
      <c r="BL198">
        <v>0</v>
      </c>
      <c r="BM198">
        <v>0</v>
      </c>
      <c r="BN198">
        <v>39.086911764705881</v>
      </c>
    </row>
    <row r="199" spans="1:66" ht="15" hidden="1" customHeight="1" x14ac:dyDescent="0.25">
      <c r="A199" s="16" t="s">
        <v>1346</v>
      </c>
      <c r="B199" t="s">
        <v>33</v>
      </c>
      <c r="C199" t="s">
        <v>302</v>
      </c>
      <c r="D199" t="s">
        <v>63</v>
      </c>
      <c r="E199" t="s">
        <v>535</v>
      </c>
      <c r="F199" t="s">
        <v>1346</v>
      </c>
      <c r="G199" t="s">
        <v>1347</v>
      </c>
      <c r="H199" t="s">
        <v>305</v>
      </c>
      <c r="I199" t="s">
        <v>306</v>
      </c>
      <c r="J199" s="5">
        <v>42689</v>
      </c>
      <c r="K199" s="5">
        <v>42582</v>
      </c>
      <c r="L199" t="s">
        <v>175</v>
      </c>
      <c r="M199" t="s">
        <v>196</v>
      </c>
      <c r="N199" t="s">
        <v>302</v>
      </c>
      <c r="O199" t="s">
        <v>307</v>
      </c>
      <c r="P199" t="s">
        <v>145</v>
      </c>
      <c r="Q199">
        <v>35000000</v>
      </c>
      <c r="R199">
        <v>0</v>
      </c>
      <c r="S199" t="s">
        <v>129</v>
      </c>
      <c r="T199">
        <v>0</v>
      </c>
      <c r="U199" t="s">
        <v>130</v>
      </c>
      <c r="V199" t="s">
        <v>131</v>
      </c>
      <c r="W199" t="s">
        <v>132</v>
      </c>
      <c r="X199" t="s">
        <v>132</v>
      </c>
      <c r="Y199">
        <v>0</v>
      </c>
      <c r="Z199">
        <v>35000000</v>
      </c>
      <c r="AA199">
        <v>35000000</v>
      </c>
      <c r="AB199">
        <v>35000000</v>
      </c>
      <c r="AC199">
        <v>35000000</v>
      </c>
      <c r="AD199">
        <v>51470.588235294119</v>
      </c>
      <c r="AE199">
        <v>51470.588235294119</v>
      </c>
      <c r="AF199">
        <v>0</v>
      </c>
      <c r="AG199" s="5">
        <v>42582</v>
      </c>
      <c r="AH199">
        <v>0</v>
      </c>
      <c r="AI199">
        <v>0</v>
      </c>
      <c r="AJ199" s="5">
        <v>42795</v>
      </c>
      <c r="AK199" s="5">
        <v>42858</v>
      </c>
      <c r="AL199" s="5">
        <v>42766</v>
      </c>
      <c r="AM199" s="5">
        <v>42714</v>
      </c>
      <c r="AN199" s="5">
        <v>42723</v>
      </c>
      <c r="AO199" t="s">
        <v>306</v>
      </c>
      <c r="AU199" t="s">
        <v>134</v>
      </c>
      <c r="AV199">
        <v>51470.588235294119</v>
      </c>
      <c r="AW199">
        <v>0</v>
      </c>
      <c r="AX199" t="s">
        <v>1348</v>
      </c>
      <c r="AY199" t="s">
        <v>179</v>
      </c>
      <c r="AZ199" t="s">
        <v>137</v>
      </c>
      <c r="BA199" t="s">
        <v>137</v>
      </c>
      <c r="BE199">
        <v>35000000</v>
      </c>
      <c r="BF199">
        <v>0</v>
      </c>
      <c r="BG199">
        <v>0</v>
      </c>
      <c r="BH199">
        <v>51470.588235294119</v>
      </c>
      <c r="BI199">
        <v>0</v>
      </c>
      <c r="BJ199">
        <v>51470.588235294119</v>
      </c>
      <c r="BK199">
        <v>0</v>
      </c>
      <c r="BL199">
        <v>0</v>
      </c>
      <c r="BM199">
        <v>0</v>
      </c>
      <c r="BN199">
        <v>1.4705882352941181E-3</v>
      </c>
    </row>
    <row r="200" spans="1:66" ht="15" hidden="1" customHeight="1" x14ac:dyDescent="0.25">
      <c r="A200" s="16" t="s">
        <v>1349</v>
      </c>
      <c r="B200" t="s">
        <v>169</v>
      </c>
      <c r="C200" t="s">
        <v>254</v>
      </c>
      <c r="D200" t="s">
        <v>63</v>
      </c>
      <c r="E200" t="s">
        <v>535</v>
      </c>
      <c r="F200" t="s">
        <v>1349</v>
      </c>
      <c r="G200" t="s">
        <v>1350</v>
      </c>
      <c r="H200" t="s">
        <v>1351</v>
      </c>
      <c r="I200" t="s">
        <v>1352</v>
      </c>
      <c r="J200" s="5">
        <v>42597</v>
      </c>
      <c r="K200" s="5">
        <v>42735</v>
      </c>
      <c r="L200" t="s">
        <v>175</v>
      </c>
      <c r="M200" t="s">
        <v>176</v>
      </c>
      <c r="N200" t="s">
        <v>254</v>
      </c>
      <c r="O200" t="s">
        <v>259</v>
      </c>
      <c r="P200" t="s">
        <v>333</v>
      </c>
      <c r="Q200">
        <v>6000</v>
      </c>
      <c r="R200">
        <v>0</v>
      </c>
      <c r="S200" t="s">
        <v>129</v>
      </c>
      <c r="T200">
        <v>0</v>
      </c>
      <c r="U200" t="s">
        <v>130</v>
      </c>
      <c r="V200" t="s">
        <v>131</v>
      </c>
      <c r="W200" t="s">
        <v>132</v>
      </c>
      <c r="X200" t="s">
        <v>132</v>
      </c>
      <c r="Y200">
        <v>0</v>
      </c>
      <c r="Z200">
        <v>0</v>
      </c>
      <c r="AA200">
        <v>6000</v>
      </c>
      <c r="AB200">
        <v>6000</v>
      </c>
      <c r="AC200">
        <v>0</v>
      </c>
      <c r="AD200">
        <v>0</v>
      </c>
      <c r="AE200">
        <v>6000</v>
      </c>
      <c r="AF200">
        <v>6000</v>
      </c>
      <c r="AG200" s="5">
        <v>42735</v>
      </c>
      <c r="AH200">
        <v>0</v>
      </c>
      <c r="AI200">
        <v>0</v>
      </c>
      <c r="AJ200">
        <v>0</v>
      </c>
      <c r="AK200">
        <v>0</v>
      </c>
      <c r="AL200">
        <v>0</v>
      </c>
      <c r="AM200" s="5">
        <v>42723</v>
      </c>
      <c r="AN200" s="5">
        <v>42725</v>
      </c>
      <c r="AO200" t="s">
        <v>1352</v>
      </c>
      <c r="AR200" t="s">
        <v>1353</v>
      </c>
      <c r="AU200" t="s">
        <v>134</v>
      </c>
      <c r="AV200">
        <v>6000</v>
      </c>
      <c r="AW200">
        <v>0</v>
      </c>
      <c r="AX200" t="s">
        <v>1354</v>
      </c>
      <c r="AY200" t="s">
        <v>179</v>
      </c>
      <c r="AZ200" t="s">
        <v>137</v>
      </c>
      <c r="BA200" t="s">
        <v>137</v>
      </c>
      <c r="BE200">
        <v>6000</v>
      </c>
      <c r="BF200">
        <v>0</v>
      </c>
      <c r="BG200">
        <v>0</v>
      </c>
      <c r="BH200">
        <v>6000</v>
      </c>
      <c r="BI200">
        <v>0</v>
      </c>
      <c r="BJ200">
        <v>6000</v>
      </c>
      <c r="BK200">
        <v>0</v>
      </c>
      <c r="BL200">
        <v>0</v>
      </c>
      <c r="BM200">
        <v>0</v>
      </c>
      <c r="BN200">
        <v>1</v>
      </c>
    </row>
    <row r="201" spans="1:66" ht="15" hidden="1" customHeight="1" x14ac:dyDescent="0.25">
      <c r="A201" s="16" t="s">
        <v>1355</v>
      </c>
      <c r="B201" t="s">
        <v>33</v>
      </c>
      <c r="C201" t="s">
        <v>302</v>
      </c>
      <c r="D201" t="s">
        <v>63</v>
      </c>
      <c r="E201" t="s">
        <v>535</v>
      </c>
      <c r="F201" t="s">
        <v>1355</v>
      </c>
      <c r="G201" t="s">
        <v>1356</v>
      </c>
      <c r="H201" t="s">
        <v>1357</v>
      </c>
      <c r="I201" t="s">
        <v>1358</v>
      </c>
      <c r="J201" s="5">
        <v>42717</v>
      </c>
      <c r="K201" s="5">
        <v>42717</v>
      </c>
      <c r="L201" t="s">
        <v>175</v>
      </c>
      <c r="M201" t="s">
        <v>196</v>
      </c>
      <c r="N201" t="s">
        <v>302</v>
      </c>
      <c r="O201" t="s">
        <v>307</v>
      </c>
      <c r="P201" t="s">
        <v>145</v>
      </c>
      <c r="Q201">
        <v>11633426</v>
      </c>
      <c r="R201">
        <v>0</v>
      </c>
      <c r="S201" t="s">
        <v>129</v>
      </c>
      <c r="T201">
        <v>0</v>
      </c>
      <c r="U201" t="s">
        <v>130</v>
      </c>
      <c r="V201" t="s">
        <v>131</v>
      </c>
      <c r="W201" t="s">
        <v>132</v>
      </c>
      <c r="X201" t="s">
        <v>132</v>
      </c>
      <c r="Y201">
        <v>0</v>
      </c>
      <c r="Z201">
        <v>11633426</v>
      </c>
      <c r="AA201">
        <v>11633426</v>
      </c>
      <c r="AB201">
        <v>11633426</v>
      </c>
      <c r="AC201">
        <v>11633426</v>
      </c>
      <c r="AD201">
        <v>17107.979411764711</v>
      </c>
      <c r="AE201">
        <v>17107.979411764711</v>
      </c>
      <c r="AF201">
        <v>0</v>
      </c>
      <c r="AG201" s="5">
        <v>42717</v>
      </c>
      <c r="AH201">
        <v>0</v>
      </c>
      <c r="AI201">
        <v>0</v>
      </c>
      <c r="AJ201" s="5">
        <v>42726</v>
      </c>
      <c r="AK201" s="5">
        <v>42727</v>
      </c>
      <c r="AL201" s="5">
        <v>42735</v>
      </c>
      <c r="AM201" s="5">
        <v>42719</v>
      </c>
      <c r="AN201" s="5">
        <v>42725</v>
      </c>
      <c r="AO201" t="s">
        <v>1358</v>
      </c>
      <c r="AR201" t="s">
        <v>1359</v>
      </c>
      <c r="AU201" t="s">
        <v>134</v>
      </c>
      <c r="AV201">
        <v>17107.979411764711</v>
      </c>
      <c r="AW201">
        <v>0</v>
      </c>
      <c r="AX201" t="s">
        <v>1360</v>
      </c>
      <c r="AY201" t="s">
        <v>179</v>
      </c>
      <c r="AZ201" t="s">
        <v>137</v>
      </c>
      <c r="BA201" t="s">
        <v>137</v>
      </c>
      <c r="BE201">
        <v>11633426</v>
      </c>
      <c r="BF201">
        <v>0</v>
      </c>
      <c r="BG201">
        <v>0</v>
      </c>
      <c r="BH201">
        <v>17107.979411764711</v>
      </c>
      <c r="BI201">
        <v>0</v>
      </c>
      <c r="BJ201">
        <v>17107.979411764711</v>
      </c>
      <c r="BK201">
        <v>0</v>
      </c>
      <c r="BL201">
        <v>0</v>
      </c>
      <c r="BM201">
        <v>0</v>
      </c>
      <c r="BN201">
        <v>1.4705882352941181E-3</v>
      </c>
    </row>
    <row r="202" spans="1:66" ht="15" customHeight="1" x14ac:dyDescent="0.25">
      <c r="A202" s="16" t="s">
        <v>1361</v>
      </c>
      <c r="B202" t="s">
        <v>10</v>
      </c>
      <c r="C202" t="s">
        <v>362</v>
      </c>
      <c r="D202" t="s">
        <v>63</v>
      </c>
      <c r="E202" t="s">
        <v>535</v>
      </c>
      <c r="F202" s="6" t="s">
        <v>1361</v>
      </c>
      <c r="G202" t="s">
        <v>1362</v>
      </c>
      <c r="H202" t="s">
        <v>1363</v>
      </c>
      <c r="I202" t="s">
        <v>1364</v>
      </c>
      <c r="J202" s="5">
        <v>42731</v>
      </c>
      <c r="K202" s="5">
        <v>42790</v>
      </c>
      <c r="L202" t="s">
        <v>156</v>
      </c>
      <c r="M202" t="s">
        <v>324</v>
      </c>
      <c r="N202" t="s">
        <v>362</v>
      </c>
      <c r="O202" t="s">
        <v>367</v>
      </c>
      <c r="P202" t="s">
        <v>128</v>
      </c>
      <c r="Q202">
        <v>2800</v>
      </c>
      <c r="R202">
        <v>0</v>
      </c>
      <c r="S202" t="s">
        <v>129</v>
      </c>
      <c r="T202">
        <v>0</v>
      </c>
      <c r="U202" t="s">
        <v>130</v>
      </c>
      <c r="V202" t="s">
        <v>131</v>
      </c>
      <c r="W202" t="s">
        <v>146</v>
      </c>
      <c r="X202" t="s">
        <v>132</v>
      </c>
      <c r="Y202">
        <v>5688</v>
      </c>
      <c r="Z202">
        <v>4007.31</v>
      </c>
      <c r="AA202">
        <v>8488</v>
      </c>
      <c r="AB202">
        <v>8488</v>
      </c>
      <c r="AC202">
        <v>4007.31</v>
      </c>
      <c r="AD202">
        <v>156633.3723838235</v>
      </c>
      <c r="AE202">
        <v>331769.70705882361</v>
      </c>
      <c r="AF202">
        <v>175136.33467499999</v>
      </c>
      <c r="AG202" s="5">
        <v>42889</v>
      </c>
      <c r="AH202" s="5">
        <v>42836</v>
      </c>
      <c r="AI202" s="5">
        <v>42837</v>
      </c>
      <c r="AJ202" s="5">
        <v>42877</v>
      </c>
      <c r="AK202" s="5">
        <v>42899</v>
      </c>
      <c r="AL202" s="5">
        <v>42855</v>
      </c>
      <c r="AM202" s="5">
        <v>42727</v>
      </c>
      <c r="AN202" s="5">
        <v>42727</v>
      </c>
      <c r="AO202" t="s">
        <v>1364</v>
      </c>
      <c r="AQ202" t="s">
        <v>1257</v>
      </c>
      <c r="AR202" t="s">
        <v>1365</v>
      </c>
      <c r="AS202" t="s">
        <v>162</v>
      </c>
      <c r="AT202" t="s">
        <v>32</v>
      </c>
      <c r="AU202" t="s">
        <v>184</v>
      </c>
      <c r="AV202">
        <v>109443.3529411765</v>
      </c>
      <c r="AW202">
        <v>222326.35411764699</v>
      </c>
      <c r="AX202" t="s">
        <v>1366</v>
      </c>
      <c r="AY202" t="s">
        <v>164</v>
      </c>
      <c r="AZ202" t="s">
        <v>1273</v>
      </c>
      <c r="BA202" t="s">
        <v>1367</v>
      </c>
      <c r="BB202" t="s">
        <v>188</v>
      </c>
      <c r="BC202" t="s">
        <v>1368</v>
      </c>
      <c r="BE202">
        <v>2800</v>
      </c>
      <c r="BF202">
        <v>5688</v>
      </c>
      <c r="BG202">
        <v>0</v>
      </c>
      <c r="BH202">
        <v>109443.3529411765</v>
      </c>
      <c r="BI202">
        <v>222326.35411764699</v>
      </c>
      <c r="BJ202">
        <v>331769.70705882361</v>
      </c>
      <c r="BK202">
        <v>88.51</v>
      </c>
      <c r="BL202">
        <v>0</v>
      </c>
      <c r="BM202">
        <v>3459.5825602941181</v>
      </c>
      <c r="BN202">
        <v>39.086911764705881</v>
      </c>
    </row>
    <row r="203" spans="1:66" ht="15" hidden="1" customHeight="1" x14ac:dyDescent="0.25">
      <c r="A203" s="16" t="s">
        <v>1369</v>
      </c>
      <c r="B203" t="s">
        <v>712</v>
      </c>
      <c r="C203" t="s">
        <v>713</v>
      </c>
      <c r="D203" t="s">
        <v>63</v>
      </c>
      <c r="E203" t="s">
        <v>120</v>
      </c>
      <c r="F203" t="s">
        <v>1369</v>
      </c>
      <c r="G203" t="s">
        <v>1370</v>
      </c>
      <c r="H203" t="s">
        <v>1371</v>
      </c>
      <c r="I203" t="s">
        <v>1372</v>
      </c>
      <c r="J203" s="5">
        <v>42752</v>
      </c>
      <c r="K203" s="5">
        <v>42841</v>
      </c>
      <c r="L203" t="s">
        <v>175</v>
      </c>
      <c r="M203" t="s">
        <v>718</v>
      </c>
      <c r="N203" t="s">
        <v>713</v>
      </c>
      <c r="O203" t="s">
        <v>719</v>
      </c>
      <c r="P203" t="s">
        <v>333</v>
      </c>
      <c r="Q203">
        <v>59967.5</v>
      </c>
      <c r="R203">
        <v>0</v>
      </c>
      <c r="S203" t="s">
        <v>129</v>
      </c>
      <c r="T203">
        <v>0</v>
      </c>
      <c r="U203" t="s">
        <v>130</v>
      </c>
      <c r="V203" t="s">
        <v>131</v>
      </c>
      <c r="W203" t="s">
        <v>132</v>
      </c>
      <c r="X203" t="s">
        <v>132</v>
      </c>
      <c r="Y203">
        <v>0</v>
      </c>
      <c r="Z203">
        <v>0</v>
      </c>
      <c r="AA203">
        <v>59967.5</v>
      </c>
      <c r="AB203">
        <v>59967.5</v>
      </c>
      <c r="AC203">
        <v>0</v>
      </c>
      <c r="AD203">
        <v>0</v>
      </c>
      <c r="AE203">
        <v>59967.5</v>
      </c>
      <c r="AF203">
        <v>59967.5</v>
      </c>
      <c r="AG203" s="5">
        <v>42841</v>
      </c>
      <c r="AH203">
        <v>0</v>
      </c>
      <c r="AI203">
        <v>0</v>
      </c>
      <c r="AJ203">
        <v>0</v>
      </c>
      <c r="AK203">
        <v>0</v>
      </c>
      <c r="AL203">
        <v>0</v>
      </c>
      <c r="AM203" s="5">
        <v>42714</v>
      </c>
      <c r="AN203" s="5">
        <v>42727</v>
      </c>
      <c r="AO203" t="s">
        <v>1372</v>
      </c>
      <c r="AR203" t="s">
        <v>1373</v>
      </c>
      <c r="AU203" t="s">
        <v>134</v>
      </c>
      <c r="AV203">
        <v>59967.5</v>
      </c>
      <c r="AW203">
        <v>0</v>
      </c>
      <c r="AX203" t="s">
        <v>1374</v>
      </c>
      <c r="AY203" t="s">
        <v>179</v>
      </c>
      <c r="AZ203" t="s">
        <v>137</v>
      </c>
      <c r="BA203" t="s">
        <v>137</v>
      </c>
      <c r="BE203">
        <v>59967.5</v>
      </c>
      <c r="BF203">
        <v>0</v>
      </c>
      <c r="BG203">
        <v>0</v>
      </c>
      <c r="BH203">
        <v>59967.5</v>
      </c>
      <c r="BI203">
        <v>0</v>
      </c>
      <c r="BJ203">
        <v>59967.5</v>
      </c>
      <c r="BK203">
        <v>0</v>
      </c>
      <c r="BL203">
        <v>0</v>
      </c>
      <c r="BM203">
        <v>0</v>
      </c>
      <c r="BN203">
        <v>1</v>
      </c>
    </row>
    <row r="204" spans="1:66" ht="15" hidden="1" customHeight="1" x14ac:dyDescent="0.25">
      <c r="A204" s="16" t="s">
        <v>1376</v>
      </c>
      <c r="B204" t="s">
        <v>712</v>
      </c>
      <c r="C204" t="s">
        <v>1375</v>
      </c>
      <c r="D204" t="s">
        <v>12</v>
      </c>
      <c r="E204" t="s">
        <v>120</v>
      </c>
      <c r="F204" t="s">
        <v>1376</v>
      </c>
      <c r="G204" t="s">
        <v>1377</v>
      </c>
      <c r="H204" t="s">
        <v>1378</v>
      </c>
      <c r="I204" t="s">
        <v>1379</v>
      </c>
      <c r="J204" s="5">
        <v>42739</v>
      </c>
      <c r="K204" s="5">
        <v>42809</v>
      </c>
      <c r="L204" t="s">
        <v>175</v>
      </c>
      <c r="M204" t="s">
        <v>718</v>
      </c>
      <c r="N204" t="s">
        <v>1375</v>
      </c>
      <c r="O204" t="s">
        <v>1380</v>
      </c>
      <c r="P204" t="s">
        <v>145</v>
      </c>
      <c r="Q204">
        <v>29908870</v>
      </c>
      <c r="R204">
        <v>0</v>
      </c>
      <c r="S204" t="s">
        <v>129</v>
      </c>
      <c r="T204">
        <v>0</v>
      </c>
      <c r="U204" t="s">
        <v>130</v>
      </c>
      <c r="V204" t="s">
        <v>131</v>
      </c>
      <c r="W204" t="s">
        <v>146</v>
      </c>
      <c r="X204" t="s">
        <v>146</v>
      </c>
      <c r="Y204">
        <v>6963008</v>
      </c>
      <c r="Z204">
        <v>35740826</v>
      </c>
      <c r="AA204">
        <v>36871878</v>
      </c>
      <c r="AB204">
        <v>36871878</v>
      </c>
      <c r="AC204">
        <v>35740826</v>
      </c>
      <c r="AD204">
        <v>52560.038235294123</v>
      </c>
      <c r="AE204">
        <v>54223.35</v>
      </c>
      <c r="AF204">
        <v>1663.3117647058821</v>
      </c>
      <c r="AG204" s="5">
        <v>42855</v>
      </c>
      <c r="AH204">
        <v>0</v>
      </c>
      <c r="AI204" s="5">
        <v>42810</v>
      </c>
      <c r="AJ204" s="5">
        <v>42863</v>
      </c>
      <c r="AK204" s="5">
        <v>42866</v>
      </c>
      <c r="AL204" s="5">
        <v>42825</v>
      </c>
      <c r="AM204" s="5">
        <v>42705</v>
      </c>
      <c r="AN204" s="5">
        <v>42745</v>
      </c>
      <c r="AO204" t="s">
        <v>1379</v>
      </c>
      <c r="AR204" t="s">
        <v>1381</v>
      </c>
      <c r="AU204" t="s">
        <v>134</v>
      </c>
      <c r="AV204">
        <v>43983.632352941167</v>
      </c>
      <c r="AW204">
        <v>10239.71764705882</v>
      </c>
      <c r="AX204" t="s">
        <v>1382</v>
      </c>
      <c r="AY204" t="s">
        <v>179</v>
      </c>
      <c r="AZ204" t="s">
        <v>137</v>
      </c>
      <c r="BA204" t="s">
        <v>137</v>
      </c>
      <c r="BE204">
        <v>29908870</v>
      </c>
      <c r="BF204">
        <v>6963008</v>
      </c>
      <c r="BG204">
        <v>0</v>
      </c>
      <c r="BH204">
        <v>43983.632352941167</v>
      </c>
      <c r="BI204">
        <v>10239.71764705882</v>
      </c>
      <c r="BJ204">
        <v>54223.35</v>
      </c>
      <c r="BK204">
        <v>0</v>
      </c>
      <c r="BL204">
        <v>0</v>
      </c>
      <c r="BM204">
        <v>0</v>
      </c>
      <c r="BN204">
        <v>1.4705882352941181E-3</v>
      </c>
    </row>
    <row r="205" spans="1:66" ht="15" customHeight="1" x14ac:dyDescent="0.25">
      <c r="A205" s="16" t="s">
        <v>1383</v>
      </c>
      <c r="B205" t="s">
        <v>10</v>
      </c>
      <c r="C205" t="s">
        <v>11</v>
      </c>
      <c r="D205" t="s">
        <v>63</v>
      </c>
      <c r="E205" t="s">
        <v>535</v>
      </c>
      <c r="F205" t="s">
        <v>1383</v>
      </c>
      <c r="G205" t="s">
        <v>1384</v>
      </c>
      <c r="H205" t="s">
        <v>1385</v>
      </c>
      <c r="I205" t="s">
        <v>1386</v>
      </c>
      <c r="J205" s="5">
        <v>42751</v>
      </c>
      <c r="K205" s="5">
        <v>42916</v>
      </c>
      <c r="L205" t="s">
        <v>156</v>
      </c>
      <c r="M205" t="s">
        <v>324</v>
      </c>
      <c r="N205" t="s">
        <v>11</v>
      </c>
      <c r="O205" t="s">
        <v>17</v>
      </c>
      <c r="P205" t="s">
        <v>145</v>
      </c>
      <c r="Q205">
        <v>4400000</v>
      </c>
      <c r="R205">
        <v>0</v>
      </c>
      <c r="S205" t="s">
        <v>129</v>
      </c>
      <c r="T205">
        <v>0</v>
      </c>
      <c r="U205" t="s">
        <v>130</v>
      </c>
      <c r="V205" t="s">
        <v>131</v>
      </c>
      <c r="W205" t="s">
        <v>132</v>
      </c>
      <c r="X205" t="s">
        <v>132</v>
      </c>
      <c r="Y205">
        <v>0</v>
      </c>
      <c r="Z205">
        <v>3999999.97</v>
      </c>
      <c r="AA205">
        <v>4400000</v>
      </c>
      <c r="AB205">
        <v>4400000</v>
      </c>
      <c r="AC205">
        <v>3999999.97</v>
      </c>
      <c r="AD205">
        <v>5882.3528970588231</v>
      </c>
      <c r="AE205">
        <v>6470.588235294118</v>
      </c>
      <c r="AF205">
        <v>588.23533823529408</v>
      </c>
      <c r="AG205" s="5">
        <v>42916</v>
      </c>
      <c r="AH205">
        <v>0</v>
      </c>
      <c r="AI205">
        <v>0</v>
      </c>
      <c r="AJ205" s="5">
        <v>42882</v>
      </c>
      <c r="AK205" s="5">
        <v>42900</v>
      </c>
      <c r="AL205" s="5">
        <v>42886</v>
      </c>
      <c r="AM205" s="5">
        <v>42745</v>
      </c>
      <c r="AN205" s="5">
        <v>42747</v>
      </c>
      <c r="AO205" t="s">
        <v>1386</v>
      </c>
      <c r="AR205" t="s">
        <v>1387</v>
      </c>
      <c r="AU205" t="s">
        <v>134</v>
      </c>
      <c r="AV205">
        <v>6470.588235294118</v>
      </c>
      <c r="AW205">
        <v>0</v>
      </c>
      <c r="AX205" t="s">
        <v>1388</v>
      </c>
      <c r="AY205" t="s">
        <v>164</v>
      </c>
      <c r="AZ205" t="s">
        <v>137</v>
      </c>
      <c r="BA205" t="s">
        <v>137</v>
      </c>
      <c r="BE205">
        <v>4400000</v>
      </c>
      <c r="BF205">
        <v>0</v>
      </c>
      <c r="BG205">
        <v>0</v>
      </c>
      <c r="BH205">
        <v>6470.588235294118</v>
      </c>
      <c r="BI205">
        <v>0</v>
      </c>
      <c r="BJ205">
        <v>6470.588235294118</v>
      </c>
      <c r="BK205">
        <v>0</v>
      </c>
      <c r="BL205">
        <v>0</v>
      </c>
      <c r="BM205">
        <v>0</v>
      </c>
      <c r="BN205">
        <v>1.4705882352941181E-3</v>
      </c>
    </row>
    <row r="206" spans="1:66" ht="15" hidden="1" customHeight="1" x14ac:dyDescent="0.25">
      <c r="A206" s="16" t="s">
        <v>1389</v>
      </c>
      <c r="B206" t="s">
        <v>10</v>
      </c>
      <c r="C206" t="s">
        <v>319</v>
      </c>
      <c r="D206" t="s">
        <v>63</v>
      </c>
      <c r="E206" t="s">
        <v>535</v>
      </c>
      <c r="F206" t="s">
        <v>1389</v>
      </c>
      <c r="G206" t="s">
        <v>1390</v>
      </c>
      <c r="H206" t="s">
        <v>1067</v>
      </c>
      <c r="I206" t="s">
        <v>1068</v>
      </c>
      <c r="J206" s="5">
        <v>42752</v>
      </c>
      <c r="K206" s="5">
        <v>42769</v>
      </c>
      <c r="L206" t="s">
        <v>237</v>
      </c>
      <c r="M206" t="s">
        <v>324</v>
      </c>
      <c r="N206" t="s">
        <v>319</v>
      </c>
      <c r="O206" t="s">
        <v>325</v>
      </c>
      <c r="P206" t="s">
        <v>128</v>
      </c>
      <c r="Q206">
        <v>244.25</v>
      </c>
      <c r="R206">
        <v>0</v>
      </c>
      <c r="S206" t="s">
        <v>129</v>
      </c>
      <c r="T206">
        <v>0</v>
      </c>
      <c r="U206" t="s">
        <v>130</v>
      </c>
      <c r="V206" t="s">
        <v>131</v>
      </c>
      <c r="W206" t="s">
        <v>132</v>
      </c>
      <c r="X206" t="s">
        <v>132</v>
      </c>
      <c r="Y206">
        <v>0</v>
      </c>
      <c r="Z206">
        <v>244.26</v>
      </c>
      <c r="AA206">
        <v>244.25</v>
      </c>
      <c r="AB206">
        <v>244.25</v>
      </c>
      <c r="AC206">
        <v>244.26</v>
      </c>
      <c r="AD206">
        <v>9547.3690676470596</v>
      </c>
      <c r="AE206">
        <v>9546.9781985294121</v>
      </c>
      <c r="AF206">
        <v>-0.39086911764705878</v>
      </c>
      <c r="AG206" s="5">
        <v>42769</v>
      </c>
      <c r="AH206">
        <v>0</v>
      </c>
      <c r="AI206">
        <v>0</v>
      </c>
      <c r="AJ206" s="5">
        <v>42787</v>
      </c>
      <c r="AK206" s="5">
        <v>42817</v>
      </c>
      <c r="AL206" s="5">
        <v>42794</v>
      </c>
      <c r="AM206" s="5">
        <v>42752</v>
      </c>
      <c r="AN206" s="5">
        <v>42753</v>
      </c>
      <c r="AO206" t="s">
        <v>1068</v>
      </c>
      <c r="AP206" t="s">
        <v>1391</v>
      </c>
      <c r="AR206" t="s">
        <v>1069</v>
      </c>
      <c r="AU206" t="s">
        <v>134</v>
      </c>
      <c r="AV206">
        <v>9546.9781985294121</v>
      </c>
      <c r="AW206">
        <v>0</v>
      </c>
      <c r="AX206" t="s">
        <v>1392</v>
      </c>
      <c r="AY206" t="s">
        <v>242</v>
      </c>
      <c r="AZ206" t="s">
        <v>137</v>
      </c>
      <c r="BA206" t="s">
        <v>137</v>
      </c>
      <c r="BE206">
        <v>244.25</v>
      </c>
      <c r="BF206">
        <v>0</v>
      </c>
      <c r="BG206">
        <v>0</v>
      </c>
      <c r="BH206">
        <v>9546.9781985294121</v>
      </c>
      <c r="BI206">
        <v>0</v>
      </c>
      <c r="BJ206">
        <v>9546.9781985294121</v>
      </c>
      <c r="BK206">
        <v>0</v>
      </c>
      <c r="BL206">
        <v>0</v>
      </c>
      <c r="BM206">
        <v>0</v>
      </c>
      <c r="BN206">
        <v>39.086911764705881</v>
      </c>
    </row>
    <row r="207" spans="1:66" ht="15" customHeight="1" x14ac:dyDescent="0.25">
      <c r="A207" s="16" t="s">
        <v>1393</v>
      </c>
      <c r="B207" t="s">
        <v>33</v>
      </c>
      <c r="C207" t="s">
        <v>34</v>
      </c>
      <c r="D207" t="s">
        <v>63</v>
      </c>
      <c r="E207" t="s">
        <v>535</v>
      </c>
      <c r="F207" t="s">
        <v>1393</v>
      </c>
      <c r="G207" t="s">
        <v>1394</v>
      </c>
      <c r="H207" t="s">
        <v>1395</v>
      </c>
      <c r="I207" t="s">
        <v>1396</v>
      </c>
      <c r="J207" s="5">
        <v>42705</v>
      </c>
      <c r="K207" s="5">
        <v>43100</v>
      </c>
      <c r="L207" t="s">
        <v>156</v>
      </c>
      <c r="M207" t="s">
        <v>196</v>
      </c>
      <c r="N207" t="s">
        <v>34</v>
      </c>
      <c r="O207" t="s">
        <v>39</v>
      </c>
      <c r="P207" t="s">
        <v>145</v>
      </c>
      <c r="Q207">
        <v>12000000</v>
      </c>
      <c r="R207">
        <v>0</v>
      </c>
      <c r="S207" t="s">
        <v>129</v>
      </c>
      <c r="T207">
        <v>0</v>
      </c>
      <c r="U207" t="s">
        <v>130</v>
      </c>
      <c r="V207" t="s">
        <v>75</v>
      </c>
      <c r="W207" t="s">
        <v>132</v>
      </c>
      <c r="X207" t="s">
        <v>132</v>
      </c>
      <c r="Y207">
        <v>0</v>
      </c>
      <c r="Z207">
        <v>2130800</v>
      </c>
      <c r="AA207">
        <v>12000000</v>
      </c>
      <c r="AB207">
        <v>12000000</v>
      </c>
      <c r="AC207">
        <v>2130800</v>
      </c>
      <c r="AD207">
        <v>3133.5294117647059</v>
      </c>
      <c r="AE207">
        <v>17647.058823529409</v>
      </c>
      <c r="AF207">
        <v>14513.52941176471</v>
      </c>
      <c r="AG207" s="5">
        <v>43100</v>
      </c>
      <c r="AH207">
        <v>0</v>
      </c>
      <c r="AI207">
        <v>0</v>
      </c>
      <c r="AJ207" s="5">
        <v>42748</v>
      </c>
      <c r="AK207" s="5">
        <v>42752</v>
      </c>
      <c r="AL207" s="5">
        <v>42735</v>
      </c>
      <c r="AM207" s="5">
        <v>42748</v>
      </c>
      <c r="AN207" s="5">
        <v>42752</v>
      </c>
      <c r="AO207" t="s">
        <v>1396</v>
      </c>
      <c r="AR207" t="s">
        <v>1397</v>
      </c>
      <c r="AU207" t="s">
        <v>134</v>
      </c>
      <c r="AV207">
        <v>17647.058823529409</v>
      </c>
      <c r="AW207">
        <v>0</v>
      </c>
      <c r="AX207" t="s">
        <v>1398</v>
      </c>
      <c r="AY207" t="s">
        <v>164</v>
      </c>
      <c r="AZ207" t="s">
        <v>137</v>
      </c>
      <c r="BA207" t="s">
        <v>137</v>
      </c>
      <c r="BE207">
        <v>12000000</v>
      </c>
      <c r="BF207">
        <v>0</v>
      </c>
      <c r="BG207">
        <v>0</v>
      </c>
      <c r="BH207">
        <v>17647.058823529409</v>
      </c>
      <c r="BI207">
        <v>0</v>
      </c>
      <c r="BJ207">
        <v>17647.058823529409</v>
      </c>
      <c r="BK207">
        <v>0</v>
      </c>
      <c r="BL207">
        <v>0</v>
      </c>
      <c r="BM207">
        <v>0</v>
      </c>
      <c r="BN207">
        <v>1.4705882352941181E-3</v>
      </c>
    </row>
    <row r="208" spans="1:66" ht="15" hidden="1" customHeight="1" x14ac:dyDescent="0.25">
      <c r="A208" s="16" t="s">
        <v>1399</v>
      </c>
      <c r="B208" t="s">
        <v>10</v>
      </c>
      <c r="C208" t="s">
        <v>11</v>
      </c>
      <c r="D208" t="s">
        <v>63</v>
      </c>
      <c r="E208" t="s">
        <v>535</v>
      </c>
      <c r="F208" t="s">
        <v>1399</v>
      </c>
      <c r="G208" t="s">
        <v>1400</v>
      </c>
      <c r="H208" t="s">
        <v>44</v>
      </c>
      <c r="I208" t="s">
        <v>45</v>
      </c>
      <c r="J208" s="5">
        <v>42747</v>
      </c>
      <c r="K208" s="5">
        <v>42781</v>
      </c>
      <c r="L208" t="s">
        <v>175</v>
      </c>
      <c r="M208" t="s">
        <v>324</v>
      </c>
      <c r="N208" t="s">
        <v>11</v>
      </c>
      <c r="O208" t="s">
        <v>17</v>
      </c>
      <c r="P208" t="s">
        <v>145</v>
      </c>
      <c r="Q208">
        <v>57038588</v>
      </c>
      <c r="R208">
        <v>0</v>
      </c>
      <c r="S208" t="s">
        <v>129</v>
      </c>
      <c r="T208">
        <v>0</v>
      </c>
      <c r="U208" t="s">
        <v>130</v>
      </c>
      <c r="V208" t="s">
        <v>75</v>
      </c>
      <c r="W208" t="s">
        <v>146</v>
      </c>
      <c r="X208" t="s">
        <v>146</v>
      </c>
      <c r="Y208">
        <v>474433</v>
      </c>
      <c r="Z208">
        <v>57038588.009999998</v>
      </c>
      <c r="AA208">
        <v>57513021</v>
      </c>
      <c r="AB208">
        <v>57513021</v>
      </c>
      <c r="AC208">
        <v>57038588.009999998</v>
      </c>
      <c r="AD208">
        <v>83880.276485294118</v>
      </c>
      <c r="AE208">
        <v>84577.972058823536</v>
      </c>
      <c r="AF208">
        <v>697.69557352941172</v>
      </c>
      <c r="AG208" s="5">
        <v>42781</v>
      </c>
      <c r="AH208" s="5">
        <v>42781</v>
      </c>
      <c r="AI208" s="5">
        <v>42786</v>
      </c>
      <c r="AJ208" s="5">
        <v>42818</v>
      </c>
      <c r="AK208" s="5">
        <v>42894</v>
      </c>
      <c r="AL208" s="5">
        <v>42886</v>
      </c>
      <c r="AM208" s="5">
        <v>42753</v>
      </c>
      <c r="AN208" s="5">
        <v>42753</v>
      </c>
      <c r="AO208" t="s">
        <v>45</v>
      </c>
      <c r="AQ208" t="s">
        <v>891</v>
      </c>
      <c r="AR208" t="s">
        <v>46</v>
      </c>
      <c r="AS208" t="s">
        <v>47</v>
      </c>
      <c r="AT208" t="s">
        <v>47</v>
      </c>
      <c r="AU208" t="s">
        <v>184</v>
      </c>
      <c r="AV208">
        <v>83880.276470588229</v>
      </c>
      <c r="AW208">
        <v>697.69558823529417</v>
      </c>
      <c r="AX208" t="s">
        <v>1401</v>
      </c>
      <c r="AY208" t="s">
        <v>179</v>
      </c>
      <c r="AZ208" t="s">
        <v>1103</v>
      </c>
      <c r="BA208" t="s">
        <v>823</v>
      </c>
      <c r="BB208" t="s">
        <v>229</v>
      </c>
      <c r="BC208" t="s">
        <v>825</v>
      </c>
      <c r="BD208" t="s">
        <v>826</v>
      </c>
      <c r="BE208">
        <v>57038588</v>
      </c>
      <c r="BF208">
        <v>474433</v>
      </c>
      <c r="BG208">
        <v>0</v>
      </c>
      <c r="BH208">
        <v>83880.276470588229</v>
      </c>
      <c r="BI208">
        <v>697.69558823529417</v>
      </c>
      <c r="BJ208">
        <v>84577.972058823536</v>
      </c>
      <c r="BK208">
        <v>0</v>
      </c>
      <c r="BL208">
        <v>0</v>
      </c>
      <c r="BM208">
        <v>0</v>
      </c>
      <c r="BN208">
        <v>1.4705882352941181E-3</v>
      </c>
    </row>
    <row r="209" spans="1:66" ht="15" customHeight="1" x14ac:dyDescent="0.25">
      <c r="A209" s="16" t="s">
        <v>1402</v>
      </c>
      <c r="B209" t="s">
        <v>1081</v>
      </c>
      <c r="C209" t="s">
        <v>1082</v>
      </c>
      <c r="D209" t="s">
        <v>63</v>
      </c>
      <c r="E209" t="s">
        <v>120</v>
      </c>
      <c r="F209" t="s">
        <v>1402</v>
      </c>
      <c r="G209" t="s">
        <v>1403</v>
      </c>
      <c r="H209" t="s">
        <v>1085</v>
      </c>
      <c r="I209" t="s">
        <v>1086</v>
      </c>
      <c r="J209" s="5">
        <v>42736</v>
      </c>
      <c r="K209" s="5">
        <v>43100</v>
      </c>
      <c r="L209" t="s">
        <v>156</v>
      </c>
      <c r="M209" t="s">
        <v>1087</v>
      </c>
      <c r="N209" t="s">
        <v>1082</v>
      </c>
      <c r="O209" t="s">
        <v>1088</v>
      </c>
      <c r="P209" t="s">
        <v>128</v>
      </c>
      <c r="Q209">
        <v>4752</v>
      </c>
      <c r="R209">
        <v>0</v>
      </c>
      <c r="S209" t="s">
        <v>129</v>
      </c>
      <c r="T209">
        <v>0</v>
      </c>
      <c r="U209" t="s">
        <v>130</v>
      </c>
      <c r="V209" t="s">
        <v>131</v>
      </c>
      <c r="W209" t="s">
        <v>132</v>
      </c>
      <c r="X209" t="s">
        <v>132</v>
      </c>
      <c r="Y209">
        <v>0</v>
      </c>
      <c r="Z209">
        <v>1584</v>
      </c>
      <c r="AA209">
        <v>4752</v>
      </c>
      <c r="AB209">
        <v>4752</v>
      </c>
      <c r="AC209">
        <v>1584</v>
      </c>
      <c r="AD209">
        <v>61913.668235294121</v>
      </c>
      <c r="AE209">
        <v>185741.00470588231</v>
      </c>
      <c r="AF209">
        <v>123827.3364705882</v>
      </c>
      <c r="AG209" s="5">
        <v>43100</v>
      </c>
      <c r="AH209">
        <v>0</v>
      </c>
      <c r="AI209">
        <v>0</v>
      </c>
      <c r="AJ209" s="5">
        <v>42826</v>
      </c>
      <c r="AK209" s="5">
        <v>42855</v>
      </c>
      <c r="AL209" s="5">
        <v>42855</v>
      </c>
      <c r="AM209" s="5">
        <v>42735</v>
      </c>
      <c r="AN209" s="5">
        <v>42746</v>
      </c>
      <c r="AO209" t="s">
        <v>1086</v>
      </c>
      <c r="AP209" t="s">
        <v>1404</v>
      </c>
      <c r="AQ209" t="s">
        <v>1089</v>
      </c>
      <c r="AR209" t="s">
        <v>1090</v>
      </c>
      <c r="AS209" t="s">
        <v>19</v>
      </c>
      <c r="AT209" t="s">
        <v>20</v>
      </c>
      <c r="AU209" t="s">
        <v>134</v>
      </c>
      <c r="AV209">
        <v>185741.00470588231</v>
      </c>
      <c r="AW209">
        <v>0</v>
      </c>
      <c r="AX209" t="s">
        <v>1405</v>
      </c>
      <c r="AY209" t="s">
        <v>164</v>
      </c>
      <c r="AZ209" t="s">
        <v>1406</v>
      </c>
      <c r="BA209" t="s">
        <v>1407</v>
      </c>
      <c r="BB209" t="s">
        <v>1408</v>
      </c>
      <c r="BC209" t="s">
        <v>1409</v>
      </c>
      <c r="BD209" t="s">
        <v>1410</v>
      </c>
      <c r="BE209">
        <v>4752</v>
      </c>
      <c r="BF209">
        <v>0</v>
      </c>
      <c r="BG209">
        <v>0</v>
      </c>
      <c r="BH209">
        <v>185741.00470588231</v>
      </c>
      <c r="BI209">
        <v>0</v>
      </c>
      <c r="BJ209">
        <v>185741.00470588231</v>
      </c>
      <c r="BK209">
        <v>0</v>
      </c>
      <c r="BL209">
        <v>0</v>
      </c>
      <c r="BM209">
        <v>0</v>
      </c>
      <c r="BN209">
        <v>39.086911764705881</v>
      </c>
    </row>
    <row r="210" spans="1:66" ht="15" customHeight="1" x14ac:dyDescent="0.25">
      <c r="A210" s="16" t="s">
        <v>1411</v>
      </c>
      <c r="B210" t="s">
        <v>33</v>
      </c>
      <c r="C210" t="s">
        <v>217</v>
      </c>
      <c r="D210" t="s">
        <v>63</v>
      </c>
      <c r="E210" t="s">
        <v>535</v>
      </c>
      <c r="F210" t="s">
        <v>1411</v>
      </c>
      <c r="G210" t="s">
        <v>1412</v>
      </c>
      <c r="H210" t="s">
        <v>1413</v>
      </c>
      <c r="I210" t="s">
        <v>1414</v>
      </c>
      <c r="J210" s="5">
        <v>42738</v>
      </c>
      <c r="K210" s="5">
        <v>43100</v>
      </c>
      <c r="L210" t="s">
        <v>156</v>
      </c>
      <c r="M210" t="s">
        <v>196</v>
      </c>
      <c r="N210" t="s">
        <v>217</v>
      </c>
      <c r="O210" t="s">
        <v>222</v>
      </c>
      <c r="P210" t="s">
        <v>128</v>
      </c>
      <c r="Q210">
        <v>1500</v>
      </c>
      <c r="R210">
        <v>0</v>
      </c>
      <c r="S210" t="s">
        <v>129</v>
      </c>
      <c r="T210">
        <v>0</v>
      </c>
      <c r="U210" t="s">
        <v>130</v>
      </c>
      <c r="V210" t="s">
        <v>131</v>
      </c>
      <c r="W210" t="s">
        <v>132</v>
      </c>
      <c r="X210" t="s">
        <v>132</v>
      </c>
      <c r="Y210">
        <v>0</v>
      </c>
      <c r="Z210">
        <v>552.38</v>
      </c>
      <c r="AA210">
        <v>1500</v>
      </c>
      <c r="AB210">
        <v>1500</v>
      </c>
      <c r="AC210">
        <v>552.38</v>
      </c>
      <c r="AD210">
        <v>21590.82832058824</v>
      </c>
      <c r="AE210">
        <v>58630.367647058833</v>
      </c>
      <c r="AF210">
        <v>37039.539326470593</v>
      </c>
      <c r="AG210" s="5">
        <v>43100</v>
      </c>
      <c r="AH210">
        <v>0</v>
      </c>
      <c r="AI210">
        <v>0</v>
      </c>
      <c r="AJ210" s="5">
        <v>42877</v>
      </c>
      <c r="AK210" s="5">
        <v>42900</v>
      </c>
      <c r="AL210" s="5">
        <v>42886</v>
      </c>
      <c r="AM210" s="5">
        <v>42736</v>
      </c>
      <c r="AN210" s="5">
        <v>42760</v>
      </c>
      <c r="AO210" t="s">
        <v>1414</v>
      </c>
      <c r="AR210" t="s">
        <v>1415</v>
      </c>
      <c r="AU210" t="s">
        <v>184</v>
      </c>
      <c r="AV210">
        <v>58630.367647058833</v>
      </c>
      <c r="AW210">
        <v>0</v>
      </c>
      <c r="AX210" t="s">
        <v>1416</v>
      </c>
      <c r="AY210" t="s">
        <v>164</v>
      </c>
      <c r="AZ210" t="s">
        <v>137</v>
      </c>
      <c r="BA210" t="s">
        <v>137</v>
      </c>
      <c r="BE210">
        <v>1500</v>
      </c>
      <c r="BF210">
        <v>0</v>
      </c>
      <c r="BG210">
        <v>0</v>
      </c>
      <c r="BH210">
        <v>58630.367647058833</v>
      </c>
      <c r="BI210">
        <v>0</v>
      </c>
      <c r="BJ210">
        <v>58630.367647058833</v>
      </c>
      <c r="BK210">
        <v>0</v>
      </c>
      <c r="BL210">
        <v>0</v>
      </c>
      <c r="BM210">
        <v>0</v>
      </c>
      <c r="BN210">
        <v>39.086911764705881</v>
      </c>
    </row>
    <row r="211" spans="1:66" ht="15" hidden="1" customHeight="1" x14ac:dyDescent="0.25">
      <c r="A211" s="16" t="s">
        <v>1417</v>
      </c>
      <c r="B211" t="s">
        <v>33</v>
      </c>
      <c r="C211" t="s">
        <v>199</v>
      </c>
      <c r="D211" t="s">
        <v>63</v>
      </c>
      <c r="E211" t="s">
        <v>535</v>
      </c>
      <c r="F211" t="s">
        <v>1417</v>
      </c>
      <c r="G211" t="s">
        <v>1418</v>
      </c>
      <c r="H211" t="s">
        <v>1419</v>
      </c>
      <c r="I211" t="s">
        <v>1420</v>
      </c>
      <c r="J211" s="5">
        <v>42765</v>
      </c>
      <c r="K211" s="5">
        <v>42776</v>
      </c>
      <c r="L211" t="s">
        <v>175</v>
      </c>
      <c r="M211" t="s">
        <v>196</v>
      </c>
      <c r="N211" t="s">
        <v>199</v>
      </c>
      <c r="O211" t="s">
        <v>204</v>
      </c>
      <c r="P211" t="s">
        <v>145</v>
      </c>
      <c r="Q211">
        <v>6000000</v>
      </c>
      <c r="R211">
        <v>0</v>
      </c>
      <c r="S211" t="s">
        <v>129</v>
      </c>
      <c r="T211">
        <v>0</v>
      </c>
      <c r="U211" t="s">
        <v>130</v>
      </c>
      <c r="V211" t="s">
        <v>75</v>
      </c>
      <c r="W211" t="s">
        <v>146</v>
      </c>
      <c r="X211" t="s">
        <v>146</v>
      </c>
      <c r="Y211">
        <v>7800000</v>
      </c>
      <c r="Z211">
        <v>13800000</v>
      </c>
      <c r="AA211">
        <v>13800000</v>
      </c>
      <c r="AB211">
        <v>13800000</v>
      </c>
      <c r="AC211">
        <v>13800000</v>
      </c>
      <c r="AD211">
        <v>20294.117647058829</v>
      </c>
      <c r="AE211">
        <v>20294.117647058829</v>
      </c>
      <c r="AF211">
        <v>0</v>
      </c>
      <c r="AG211" s="5">
        <v>42829</v>
      </c>
      <c r="AH211" s="5">
        <v>42833</v>
      </c>
      <c r="AI211" s="5">
        <v>42818</v>
      </c>
      <c r="AJ211" s="5">
        <v>42818</v>
      </c>
      <c r="AK211" s="5">
        <v>42818</v>
      </c>
      <c r="AL211" s="5">
        <v>42818</v>
      </c>
      <c r="AM211" s="5">
        <v>42760</v>
      </c>
      <c r="AN211" s="5">
        <v>42762</v>
      </c>
      <c r="AO211" t="s">
        <v>1420</v>
      </c>
      <c r="AP211" t="s">
        <v>1421</v>
      </c>
      <c r="AR211" t="s">
        <v>1422</v>
      </c>
      <c r="AU211" t="s">
        <v>134</v>
      </c>
      <c r="AV211">
        <v>8823.5294117647063</v>
      </c>
      <c r="AW211">
        <v>11470.588235294121</v>
      </c>
      <c r="AX211" t="s">
        <v>1423</v>
      </c>
      <c r="AY211" t="s">
        <v>179</v>
      </c>
      <c r="AZ211" t="s">
        <v>137</v>
      </c>
      <c r="BA211" t="s">
        <v>137</v>
      </c>
      <c r="BE211">
        <v>6000000</v>
      </c>
      <c r="BF211">
        <v>7800000</v>
      </c>
      <c r="BG211">
        <v>0</v>
      </c>
      <c r="BH211">
        <v>8823.5294117647063</v>
      </c>
      <c r="BI211">
        <v>11470.588235294121</v>
      </c>
      <c r="BJ211">
        <v>20294.117647058829</v>
      </c>
      <c r="BK211">
        <v>0</v>
      </c>
      <c r="BL211">
        <v>0</v>
      </c>
      <c r="BM211">
        <v>0</v>
      </c>
      <c r="BN211">
        <v>1.4705882352941181E-3</v>
      </c>
    </row>
    <row r="212" spans="1:66" ht="15" customHeight="1" x14ac:dyDescent="0.25">
      <c r="A212" s="16" t="s">
        <v>1424</v>
      </c>
      <c r="B212" t="s">
        <v>10</v>
      </c>
      <c r="C212" t="s">
        <v>11</v>
      </c>
      <c r="D212" t="s">
        <v>63</v>
      </c>
      <c r="E212" t="s">
        <v>120</v>
      </c>
      <c r="F212" t="s">
        <v>1424</v>
      </c>
      <c r="G212" t="s">
        <v>1425</v>
      </c>
      <c r="H212" t="s">
        <v>1426</v>
      </c>
      <c r="I212" t="s">
        <v>1427</v>
      </c>
      <c r="J212" s="5">
        <v>42781</v>
      </c>
      <c r="K212" s="5">
        <v>43145</v>
      </c>
      <c r="L212" t="s">
        <v>156</v>
      </c>
      <c r="M212" t="s">
        <v>324</v>
      </c>
      <c r="N212" t="s">
        <v>11</v>
      </c>
      <c r="O212" t="s">
        <v>17</v>
      </c>
      <c r="P212" t="s">
        <v>128</v>
      </c>
      <c r="Q212">
        <v>1204</v>
      </c>
      <c r="R212">
        <v>0</v>
      </c>
      <c r="S212" t="s">
        <v>129</v>
      </c>
      <c r="T212">
        <v>0</v>
      </c>
      <c r="U212" t="s">
        <v>657</v>
      </c>
      <c r="V212" t="s">
        <v>131</v>
      </c>
      <c r="W212" t="s">
        <v>132</v>
      </c>
      <c r="X212" t="s">
        <v>132</v>
      </c>
      <c r="Y212">
        <v>0</v>
      </c>
      <c r="Z212">
        <v>43.5</v>
      </c>
      <c r="AA212">
        <v>1204</v>
      </c>
      <c r="AB212">
        <v>1204</v>
      </c>
      <c r="AC212">
        <v>43.5</v>
      </c>
      <c r="AD212">
        <v>1700.2806617647061</v>
      </c>
      <c r="AE212">
        <v>47060.641764705877</v>
      </c>
      <c r="AF212">
        <v>45360.361102941177</v>
      </c>
      <c r="AG212" s="5">
        <v>43145</v>
      </c>
      <c r="AH212">
        <v>0</v>
      </c>
      <c r="AI212">
        <v>0</v>
      </c>
      <c r="AJ212" s="5">
        <v>42900</v>
      </c>
      <c r="AK212" s="5">
        <v>42871</v>
      </c>
      <c r="AL212" s="5">
        <v>42794</v>
      </c>
      <c r="AM212" s="5">
        <v>42675</v>
      </c>
      <c r="AN212" s="5">
        <v>42769</v>
      </c>
      <c r="AO212" t="s">
        <v>1427</v>
      </c>
      <c r="AP212" t="s">
        <v>1428</v>
      </c>
      <c r="AQ212" t="s">
        <v>1429</v>
      </c>
      <c r="AR212" t="s">
        <v>1430</v>
      </c>
      <c r="AS212" t="s">
        <v>1431</v>
      </c>
      <c r="AT212" t="s">
        <v>1431</v>
      </c>
      <c r="AU212" t="s">
        <v>184</v>
      </c>
      <c r="AV212">
        <v>47060.641764705877</v>
      </c>
      <c r="AW212">
        <v>0</v>
      </c>
      <c r="AX212" t="s">
        <v>1432</v>
      </c>
      <c r="AY212" t="s">
        <v>164</v>
      </c>
      <c r="AZ212" t="s">
        <v>298</v>
      </c>
      <c r="BA212" t="s">
        <v>1433</v>
      </c>
      <c r="BB212" t="s">
        <v>1434</v>
      </c>
      <c r="BC212" t="s">
        <v>1435</v>
      </c>
      <c r="BD212" t="s">
        <v>1436</v>
      </c>
      <c r="BE212">
        <v>1204</v>
      </c>
      <c r="BF212">
        <v>0</v>
      </c>
      <c r="BG212">
        <v>0</v>
      </c>
      <c r="BH212">
        <v>47060.641764705877</v>
      </c>
      <c r="BI212">
        <v>0</v>
      </c>
      <c r="BJ212">
        <v>47060.641764705877</v>
      </c>
      <c r="BK212">
        <v>2.17</v>
      </c>
      <c r="BL212">
        <v>0</v>
      </c>
      <c r="BM212">
        <v>84.818598529411759</v>
      </c>
      <c r="BN212">
        <v>39.086911764705881</v>
      </c>
    </row>
    <row r="213" spans="1:66" ht="15" hidden="1" customHeight="1" x14ac:dyDescent="0.25">
      <c r="A213" s="16" t="s">
        <v>1437</v>
      </c>
      <c r="B213" t="s">
        <v>118</v>
      </c>
      <c r="C213" t="s">
        <v>119</v>
      </c>
      <c r="D213" t="s">
        <v>63</v>
      </c>
      <c r="E213" t="s">
        <v>535</v>
      </c>
      <c r="F213" t="s">
        <v>1437</v>
      </c>
      <c r="G213" t="s">
        <v>1438</v>
      </c>
      <c r="H213" t="s">
        <v>1439</v>
      </c>
      <c r="I213" t="s">
        <v>1440</v>
      </c>
      <c r="J213" s="5">
        <v>42748</v>
      </c>
      <c r="K213" s="5">
        <v>42790</v>
      </c>
      <c r="L213" t="s">
        <v>175</v>
      </c>
      <c r="M213" t="s">
        <v>126</v>
      </c>
      <c r="N213" t="s">
        <v>119</v>
      </c>
      <c r="O213" t="s">
        <v>127</v>
      </c>
      <c r="P213" t="s">
        <v>145</v>
      </c>
      <c r="Q213">
        <v>2000016</v>
      </c>
      <c r="R213">
        <v>0</v>
      </c>
      <c r="S213" t="s">
        <v>129</v>
      </c>
      <c r="T213">
        <v>0</v>
      </c>
      <c r="U213" t="s">
        <v>130</v>
      </c>
      <c r="V213" t="s">
        <v>131</v>
      </c>
      <c r="W213" t="s">
        <v>132</v>
      </c>
      <c r="X213" t="s">
        <v>132</v>
      </c>
      <c r="Y213">
        <v>1666680</v>
      </c>
      <c r="Z213">
        <v>2833352</v>
      </c>
      <c r="AA213">
        <v>3666696</v>
      </c>
      <c r="AB213">
        <v>3666696</v>
      </c>
      <c r="AC213">
        <v>2833352</v>
      </c>
      <c r="AD213">
        <v>4166.6941176470591</v>
      </c>
      <c r="AE213">
        <v>5392.2</v>
      </c>
      <c r="AF213">
        <v>1225.5058823529409</v>
      </c>
      <c r="AG213" s="5">
        <v>42790</v>
      </c>
      <c r="AH213" s="5">
        <v>42818</v>
      </c>
      <c r="AI213" s="5">
        <v>42818</v>
      </c>
      <c r="AJ213" s="5">
        <v>42866</v>
      </c>
      <c r="AK213" s="5">
        <v>42866</v>
      </c>
      <c r="AL213" s="5">
        <v>42855</v>
      </c>
      <c r="AM213" s="5">
        <v>42767</v>
      </c>
      <c r="AN213" s="5">
        <v>42779</v>
      </c>
      <c r="AO213" t="s">
        <v>1440</v>
      </c>
      <c r="AP213" t="s">
        <v>1441</v>
      </c>
      <c r="AR213" t="s">
        <v>1442</v>
      </c>
      <c r="AU213" t="s">
        <v>134</v>
      </c>
      <c r="AV213">
        <v>2941.2</v>
      </c>
      <c r="AW213">
        <v>2451</v>
      </c>
      <c r="AX213" t="s">
        <v>1443</v>
      </c>
      <c r="AY213" t="s">
        <v>179</v>
      </c>
      <c r="AZ213" t="s">
        <v>137</v>
      </c>
      <c r="BA213" t="s">
        <v>137</v>
      </c>
      <c r="BE213">
        <v>2000016</v>
      </c>
      <c r="BF213">
        <v>1666680</v>
      </c>
      <c r="BG213">
        <v>0</v>
      </c>
      <c r="BH213">
        <v>2941.2</v>
      </c>
      <c r="BI213">
        <v>2451</v>
      </c>
      <c r="BJ213">
        <v>5392.2</v>
      </c>
      <c r="BK213">
        <v>0</v>
      </c>
      <c r="BL213">
        <v>0</v>
      </c>
      <c r="BM213">
        <v>0</v>
      </c>
      <c r="BN213">
        <v>1.4705882352941181E-3</v>
      </c>
    </row>
    <row r="214" spans="1:66" ht="15" customHeight="1" x14ac:dyDescent="0.25">
      <c r="A214" s="16" t="s">
        <v>1444</v>
      </c>
      <c r="B214" t="s">
        <v>118</v>
      </c>
      <c r="C214" t="s">
        <v>434</v>
      </c>
      <c r="D214" t="s">
        <v>63</v>
      </c>
      <c r="E214" t="s">
        <v>120</v>
      </c>
      <c r="F214" t="s">
        <v>1444</v>
      </c>
      <c r="G214" t="s">
        <v>1445</v>
      </c>
      <c r="H214" t="s">
        <v>1446</v>
      </c>
      <c r="I214" t="s">
        <v>1447</v>
      </c>
      <c r="J214" s="5">
        <v>42736</v>
      </c>
      <c r="K214" s="5">
        <v>42916</v>
      </c>
      <c r="L214" t="s">
        <v>156</v>
      </c>
      <c r="M214" t="s">
        <v>126</v>
      </c>
      <c r="N214" t="s">
        <v>434</v>
      </c>
      <c r="O214" t="s">
        <v>439</v>
      </c>
      <c r="P214" t="s">
        <v>333</v>
      </c>
      <c r="Q214">
        <v>250000</v>
      </c>
      <c r="R214">
        <v>0</v>
      </c>
      <c r="S214" t="s">
        <v>129</v>
      </c>
      <c r="T214">
        <v>0</v>
      </c>
      <c r="U214" t="s">
        <v>130</v>
      </c>
      <c r="V214" t="s">
        <v>334</v>
      </c>
      <c r="W214" t="s">
        <v>132</v>
      </c>
      <c r="X214" t="s">
        <v>132</v>
      </c>
      <c r="Y214">
        <v>71449</v>
      </c>
      <c r="Z214">
        <v>273674.2</v>
      </c>
      <c r="AA214">
        <v>321449</v>
      </c>
      <c r="AB214">
        <v>321449</v>
      </c>
      <c r="AC214">
        <v>273674.2</v>
      </c>
      <c r="AD214">
        <v>273674.2</v>
      </c>
      <c r="AE214">
        <v>321449</v>
      </c>
      <c r="AF214">
        <v>47774.8</v>
      </c>
      <c r="AG214" s="5">
        <v>42916</v>
      </c>
      <c r="AH214" s="5">
        <v>42887</v>
      </c>
      <c r="AI214" s="5">
        <v>42888</v>
      </c>
      <c r="AJ214" s="5">
        <v>42871</v>
      </c>
      <c r="AK214" s="5">
        <v>42874</v>
      </c>
      <c r="AL214" s="5">
        <v>42870</v>
      </c>
      <c r="AM214" s="5">
        <v>42750</v>
      </c>
      <c r="AN214" s="5">
        <v>42781</v>
      </c>
      <c r="AO214" t="s">
        <v>1447</v>
      </c>
      <c r="AP214" t="s">
        <v>1448</v>
      </c>
      <c r="AR214" t="s">
        <v>1447</v>
      </c>
      <c r="AU214" t="s">
        <v>134</v>
      </c>
      <c r="AV214">
        <v>250000</v>
      </c>
      <c r="AW214">
        <v>71449</v>
      </c>
      <c r="AX214" t="s">
        <v>1449</v>
      </c>
      <c r="AY214" t="s">
        <v>164</v>
      </c>
      <c r="AZ214" t="s">
        <v>137</v>
      </c>
      <c r="BA214" t="s">
        <v>137</v>
      </c>
      <c r="BE214">
        <v>250000</v>
      </c>
      <c r="BF214">
        <v>71449.2</v>
      </c>
      <c r="BG214">
        <v>-0.2</v>
      </c>
      <c r="BH214">
        <v>250000</v>
      </c>
      <c r="BI214">
        <v>71449.2</v>
      </c>
      <c r="BJ214">
        <v>321449.2</v>
      </c>
      <c r="BK214">
        <v>12340</v>
      </c>
      <c r="BL214">
        <v>0</v>
      </c>
      <c r="BM214">
        <v>12340</v>
      </c>
      <c r="BN214">
        <v>1</v>
      </c>
    </row>
    <row r="215" spans="1:66" ht="15" customHeight="1" x14ac:dyDescent="0.25">
      <c r="A215" s="16" t="s">
        <v>1450</v>
      </c>
      <c r="B215" t="s">
        <v>118</v>
      </c>
      <c r="C215" t="s">
        <v>232</v>
      </c>
      <c r="D215" t="s">
        <v>63</v>
      </c>
      <c r="E215" t="s">
        <v>535</v>
      </c>
      <c r="F215" s="6" t="s">
        <v>1450</v>
      </c>
      <c r="G215" t="s">
        <v>1451</v>
      </c>
      <c r="H215" t="s">
        <v>895</v>
      </c>
      <c r="I215" t="s">
        <v>896</v>
      </c>
      <c r="J215" s="5">
        <v>42794</v>
      </c>
      <c r="K215" s="5">
        <v>43159</v>
      </c>
      <c r="L215" t="s">
        <v>156</v>
      </c>
      <c r="M215" t="s">
        <v>126</v>
      </c>
      <c r="N215" t="s">
        <v>232</v>
      </c>
      <c r="O215" t="s">
        <v>238</v>
      </c>
      <c r="P215" t="s">
        <v>145</v>
      </c>
      <c r="Q215">
        <v>55100000</v>
      </c>
      <c r="R215">
        <v>0</v>
      </c>
      <c r="S215" t="s">
        <v>129</v>
      </c>
      <c r="T215">
        <v>0</v>
      </c>
      <c r="U215" t="s">
        <v>130</v>
      </c>
      <c r="V215" t="s">
        <v>75</v>
      </c>
      <c r="W215" t="s">
        <v>146</v>
      </c>
      <c r="X215" t="s">
        <v>146</v>
      </c>
      <c r="Y215">
        <v>0</v>
      </c>
      <c r="Z215">
        <v>0</v>
      </c>
      <c r="AA215">
        <v>55100000</v>
      </c>
      <c r="AB215">
        <v>55100000</v>
      </c>
      <c r="AC215">
        <v>0</v>
      </c>
      <c r="AD215">
        <v>0</v>
      </c>
      <c r="AE215">
        <v>81029.411764705888</v>
      </c>
      <c r="AF215">
        <v>81029.411764705888</v>
      </c>
      <c r="AG215" s="5">
        <v>43159</v>
      </c>
      <c r="AH215">
        <v>0</v>
      </c>
      <c r="AI215">
        <v>0</v>
      </c>
      <c r="AJ215">
        <v>0</v>
      </c>
      <c r="AK215">
        <v>0</v>
      </c>
      <c r="AL215">
        <v>0</v>
      </c>
      <c r="AM215" s="5">
        <v>42783</v>
      </c>
      <c r="AN215" s="5">
        <v>42787</v>
      </c>
      <c r="AO215" t="s">
        <v>896</v>
      </c>
      <c r="AP215" t="s">
        <v>1452</v>
      </c>
      <c r="AR215" t="s">
        <v>897</v>
      </c>
      <c r="AS215" t="s">
        <v>47</v>
      </c>
      <c r="AT215" t="s">
        <v>47</v>
      </c>
      <c r="AU215" t="s">
        <v>134</v>
      </c>
      <c r="AV215">
        <v>81029.411764705888</v>
      </c>
      <c r="AW215">
        <v>0</v>
      </c>
      <c r="AX215" t="s">
        <v>1453</v>
      </c>
      <c r="AY215" t="s">
        <v>164</v>
      </c>
      <c r="AZ215" t="s">
        <v>346</v>
      </c>
      <c r="BA215" t="s">
        <v>1454</v>
      </c>
      <c r="BB215" t="s">
        <v>167</v>
      </c>
      <c r="BC215" t="s">
        <v>1455</v>
      </c>
      <c r="BE215">
        <v>55100000</v>
      </c>
      <c r="BF215">
        <v>0</v>
      </c>
      <c r="BG215">
        <v>0</v>
      </c>
      <c r="BH215">
        <v>81029.411764705888</v>
      </c>
      <c r="BI215">
        <v>0</v>
      </c>
      <c r="BJ215">
        <v>81029.411764705888</v>
      </c>
      <c r="BK215">
        <v>0</v>
      </c>
      <c r="BL215">
        <v>0</v>
      </c>
      <c r="BM215">
        <v>0</v>
      </c>
      <c r="BN215">
        <v>1.4705882352941181E-3</v>
      </c>
    </row>
    <row r="216" spans="1:66" ht="15" hidden="1" customHeight="1" x14ac:dyDescent="0.25">
      <c r="A216" s="16" t="s">
        <v>1456</v>
      </c>
      <c r="B216" t="s">
        <v>712</v>
      </c>
      <c r="C216" t="s">
        <v>713</v>
      </c>
      <c r="D216" t="s">
        <v>63</v>
      </c>
      <c r="E216" t="s">
        <v>535</v>
      </c>
      <c r="F216" t="s">
        <v>1456</v>
      </c>
      <c r="G216" t="s">
        <v>1457</v>
      </c>
      <c r="H216" t="s">
        <v>1458</v>
      </c>
      <c r="I216" t="s">
        <v>1459</v>
      </c>
      <c r="J216" s="5">
        <v>42786</v>
      </c>
      <c r="K216" s="5">
        <v>42814</v>
      </c>
      <c r="L216" t="s">
        <v>143</v>
      </c>
      <c r="M216" t="s">
        <v>718</v>
      </c>
      <c r="N216" t="s">
        <v>713</v>
      </c>
      <c r="O216" t="s">
        <v>719</v>
      </c>
      <c r="P216" t="s">
        <v>333</v>
      </c>
      <c r="Q216">
        <v>19800</v>
      </c>
      <c r="R216">
        <v>0</v>
      </c>
      <c r="S216" t="s">
        <v>129</v>
      </c>
      <c r="T216">
        <v>0</v>
      </c>
      <c r="U216" t="s">
        <v>1460</v>
      </c>
      <c r="V216" t="s">
        <v>131</v>
      </c>
      <c r="W216" t="s">
        <v>132</v>
      </c>
      <c r="X216" t="s">
        <v>132</v>
      </c>
      <c r="Y216">
        <v>0</v>
      </c>
      <c r="Z216">
        <v>19800</v>
      </c>
      <c r="AA216">
        <v>19800</v>
      </c>
      <c r="AB216">
        <v>19800</v>
      </c>
      <c r="AC216">
        <v>19800</v>
      </c>
      <c r="AD216">
        <v>19800</v>
      </c>
      <c r="AE216">
        <v>19800</v>
      </c>
      <c r="AF216">
        <v>0</v>
      </c>
      <c r="AG216" s="5">
        <v>42814</v>
      </c>
      <c r="AH216">
        <v>0</v>
      </c>
      <c r="AI216">
        <v>0</v>
      </c>
      <c r="AJ216" s="5">
        <v>42816</v>
      </c>
      <c r="AK216" s="5">
        <v>42816</v>
      </c>
      <c r="AL216" s="5">
        <v>42814</v>
      </c>
      <c r="AM216" s="5">
        <v>42786</v>
      </c>
      <c r="AN216" s="5">
        <v>42787</v>
      </c>
      <c r="AO216" t="s">
        <v>1459</v>
      </c>
      <c r="AR216" t="s">
        <v>1461</v>
      </c>
      <c r="AU216" t="s">
        <v>134</v>
      </c>
      <c r="AV216">
        <v>19800</v>
      </c>
      <c r="AW216">
        <v>0</v>
      </c>
      <c r="AX216" t="s">
        <v>1462</v>
      </c>
      <c r="AY216" t="s">
        <v>150</v>
      </c>
      <c r="AZ216" t="s">
        <v>137</v>
      </c>
      <c r="BA216" t="s">
        <v>137</v>
      </c>
      <c r="BE216">
        <v>19800</v>
      </c>
      <c r="BF216">
        <v>0</v>
      </c>
      <c r="BG216">
        <v>0</v>
      </c>
      <c r="BH216">
        <v>19800</v>
      </c>
      <c r="BI216">
        <v>0</v>
      </c>
      <c r="BJ216">
        <v>19800</v>
      </c>
      <c r="BK216">
        <v>0</v>
      </c>
      <c r="BL216">
        <v>0</v>
      </c>
      <c r="BM216">
        <v>0</v>
      </c>
      <c r="BN216">
        <v>1</v>
      </c>
    </row>
    <row r="217" spans="1:66" ht="15" customHeight="1" x14ac:dyDescent="0.25">
      <c r="A217" s="16" t="s">
        <v>1463</v>
      </c>
      <c r="B217" t="s">
        <v>10</v>
      </c>
      <c r="C217" t="s">
        <v>534</v>
      </c>
      <c r="D217" t="s">
        <v>63</v>
      </c>
      <c r="E217" t="s">
        <v>120</v>
      </c>
      <c r="F217" t="s">
        <v>1463</v>
      </c>
      <c r="G217" t="s">
        <v>1464</v>
      </c>
      <c r="H217" t="s">
        <v>538</v>
      </c>
      <c r="I217" t="s">
        <v>539</v>
      </c>
      <c r="J217" s="5">
        <v>42736</v>
      </c>
      <c r="K217" s="5">
        <v>43100</v>
      </c>
      <c r="L217" t="s">
        <v>156</v>
      </c>
      <c r="M217" t="s">
        <v>324</v>
      </c>
      <c r="N217" t="s">
        <v>534</v>
      </c>
      <c r="O217" t="s">
        <v>540</v>
      </c>
      <c r="P217" t="s">
        <v>128</v>
      </c>
      <c r="Q217">
        <v>5136.3599999999997</v>
      </c>
      <c r="R217">
        <v>0</v>
      </c>
      <c r="S217" t="s">
        <v>129</v>
      </c>
      <c r="T217">
        <v>0</v>
      </c>
      <c r="U217" t="s">
        <v>130</v>
      </c>
      <c r="V217" t="s">
        <v>131</v>
      </c>
      <c r="W217" t="s">
        <v>132</v>
      </c>
      <c r="X217" t="s">
        <v>132</v>
      </c>
      <c r="Y217">
        <v>0</v>
      </c>
      <c r="Z217">
        <v>1689.42</v>
      </c>
      <c r="AA217">
        <v>5136.3599999999997</v>
      </c>
      <c r="AB217">
        <v>5136.3599999999997</v>
      </c>
      <c r="AC217">
        <v>1689.42</v>
      </c>
      <c r="AD217">
        <v>66034.210473529412</v>
      </c>
      <c r="AE217">
        <v>200764.45011176469</v>
      </c>
      <c r="AF217">
        <v>134730.2396382353</v>
      </c>
      <c r="AG217" s="5">
        <v>43100</v>
      </c>
      <c r="AH217">
        <v>0</v>
      </c>
      <c r="AI217">
        <v>0</v>
      </c>
      <c r="AJ217" s="5">
        <v>42853</v>
      </c>
      <c r="AK217" s="5">
        <v>42866</v>
      </c>
      <c r="AL217" s="5">
        <v>42855</v>
      </c>
      <c r="AM217" s="5">
        <v>42740</v>
      </c>
      <c r="AN217" s="5">
        <v>42788</v>
      </c>
      <c r="AO217" t="s">
        <v>539</v>
      </c>
      <c r="AR217" t="s">
        <v>541</v>
      </c>
      <c r="AS217" t="s">
        <v>542</v>
      </c>
      <c r="AT217" t="s">
        <v>25</v>
      </c>
      <c r="AU217" t="s">
        <v>134</v>
      </c>
      <c r="AV217">
        <v>200764.45011176469</v>
      </c>
      <c r="AW217">
        <v>0</v>
      </c>
      <c r="AX217" t="s">
        <v>1465</v>
      </c>
      <c r="AY217" t="s">
        <v>164</v>
      </c>
      <c r="AZ217" t="s">
        <v>668</v>
      </c>
      <c r="BA217" t="s">
        <v>1466</v>
      </c>
      <c r="BB217" t="s">
        <v>1467</v>
      </c>
      <c r="BC217" t="s">
        <v>1468</v>
      </c>
      <c r="BD217" t="s">
        <v>1469</v>
      </c>
      <c r="BE217">
        <v>5136.3599999999997</v>
      </c>
      <c r="BF217">
        <v>0</v>
      </c>
      <c r="BG217">
        <v>0</v>
      </c>
      <c r="BH217">
        <v>200764.45011176469</v>
      </c>
      <c r="BI217">
        <v>0</v>
      </c>
      <c r="BJ217">
        <v>200764.45011176469</v>
      </c>
      <c r="BK217">
        <v>0</v>
      </c>
      <c r="BL217">
        <v>0</v>
      </c>
      <c r="BM217">
        <v>0</v>
      </c>
      <c r="BN217">
        <v>39.086911764705881</v>
      </c>
    </row>
    <row r="218" spans="1:66" ht="15" hidden="1" customHeight="1" x14ac:dyDescent="0.25">
      <c r="A218" s="16" t="s">
        <v>1470</v>
      </c>
      <c r="B218" t="s">
        <v>10</v>
      </c>
      <c r="C218" t="s">
        <v>362</v>
      </c>
      <c r="D218" t="s">
        <v>63</v>
      </c>
      <c r="E218" t="s">
        <v>535</v>
      </c>
      <c r="F218" t="s">
        <v>1470</v>
      </c>
      <c r="G218" t="s">
        <v>1471</v>
      </c>
      <c r="H218" t="s">
        <v>1472</v>
      </c>
      <c r="I218" t="s">
        <v>1473</v>
      </c>
      <c r="J218" s="5">
        <v>42802</v>
      </c>
      <c r="K218" s="5">
        <v>42817</v>
      </c>
      <c r="L218" t="s">
        <v>175</v>
      </c>
      <c r="M218" t="s">
        <v>324</v>
      </c>
      <c r="N218" t="s">
        <v>362</v>
      </c>
      <c r="O218" t="s">
        <v>367</v>
      </c>
      <c r="P218" t="s">
        <v>145</v>
      </c>
      <c r="Q218">
        <v>18483000</v>
      </c>
      <c r="R218">
        <v>0</v>
      </c>
      <c r="S218" t="s">
        <v>129</v>
      </c>
      <c r="T218">
        <v>0</v>
      </c>
      <c r="U218" t="s">
        <v>130</v>
      </c>
      <c r="V218" t="s">
        <v>131</v>
      </c>
      <c r="W218" t="s">
        <v>146</v>
      </c>
      <c r="X218" t="s">
        <v>146</v>
      </c>
      <c r="Y218">
        <v>6410210</v>
      </c>
      <c r="Z218">
        <v>24923210</v>
      </c>
      <c r="AA218">
        <v>24893210</v>
      </c>
      <c r="AB218">
        <v>24893210</v>
      </c>
      <c r="AC218">
        <v>24923210</v>
      </c>
      <c r="AD218">
        <v>36651.779411764714</v>
      </c>
      <c r="AE218">
        <v>36607.661764705881</v>
      </c>
      <c r="AF218">
        <v>-44.117647058823529</v>
      </c>
      <c r="AG218" s="5">
        <v>42886</v>
      </c>
      <c r="AH218" s="5">
        <v>42863</v>
      </c>
      <c r="AI218" s="5">
        <v>42872</v>
      </c>
      <c r="AJ218" s="5">
        <v>42898</v>
      </c>
      <c r="AK218" s="5">
        <v>42901</v>
      </c>
      <c r="AL218" s="5">
        <v>42847</v>
      </c>
      <c r="AM218" s="5">
        <v>42781</v>
      </c>
      <c r="AN218" s="5">
        <v>42817</v>
      </c>
      <c r="AO218" t="s">
        <v>1473</v>
      </c>
      <c r="AR218" t="s">
        <v>1474</v>
      </c>
      <c r="AS218" t="s">
        <v>1475</v>
      </c>
      <c r="AT218" t="s">
        <v>47</v>
      </c>
      <c r="AU218" t="s">
        <v>134</v>
      </c>
      <c r="AV218">
        <v>27180.882352941171</v>
      </c>
      <c r="AW218">
        <v>9426.7794117647063</v>
      </c>
      <c r="AX218" t="s">
        <v>1476</v>
      </c>
      <c r="AY218" t="s">
        <v>179</v>
      </c>
      <c r="AZ218" t="s">
        <v>137</v>
      </c>
      <c r="BA218" t="s">
        <v>137</v>
      </c>
      <c r="BE218">
        <v>18483000</v>
      </c>
      <c r="BF218">
        <v>6410210</v>
      </c>
      <c r="BG218">
        <v>0</v>
      </c>
      <c r="BH218">
        <v>27180.882352941171</v>
      </c>
      <c r="BI218">
        <v>9426.7794117647063</v>
      </c>
      <c r="BJ218">
        <v>36607.661764705881</v>
      </c>
      <c r="BK218">
        <v>742863.95</v>
      </c>
      <c r="BL218">
        <v>742864</v>
      </c>
      <c r="BM218">
        <v>-7.3529411764705876E-5</v>
      </c>
      <c r="BN218">
        <v>1.4705882352941181E-3</v>
      </c>
    </row>
    <row r="219" spans="1:66" ht="15" customHeight="1" x14ac:dyDescent="0.25">
      <c r="A219" s="16" t="s">
        <v>1477</v>
      </c>
      <c r="B219" t="s">
        <v>10</v>
      </c>
      <c r="C219" t="s">
        <v>534</v>
      </c>
      <c r="D219" t="s">
        <v>63</v>
      </c>
      <c r="E219" t="s">
        <v>535</v>
      </c>
      <c r="F219" s="6" t="s">
        <v>1477</v>
      </c>
      <c r="G219" t="s">
        <v>1478</v>
      </c>
      <c r="H219" t="s">
        <v>766</v>
      </c>
      <c r="I219" t="s">
        <v>767</v>
      </c>
      <c r="J219" s="5">
        <v>42758</v>
      </c>
      <c r="K219" s="5">
        <v>43100</v>
      </c>
      <c r="L219" t="s">
        <v>156</v>
      </c>
      <c r="M219" t="s">
        <v>324</v>
      </c>
      <c r="N219" t="s">
        <v>534</v>
      </c>
      <c r="O219" t="s">
        <v>540</v>
      </c>
      <c r="P219" t="s">
        <v>145</v>
      </c>
      <c r="Q219">
        <v>7500000</v>
      </c>
      <c r="R219">
        <v>0</v>
      </c>
      <c r="S219" t="s">
        <v>129</v>
      </c>
      <c r="T219">
        <v>0</v>
      </c>
      <c r="U219" t="s">
        <v>130</v>
      </c>
      <c r="V219" t="s">
        <v>131</v>
      </c>
      <c r="W219" t="s">
        <v>146</v>
      </c>
      <c r="X219" t="s">
        <v>132</v>
      </c>
      <c r="Y219">
        <v>0</v>
      </c>
      <c r="Z219">
        <v>3285000</v>
      </c>
      <c r="AA219">
        <v>7500000</v>
      </c>
      <c r="AB219">
        <v>7500000</v>
      </c>
      <c r="AC219">
        <v>3285000</v>
      </c>
      <c r="AD219">
        <v>4830.8823529411766</v>
      </c>
      <c r="AE219">
        <v>11029.411764705879</v>
      </c>
      <c r="AF219">
        <v>6198.5294117647063</v>
      </c>
      <c r="AG219" s="5">
        <v>43100</v>
      </c>
      <c r="AH219">
        <v>0</v>
      </c>
      <c r="AI219">
        <v>0</v>
      </c>
      <c r="AJ219" s="5">
        <v>42843</v>
      </c>
      <c r="AK219" s="5">
        <v>42863</v>
      </c>
      <c r="AL219" s="5">
        <v>42794</v>
      </c>
      <c r="AM219" s="5">
        <v>42796</v>
      </c>
      <c r="AN219" s="5">
        <v>42796</v>
      </c>
      <c r="AO219" t="s">
        <v>767</v>
      </c>
      <c r="AR219" t="s">
        <v>769</v>
      </c>
      <c r="AS219" t="s">
        <v>770</v>
      </c>
      <c r="AT219" t="s">
        <v>770</v>
      </c>
      <c r="AU219" t="s">
        <v>184</v>
      </c>
      <c r="AV219">
        <v>11029.411764705879</v>
      </c>
      <c r="AW219">
        <v>0</v>
      </c>
      <c r="AX219" t="s">
        <v>1479</v>
      </c>
      <c r="AY219" t="s">
        <v>164</v>
      </c>
      <c r="AZ219" t="s">
        <v>668</v>
      </c>
      <c r="BA219" t="s">
        <v>1480</v>
      </c>
      <c r="BB219" t="s">
        <v>1481</v>
      </c>
      <c r="BC219" t="s">
        <v>1482</v>
      </c>
      <c r="BD219" t="s">
        <v>1483</v>
      </c>
      <c r="BE219">
        <v>7500000</v>
      </c>
      <c r="BF219">
        <v>0</v>
      </c>
      <c r="BG219">
        <v>0</v>
      </c>
      <c r="BH219">
        <v>11029.411764705879</v>
      </c>
      <c r="BI219">
        <v>0</v>
      </c>
      <c r="BJ219">
        <v>11029.411764705879</v>
      </c>
      <c r="BK219">
        <v>0</v>
      </c>
      <c r="BL219">
        <v>0</v>
      </c>
      <c r="BM219">
        <v>0</v>
      </c>
      <c r="BN219">
        <v>1.4705882352941181E-3</v>
      </c>
    </row>
    <row r="220" spans="1:66" ht="15" hidden="1" customHeight="1" x14ac:dyDescent="0.25">
      <c r="A220" s="16" t="s">
        <v>1484</v>
      </c>
      <c r="B220" t="s">
        <v>10</v>
      </c>
      <c r="C220" t="s">
        <v>11</v>
      </c>
      <c r="D220" t="s">
        <v>63</v>
      </c>
      <c r="E220" t="s">
        <v>535</v>
      </c>
      <c r="F220" t="s">
        <v>1484</v>
      </c>
      <c r="G220" t="s">
        <v>1485</v>
      </c>
      <c r="H220" t="s">
        <v>594</v>
      </c>
      <c r="I220" t="s">
        <v>595</v>
      </c>
      <c r="J220" s="5">
        <v>42797</v>
      </c>
      <c r="K220" s="5">
        <v>42798</v>
      </c>
      <c r="L220" t="s">
        <v>175</v>
      </c>
      <c r="M220" t="s">
        <v>324</v>
      </c>
      <c r="N220" t="s">
        <v>11</v>
      </c>
      <c r="O220" t="s">
        <v>17</v>
      </c>
      <c r="P220" t="s">
        <v>145</v>
      </c>
      <c r="Q220">
        <v>33847555</v>
      </c>
      <c r="R220">
        <v>0</v>
      </c>
      <c r="S220" t="s">
        <v>129</v>
      </c>
      <c r="T220">
        <v>0</v>
      </c>
      <c r="U220" t="s">
        <v>130</v>
      </c>
      <c r="V220" t="s">
        <v>75</v>
      </c>
      <c r="W220" t="s">
        <v>146</v>
      </c>
      <c r="X220" t="s">
        <v>146</v>
      </c>
      <c r="Y220">
        <v>51278582</v>
      </c>
      <c r="Z220">
        <v>33047555</v>
      </c>
      <c r="AA220">
        <v>85126137</v>
      </c>
      <c r="AB220">
        <v>85126137</v>
      </c>
      <c r="AC220">
        <v>33047555</v>
      </c>
      <c r="AD220">
        <v>48599.345588235286</v>
      </c>
      <c r="AE220">
        <v>125185.4955882353</v>
      </c>
      <c r="AF220">
        <v>76586.149999999994</v>
      </c>
      <c r="AG220" s="5">
        <v>42870</v>
      </c>
      <c r="AH220" s="5">
        <v>42896</v>
      </c>
      <c r="AI220" s="5">
        <v>42902</v>
      </c>
      <c r="AJ220" s="5">
        <v>42823</v>
      </c>
      <c r="AK220" s="5">
        <v>42894</v>
      </c>
      <c r="AL220" s="5">
        <v>42828</v>
      </c>
      <c r="AM220" s="5">
        <v>42791</v>
      </c>
      <c r="AN220" s="5">
        <v>42797</v>
      </c>
      <c r="AO220" t="s">
        <v>595</v>
      </c>
      <c r="AR220" t="s">
        <v>597</v>
      </c>
      <c r="AS220" t="s">
        <v>47</v>
      </c>
      <c r="AT220" t="s">
        <v>47</v>
      </c>
      <c r="AU220" t="s">
        <v>134</v>
      </c>
      <c r="AV220">
        <v>49775.816176470587</v>
      </c>
      <c r="AW220">
        <v>75409.679411764708</v>
      </c>
      <c r="AX220" t="s">
        <v>1486</v>
      </c>
      <c r="AY220" t="s">
        <v>179</v>
      </c>
      <c r="AZ220" t="s">
        <v>137</v>
      </c>
      <c r="BA220" t="s">
        <v>137</v>
      </c>
      <c r="BE220">
        <v>33847555</v>
      </c>
      <c r="BF220">
        <v>51278582</v>
      </c>
      <c r="BG220">
        <v>0</v>
      </c>
      <c r="BH220">
        <v>49775.816176470587</v>
      </c>
      <c r="BI220">
        <v>75409.679411764708</v>
      </c>
      <c r="BJ220">
        <v>125185.4955882353</v>
      </c>
      <c r="BK220">
        <v>0</v>
      </c>
      <c r="BL220">
        <v>0</v>
      </c>
      <c r="BM220">
        <v>0</v>
      </c>
      <c r="BN220">
        <v>1.4705882352941181E-3</v>
      </c>
    </row>
    <row r="221" spans="1:66" ht="15" customHeight="1" x14ac:dyDescent="0.25">
      <c r="A221" s="16" t="s">
        <v>1487</v>
      </c>
      <c r="B221" t="s">
        <v>712</v>
      </c>
      <c r="C221" t="s">
        <v>1375</v>
      </c>
      <c r="D221" t="s">
        <v>63</v>
      </c>
      <c r="E221" t="s">
        <v>535</v>
      </c>
      <c r="F221" t="s">
        <v>1487</v>
      </c>
      <c r="G221" t="s">
        <v>1488</v>
      </c>
      <c r="H221" t="s">
        <v>1489</v>
      </c>
      <c r="I221" t="s">
        <v>1177</v>
      </c>
      <c r="J221" s="5">
        <v>42847</v>
      </c>
      <c r="K221" s="5">
        <v>42870</v>
      </c>
      <c r="L221" t="s">
        <v>156</v>
      </c>
      <c r="M221" t="s">
        <v>718</v>
      </c>
      <c r="N221" t="s">
        <v>1375</v>
      </c>
      <c r="O221" t="s">
        <v>1380</v>
      </c>
      <c r="P221" t="s">
        <v>333</v>
      </c>
      <c r="Q221">
        <v>14820</v>
      </c>
      <c r="R221">
        <v>0</v>
      </c>
      <c r="S221" t="s">
        <v>129</v>
      </c>
      <c r="T221">
        <v>0</v>
      </c>
      <c r="U221" t="s">
        <v>130</v>
      </c>
      <c r="V221" t="s">
        <v>334</v>
      </c>
      <c r="W221" t="s">
        <v>132</v>
      </c>
      <c r="X221" t="s">
        <v>132</v>
      </c>
      <c r="Y221">
        <v>0</v>
      </c>
      <c r="Z221">
        <v>14820</v>
      </c>
      <c r="AA221">
        <v>14820</v>
      </c>
      <c r="AB221">
        <v>14820</v>
      </c>
      <c r="AC221">
        <v>14820</v>
      </c>
      <c r="AD221">
        <v>14820</v>
      </c>
      <c r="AE221">
        <v>14820</v>
      </c>
      <c r="AF221">
        <v>0</v>
      </c>
      <c r="AG221" s="5">
        <v>42870</v>
      </c>
      <c r="AH221">
        <v>0</v>
      </c>
      <c r="AI221">
        <v>0</v>
      </c>
      <c r="AJ221" s="5">
        <v>42860</v>
      </c>
      <c r="AK221" s="5">
        <v>42893</v>
      </c>
      <c r="AL221" s="5">
        <v>42868</v>
      </c>
      <c r="AM221" s="5">
        <v>42791</v>
      </c>
      <c r="AN221" s="5">
        <v>42795</v>
      </c>
      <c r="AO221" t="s">
        <v>1177</v>
      </c>
      <c r="AR221" t="s">
        <v>1490</v>
      </c>
      <c r="AU221" t="s">
        <v>184</v>
      </c>
      <c r="AV221">
        <v>14820</v>
      </c>
      <c r="AW221">
        <v>0</v>
      </c>
      <c r="AX221" t="s">
        <v>1491</v>
      </c>
      <c r="AY221" t="s">
        <v>164</v>
      </c>
      <c r="AZ221" t="s">
        <v>137</v>
      </c>
      <c r="BA221" t="s">
        <v>137</v>
      </c>
      <c r="BE221">
        <v>14820</v>
      </c>
      <c r="BF221">
        <v>0</v>
      </c>
      <c r="BG221">
        <v>0</v>
      </c>
      <c r="BH221">
        <v>14820</v>
      </c>
      <c r="BI221">
        <v>0</v>
      </c>
      <c r="BJ221">
        <v>14820</v>
      </c>
      <c r="BK221">
        <v>0</v>
      </c>
      <c r="BL221">
        <v>0</v>
      </c>
      <c r="BM221">
        <v>0</v>
      </c>
      <c r="BN221">
        <v>1</v>
      </c>
    </row>
    <row r="222" spans="1:66" ht="15" hidden="1" customHeight="1" x14ac:dyDescent="0.25">
      <c r="A222" s="16" t="s">
        <v>1492</v>
      </c>
      <c r="B222" t="s">
        <v>10</v>
      </c>
      <c r="C222" t="s">
        <v>11</v>
      </c>
      <c r="D222" t="s">
        <v>63</v>
      </c>
      <c r="E222" t="s">
        <v>535</v>
      </c>
      <c r="F222" t="s">
        <v>1492</v>
      </c>
      <c r="G222" t="s">
        <v>1493</v>
      </c>
      <c r="H222" t="s">
        <v>1494</v>
      </c>
      <c r="I222" t="s">
        <v>1495</v>
      </c>
      <c r="J222" s="5">
        <v>42799</v>
      </c>
      <c r="K222" s="5">
        <v>42815</v>
      </c>
      <c r="L222" t="s">
        <v>143</v>
      </c>
      <c r="M222" t="s">
        <v>324</v>
      </c>
      <c r="N222" t="s">
        <v>11</v>
      </c>
      <c r="O222" t="s">
        <v>17</v>
      </c>
      <c r="P222" t="s">
        <v>145</v>
      </c>
      <c r="Q222">
        <v>5819418</v>
      </c>
      <c r="R222">
        <v>0</v>
      </c>
      <c r="S222" t="s">
        <v>129</v>
      </c>
      <c r="T222">
        <v>0</v>
      </c>
      <c r="U222" t="s">
        <v>130</v>
      </c>
      <c r="V222" t="s">
        <v>131</v>
      </c>
      <c r="W222" t="s">
        <v>132</v>
      </c>
      <c r="X222" t="s">
        <v>132</v>
      </c>
      <c r="Y222">
        <v>0</v>
      </c>
      <c r="Z222">
        <v>5819418</v>
      </c>
      <c r="AA222">
        <v>5819418</v>
      </c>
      <c r="AB222">
        <v>5819418</v>
      </c>
      <c r="AC222">
        <v>5819418</v>
      </c>
      <c r="AD222">
        <v>8557.9676470588238</v>
      </c>
      <c r="AE222">
        <v>8557.9676470588238</v>
      </c>
      <c r="AF222">
        <v>0</v>
      </c>
      <c r="AG222" s="5">
        <v>42815</v>
      </c>
      <c r="AH222">
        <v>0</v>
      </c>
      <c r="AI222">
        <v>0</v>
      </c>
      <c r="AJ222" s="5">
        <v>42842</v>
      </c>
      <c r="AK222">
        <v>0</v>
      </c>
      <c r="AL222" s="5">
        <v>42815</v>
      </c>
      <c r="AM222" s="5">
        <v>42791</v>
      </c>
      <c r="AN222" s="5">
        <v>42800</v>
      </c>
      <c r="AO222" t="s">
        <v>1495</v>
      </c>
      <c r="AR222" t="s">
        <v>1496</v>
      </c>
      <c r="AU222" t="s">
        <v>134</v>
      </c>
      <c r="AV222">
        <v>8557.9676470588238</v>
      </c>
      <c r="AW222">
        <v>0</v>
      </c>
      <c r="AX222" t="s">
        <v>1497</v>
      </c>
      <c r="AY222" t="s">
        <v>150</v>
      </c>
      <c r="AZ222" t="s">
        <v>137</v>
      </c>
      <c r="BA222" t="s">
        <v>137</v>
      </c>
      <c r="BE222">
        <v>5819418</v>
      </c>
      <c r="BF222">
        <v>0</v>
      </c>
      <c r="BG222">
        <v>0</v>
      </c>
      <c r="BH222">
        <v>8557.9676470588238</v>
      </c>
      <c r="BI222">
        <v>0</v>
      </c>
      <c r="BJ222">
        <v>8557.9676470588238</v>
      </c>
      <c r="BK222">
        <v>0</v>
      </c>
      <c r="BL222">
        <v>0</v>
      </c>
      <c r="BM222">
        <v>0</v>
      </c>
      <c r="BN222">
        <v>1.4705882352941181E-3</v>
      </c>
    </row>
    <row r="223" spans="1:66" ht="15" customHeight="1" x14ac:dyDescent="0.25">
      <c r="A223" s="16" t="s">
        <v>1498</v>
      </c>
      <c r="B223" t="s">
        <v>33</v>
      </c>
      <c r="C223" t="s">
        <v>34</v>
      </c>
      <c r="D223" t="s">
        <v>63</v>
      </c>
      <c r="E223" t="s">
        <v>120</v>
      </c>
      <c r="F223" t="s">
        <v>1498</v>
      </c>
      <c r="G223" t="s">
        <v>1499</v>
      </c>
      <c r="H223" t="s">
        <v>1500</v>
      </c>
      <c r="I223" t="s">
        <v>1501</v>
      </c>
      <c r="J223" s="5">
        <v>42800</v>
      </c>
      <c r="K223" s="5">
        <v>43069</v>
      </c>
      <c r="L223" t="s">
        <v>156</v>
      </c>
      <c r="M223" t="s">
        <v>196</v>
      </c>
      <c r="N223" t="s">
        <v>34</v>
      </c>
      <c r="O223" t="s">
        <v>39</v>
      </c>
      <c r="P223" t="s">
        <v>128</v>
      </c>
      <c r="Q223">
        <v>6130</v>
      </c>
      <c r="R223">
        <v>0</v>
      </c>
      <c r="S223" t="s">
        <v>129</v>
      </c>
      <c r="T223">
        <v>0</v>
      </c>
      <c r="U223" t="s">
        <v>130</v>
      </c>
      <c r="V223" t="s">
        <v>131</v>
      </c>
      <c r="W223" t="s">
        <v>146</v>
      </c>
      <c r="X223" t="s">
        <v>146</v>
      </c>
      <c r="Y223">
        <v>0</v>
      </c>
      <c r="Z223">
        <v>0</v>
      </c>
      <c r="AA223">
        <v>6130</v>
      </c>
      <c r="AB223">
        <v>6130</v>
      </c>
      <c r="AC223">
        <v>0</v>
      </c>
      <c r="AD223">
        <v>0</v>
      </c>
      <c r="AE223">
        <v>239602.76911764711</v>
      </c>
      <c r="AF223">
        <v>239602.76911764711</v>
      </c>
      <c r="AG223" s="5">
        <v>43069</v>
      </c>
      <c r="AH223">
        <v>0</v>
      </c>
      <c r="AI223">
        <v>0</v>
      </c>
      <c r="AJ223">
        <v>0</v>
      </c>
      <c r="AK223">
        <v>0</v>
      </c>
      <c r="AL223">
        <v>0</v>
      </c>
      <c r="AM223" s="5">
        <v>42786</v>
      </c>
      <c r="AN223" s="5">
        <v>42803</v>
      </c>
      <c r="AO223" t="s">
        <v>1501</v>
      </c>
      <c r="AQ223" t="s">
        <v>1502</v>
      </c>
      <c r="AR223" t="s">
        <v>1503</v>
      </c>
      <c r="AS223" t="s">
        <v>32</v>
      </c>
      <c r="AT223" t="s">
        <v>32</v>
      </c>
      <c r="AU223" t="s">
        <v>184</v>
      </c>
      <c r="AV223">
        <v>239602.76911764711</v>
      </c>
      <c r="AW223">
        <v>0</v>
      </c>
      <c r="AX223" t="s">
        <v>1504</v>
      </c>
      <c r="AY223" t="s">
        <v>164</v>
      </c>
      <c r="AZ223" t="s">
        <v>422</v>
      </c>
      <c r="BA223" t="s">
        <v>1505</v>
      </c>
      <c r="BB223" t="s">
        <v>167</v>
      </c>
      <c r="BC223" t="s">
        <v>1506</v>
      </c>
      <c r="BE223">
        <v>6130</v>
      </c>
      <c r="BF223">
        <v>0</v>
      </c>
      <c r="BG223">
        <v>0</v>
      </c>
      <c r="BH223">
        <v>239602.76911764711</v>
      </c>
      <c r="BI223">
        <v>0</v>
      </c>
      <c r="BJ223">
        <v>239602.76911764711</v>
      </c>
      <c r="BK223">
        <v>0</v>
      </c>
      <c r="BL223">
        <v>0</v>
      </c>
      <c r="BM223">
        <v>0</v>
      </c>
      <c r="BN223">
        <v>39.086911764705881</v>
      </c>
    </row>
    <row r="224" spans="1:66" ht="15" customHeight="1" x14ac:dyDescent="0.25">
      <c r="A224" s="16" t="s">
        <v>1507</v>
      </c>
      <c r="B224" t="s">
        <v>10</v>
      </c>
      <c r="C224" t="s">
        <v>11</v>
      </c>
      <c r="D224" t="s">
        <v>63</v>
      </c>
      <c r="E224" t="s">
        <v>535</v>
      </c>
      <c r="F224" t="s">
        <v>1507</v>
      </c>
      <c r="G224" t="s">
        <v>1508</v>
      </c>
      <c r="H224" t="s">
        <v>1509</v>
      </c>
      <c r="I224" t="s">
        <v>1510</v>
      </c>
      <c r="J224" s="5">
        <v>42786</v>
      </c>
      <c r="K224" s="5">
        <v>42810</v>
      </c>
      <c r="L224" t="s">
        <v>156</v>
      </c>
      <c r="M224" t="s">
        <v>324</v>
      </c>
      <c r="N224" t="s">
        <v>11</v>
      </c>
      <c r="O224" t="s">
        <v>17</v>
      </c>
      <c r="P224" t="s">
        <v>128</v>
      </c>
      <c r="Q224">
        <v>1665</v>
      </c>
      <c r="R224">
        <v>0</v>
      </c>
      <c r="S224" t="s">
        <v>129</v>
      </c>
      <c r="T224">
        <v>0</v>
      </c>
      <c r="U224" t="s">
        <v>130</v>
      </c>
      <c r="V224" t="s">
        <v>131</v>
      </c>
      <c r="W224" t="s">
        <v>132</v>
      </c>
      <c r="X224" t="s">
        <v>132</v>
      </c>
      <c r="Y224">
        <v>0</v>
      </c>
      <c r="Z224">
        <v>675.5</v>
      </c>
      <c r="AA224">
        <v>1665</v>
      </c>
      <c r="AB224">
        <v>1665</v>
      </c>
      <c r="AC224">
        <v>675.5</v>
      </c>
      <c r="AD224">
        <v>26403.208897058819</v>
      </c>
      <c r="AE224">
        <v>65079.708088235297</v>
      </c>
      <c r="AF224">
        <v>38676.499191176466</v>
      </c>
      <c r="AG224" s="5">
        <v>42810</v>
      </c>
      <c r="AH224">
        <v>0</v>
      </c>
      <c r="AI224">
        <v>0</v>
      </c>
      <c r="AJ224" s="5">
        <v>42881</v>
      </c>
      <c r="AK224" s="5">
        <v>42900</v>
      </c>
      <c r="AL224" s="5">
        <v>42880</v>
      </c>
      <c r="AM224" s="5">
        <v>42799</v>
      </c>
      <c r="AN224" s="5">
        <v>42804</v>
      </c>
      <c r="AO224" t="s">
        <v>1510</v>
      </c>
      <c r="AR224" t="s">
        <v>1511</v>
      </c>
      <c r="AU224" t="s">
        <v>134</v>
      </c>
      <c r="AV224">
        <v>65079.708088235297</v>
      </c>
      <c r="AW224">
        <v>0</v>
      </c>
      <c r="AX224" t="s">
        <v>1512</v>
      </c>
      <c r="AY224" t="s">
        <v>164</v>
      </c>
      <c r="AZ224" t="s">
        <v>137</v>
      </c>
      <c r="BA224" t="s">
        <v>137</v>
      </c>
      <c r="BE224">
        <v>1665</v>
      </c>
      <c r="BF224">
        <v>0</v>
      </c>
      <c r="BG224">
        <v>0</v>
      </c>
      <c r="BH224">
        <v>65079.708088235297</v>
      </c>
      <c r="BI224">
        <v>0</v>
      </c>
      <c r="BJ224">
        <v>65079.708088235297</v>
      </c>
      <c r="BK224">
        <v>0</v>
      </c>
      <c r="BL224">
        <v>0</v>
      </c>
      <c r="BM224">
        <v>0</v>
      </c>
      <c r="BN224">
        <v>39.086911764705881</v>
      </c>
    </row>
    <row r="225" spans="1:66" ht="15" customHeight="1" x14ac:dyDescent="0.25">
      <c r="A225" s="16" t="s">
        <v>1513</v>
      </c>
      <c r="B225" t="s">
        <v>33</v>
      </c>
      <c r="C225" t="s">
        <v>34</v>
      </c>
      <c r="D225" t="s">
        <v>63</v>
      </c>
      <c r="E225" t="s">
        <v>535</v>
      </c>
      <c r="F225" t="s">
        <v>1513</v>
      </c>
      <c r="G225" t="s">
        <v>1514</v>
      </c>
      <c r="H225" t="s">
        <v>1515</v>
      </c>
      <c r="I225" t="s">
        <v>1516</v>
      </c>
      <c r="J225" s="5">
        <v>42793</v>
      </c>
      <c r="K225" s="5">
        <v>43100</v>
      </c>
      <c r="L225" t="s">
        <v>156</v>
      </c>
      <c r="M225" t="s">
        <v>196</v>
      </c>
      <c r="N225" t="s">
        <v>34</v>
      </c>
      <c r="O225" t="s">
        <v>39</v>
      </c>
      <c r="P225" t="s">
        <v>128</v>
      </c>
      <c r="Q225">
        <v>1320</v>
      </c>
      <c r="R225">
        <v>0</v>
      </c>
      <c r="S225" t="s">
        <v>129</v>
      </c>
      <c r="T225">
        <v>0</v>
      </c>
      <c r="U225" t="s">
        <v>130</v>
      </c>
      <c r="V225" t="s">
        <v>131</v>
      </c>
      <c r="W225" t="s">
        <v>146</v>
      </c>
      <c r="X225" t="s">
        <v>146</v>
      </c>
      <c r="Y225">
        <v>0</v>
      </c>
      <c r="Z225">
        <v>0</v>
      </c>
      <c r="AA225">
        <v>1320</v>
      </c>
      <c r="AB225">
        <v>1320</v>
      </c>
      <c r="AC225">
        <v>0</v>
      </c>
      <c r="AD225">
        <v>0</v>
      </c>
      <c r="AE225">
        <v>51594.723529411764</v>
      </c>
      <c r="AF225">
        <v>51594.723529411764</v>
      </c>
      <c r="AG225" s="5">
        <v>43100</v>
      </c>
      <c r="AH225">
        <v>0</v>
      </c>
      <c r="AI225">
        <v>0</v>
      </c>
      <c r="AJ225">
        <v>0</v>
      </c>
      <c r="AK225">
        <v>0</v>
      </c>
      <c r="AL225">
        <v>0</v>
      </c>
      <c r="AM225" s="5">
        <v>42803</v>
      </c>
      <c r="AN225" s="5">
        <v>42804</v>
      </c>
      <c r="AO225" t="s">
        <v>1516</v>
      </c>
      <c r="AR225" t="s">
        <v>1517</v>
      </c>
      <c r="AS225" t="s">
        <v>162</v>
      </c>
      <c r="AT225" t="s">
        <v>32</v>
      </c>
      <c r="AU225" t="s">
        <v>184</v>
      </c>
      <c r="AV225">
        <v>51594.723529411764</v>
      </c>
      <c r="AW225">
        <v>0</v>
      </c>
      <c r="AX225" t="s">
        <v>1518</v>
      </c>
      <c r="AY225" t="s">
        <v>164</v>
      </c>
      <c r="AZ225" t="s">
        <v>1519</v>
      </c>
      <c r="BA225" t="s">
        <v>1520</v>
      </c>
      <c r="BB225" t="s">
        <v>188</v>
      </c>
      <c r="BC225" t="s">
        <v>1521</v>
      </c>
      <c r="BD225" t="s">
        <v>1522</v>
      </c>
      <c r="BE225">
        <v>1320</v>
      </c>
      <c r="BF225">
        <v>0</v>
      </c>
      <c r="BG225">
        <v>0</v>
      </c>
      <c r="BH225">
        <v>51594.723529411764</v>
      </c>
      <c r="BI225">
        <v>0</v>
      </c>
      <c r="BJ225">
        <v>51594.723529411764</v>
      </c>
      <c r="BK225">
        <v>0</v>
      </c>
      <c r="BL225">
        <v>0</v>
      </c>
      <c r="BM225">
        <v>0</v>
      </c>
      <c r="BN225">
        <v>39.086911764705881</v>
      </c>
    </row>
    <row r="226" spans="1:66" ht="15" customHeight="1" x14ac:dyDescent="0.25">
      <c r="A226" s="16" t="s">
        <v>1523</v>
      </c>
      <c r="B226" t="s">
        <v>10</v>
      </c>
      <c r="C226" t="s">
        <v>319</v>
      </c>
      <c r="D226" t="s">
        <v>63</v>
      </c>
      <c r="E226" t="s">
        <v>120</v>
      </c>
      <c r="F226" t="s">
        <v>1523</v>
      </c>
      <c r="G226" t="s">
        <v>1524</v>
      </c>
      <c r="H226" t="s">
        <v>478</v>
      </c>
      <c r="I226" t="s">
        <v>479</v>
      </c>
      <c r="J226" s="5">
        <v>42782</v>
      </c>
      <c r="K226" s="5">
        <v>42937</v>
      </c>
      <c r="L226" t="s">
        <v>156</v>
      </c>
      <c r="M226" t="s">
        <v>324</v>
      </c>
      <c r="N226" t="s">
        <v>319</v>
      </c>
      <c r="O226" t="s">
        <v>325</v>
      </c>
      <c r="P226" t="s">
        <v>145</v>
      </c>
      <c r="Q226">
        <v>187949242</v>
      </c>
      <c r="R226">
        <v>0</v>
      </c>
      <c r="S226" t="s">
        <v>129</v>
      </c>
      <c r="T226">
        <v>0</v>
      </c>
      <c r="U226" t="s">
        <v>130</v>
      </c>
      <c r="V226" t="s">
        <v>131</v>
      </c>
      <c r="W226" t="s">
        <v>132</v>
      </c>
      <c r="X226" t="s">
        <v>132</v>
      </c>
      <c r="Y226">
        <v>0</v>
      </c>
      <c r="Z226">
        <v>15065731.35</v>
      </c>
      <c r="AA226">
        <v>187949242</v>
      </c>
      <c r="AB226">
        <v>187949242</v>
      </c>
      <c r="AC226">
        <v>15065731.35</v>
      </c>
      <c r="AD226">
        <v>22155.487279411769</v>
      </c>
      <c r="AE226">
        <v>276395.94411764707</v>
      </c>
      <c r="AF226">
        <v>254240.45683823529</v>
      </c>
      <c r="AG226" s="5">
        <v>42937</v>
      </c>
      <c r="AH226">
        <v>0</v>
      </c>
      <c r="AI226">
        <v>0</v>
      </c>
      <c r="AJ226" s="5">
        <v>42865</v>
      </c>
      <c r="AK226">
        <v>0</v>
      </c>
      <c r="AL226" s="5">
        <v>42825</v>
      </c>
      <c r="AN226" s="5">
        <v>42804</v>
      </c>
      <c r="AO226" t="s">
        <v>479</v>
      </c>
      <c r="AR226" t="s">
        <v>480</v>
      </c>
      <c r="AS226" t="s">
        <v>481</v>
      </c>
      <c r="AT226" t="s">
        <v>20</v>
      </c>
      <c r="AU226" t="s">
        <v>184</v>
      </c>
      <c r="AV226">
        <v>276395.94411764707</v>
      </c>
      <c r="AW226">
        <v>0</v>
      </c>
      <c r="AX226" t="s">
        <v>1525</v>
      </c>
      <c r="AY226" t="s">
        <v>164</v>
      </c>
      <c r="AZ226" t="s">
        <v>370</v>
      </c>
      <c r="BA226" t="s">
        <v>1247</v>
      </c>
      <c r="BB226" t="s">
        <v>276</v>
      </c>
      <c r="BC226" t="s">
        <v>1248</v>
      </c>
      <c r="BE226">
        <v>187949242</v>
      </c>
      <c r="BF226">
        <v>0</v>
      </c>
      <c r="BG226">
        <v>0</v>
      </c>
      <c r="BH226">
        <v>276395.94411764707</v>
      </c>
      <c r="BI226">
        <v>0</v>
      </c>
      <c r="BJ226">
        <v>276395.94411764707</v>
      </c>
      <c r="BK226">
        <v>753286.57</v>
      </c>
      <c r="BL226">
        <v>0</v>
      </c>
      <c r="BM226">
        <v>1107.7743676470591</v>
      </c>
      <c r="BN226">
        <v>1.4705882352941181E-3</v>
      </c>
    </row>
    <row r="227" spans="1:66" x14ac:dyDescent="0.25">
      <c r="A227" s="16" t="s">
        <v>13</v>
      </c>
      <c r="B227" t="s">
        <v>10</v>
      </c>
      <c r="C227" t="s">
        <v>11</v>
      </c>
      <c r="D227" t="s">
        <v>12</v>
      </c>
      <c r="E227" t="s">
        <v>120</v>
      </c>
      <c r="F227" t="s">
        <v>13</v>
      </c>
      <c r="G227" t="s">
        <v>14</v>
      </c>
      <c r="H227" t="s">
        <v>15</v>
      </c>
      <c r="I227" t="s">
        <v>16</v>
      </c>
      <c r="J227" s="5">
        <v>43011</v>
      </c>
      <c r="K227" s="5">
        <v>42978</v>
      </c>
      <c r="L227" t="s">
        <v>156</v>
      </c>
      <c r="M227" t="s">
        <v>324</v>
      </c>
      <c r="N227" t="s">
        <v>11</v>
      </c>
      <c r="O227" t="s">
        <v>17</v>
      </c>
      <c r="P227" t="s">
        <v>145</v>
      </c>
      <c r="Q227">
        <v>195967891</v>
      </c>
      <c r="R227">
        <v>0</v>
      </c>
      <c r="S227" t="s">
        <v>129</v>
      </c>
      <c r="T227">
        <v>0</v>
      </c>
      <c r="U227" t="s">
        <v>130</v>
      </c>
      <c r="V227" t="s">
        <v>131</v>
      </c>
      <c r="W227" t="s">
        <v>146</v>
      </c>
      <c r="X227" t="s">
        <v>132</v>
      </c>
      <c r="Y227">
        <v>0</v>
      </c>
      <c r="Z227">
        <v>0</v>
      </c>
      <c r="AA227">
        <v>195967891</v>
      </c>
      <c r="AB227">
        <v>195967891</v>
      </c>
      <c r="AC227">
        <v>0</v>
      </c>
      <c r="AD227">
        <v>0</v>
      </c>
      <c r="AE227">
        <v>288188.07500000001</v>
      </c>
      <c r="AF227">
        <v>288188.07500000001</v>
      </c>
      <c r="AG227" s="5">
        <v>42978</v>
      </c>
      <c r="AH227">
        <v>0</v>
      </c>
      <c r="AI227">
        <v>0</v>
      </c>
      <c r="AJ227">
        <v>0</v>
      </c>
      <c r="AK227">
        <v>0</v>
      </c>
      <c r="AL227">
        <v>0</v>
      </c>
      <c r="AN227" s="5">
        <v>42801</v>
      </c>
      <c r="AO227" t="s">
        <v>16</v>
      </c>
      <c r="AR227" t="s">
        <v>18</v>
      </c>
      <c r="AS227" t="s">
        <v>19</v>
      </c>
      <c r="AT227" t="s">
        <v>20</v>
      </c>
      <c r="AU227" t="s">
        <v>184</v>
      </c>
      <c r="AV227">
        <v>288188.07500000001</v>
      </c>
      <c r="AW227">
        <v>0</v>
      </c>
      <c r="AX227" t="s">
        <v>1526</v>
      </c>
      <c r="AY227" t="s">
        <v>164</v>
      </c>
      <c r="AZ227" t="s">
        <v>1527</v>
      </c>
      <c r="BA227" t="s">
        <v>1528</v>
      </c>
      <c r="BB227" t="s">
        <v>1529</v>
      </c>
      <c r="BC227" t="s">
        <v>1530</v>
      </c>
      <c r="BD227" t="s">
        <v>1531</v>
      </c>
      <c r="BE227">
        <v>195967891</v>
      </c>
      <c r="BF227">
        <v>0</v>
      </c>
      <c r="BG227">
        <v>0</v>
      </c>
      <c r="BH227">
        <v>288188.07500000001</v>
      </c>
      <c r="BI227">
        <v>0</v>
      </c>
      <c r="BJ227">
        <v>288188.07500000001</v>
      </c>
      <c r="BK227">
        <v>0</v>
      </c>
      <c r="BL227">
        <v>0</v>
      </c>
      <c r="BM227">
        <v>0</v>
      </c>
      <c r="BN227">
        <v>1.4705882352941181E-3</v>
      </c>
    </row>
    <row r="228" spans="1:66" ht="15" customHeight="1" x14ac:dyDescent="0.25">
      <c r="A228" s="16" t="s">
        <v>1532</v>
      </c>
      <c r="B228" t="s">
        <v>10</v>
      </c>
      <c r="C228" t="s">
        <v>11</v>
      </c>
      <c r="D228" t="s">
        <v>12</v>
      </c>
      <c r="E228" t="s">
        <v>120</v>
      </c>
      <c r="F228" t="s">
        <v>1532</v>
      </c>
      <c r="G228" t="s">
        <v>1533</v>
      </c>
      <c r="H228" t="s">
        <v>865</v>
      </c>
      <c r="I228" t="s">
        <v>866</v>
      </c>
      <c r="J228" s="5">
        <v>42837</v>
      </c>
      <c r="K228" s="5">
        <v>43048</v>
      </c>
      <c r="L228" t="s">
        <v>156</v>
      </c>
      <c r="M228" t="s">
        <v>324</v>
      </c>
      <c r="N228" t="s">
        <v>11</v>
      </c>
      <c r="O228" t="s">
        <v>17</v>
      </c>
      <c r="P228" t="s">
        <v>128</v>
      </c>
      <c r="Q228">
        <v>7564</v>
      </c>
      <c r="R228">
        <v>0</v>
      </c>
      <c r="S228" t="s">
        <v>129</v>
      </c>
      <c r="T228">
        <v>0</v>
      </c>
      <c r="U228" t="s">
        <v>130</v>
      </c>
      <c r="V228" t="s">
        <v>131</v>
      </c>
      <c r="W228" t="s">
        <v>146</v>
      </c>
      <c r="X228" t="s">
        <v>146</v>
      </c>
      <c r="Y228">
        <v>0</v>
      </c>
      <c r="Z228">
        <v>0</v>
      </c>
      <c r="AA228">
        <v>7564</v>
      </c>
      <c r="AB228">
        <v>7564</v>
      </c>
      <c r="AC228">
        <v>0</v>
      </c>
      <c r="AD228">
        <v>0</v>
      </c>
      <c r="AE228">
        <v>295653.40058823529</v>
      </c>
      <c r="AF228">
        <v>295653.40058823529</v>
      </c>
      <c r="AG228" s="5">
        <v>43048</v>
      </c>
      <c r="AH228">
        <v>0</v>
      </c>
      <c r="AI228">
        <v>0</v>
      </c>
      <c r="AJ228">
        <v>0</v>
      </c>
      <c r="AK228">
        <v>0</v>
      </c>
      <c r="AL228">
        <v>0</v>
      </c>
      <c r="AN228" s="5">
        <v>42819</v>
      </c>
      <c r="AO228" t="s">
        <v>866</v>
      </c>
      <c r="AR228" t="s">
        <v>867</v>
      </c>
      <c r="AS228" t="s">
        <v>32</v>
      </c>
      <c r="AT228" t="s">
        <v>32</v>
      </c>
      <c r="AU228" t="s">
        <v>134</v>
      </c>
      <c r="AV228">
        <v>295653.40058823529</v>
      </c>
      <c r="AW228">
        <v>0</v>
      </c>
      <c r="AX228" t="s">
        <v>1534</v>
      </c>
      <c r="AY228" t="s">
        <v>164</v>
      </c>
      <c r="AZ228" t="s">
        <v>668</v>
      </c>
      <c r="BA228" t="s">
        <v>1535</v>
      </c>
      <c r="BB228" t="s">
        <v>1536</v>
      </c>
      <c r="BC228" t="s">
        <v>1537</v>
      </c>
      <c r="BD228" t="s">
        <v>1538</v>
      </c>
      <c r="BE228">
        <v>7564</v>
      </c>
      <c r="BF228">
        <v>0</v>
      </c>
      <c r="BG228">
        <v>0</v>
      </c>
      <c r="BH228">
        <v>295653.40058823529</v>
      </c>
      <c r="BI228">
        <v>0</v>
      </c>
      <c r="BJ228">
        <v>295653.40058823529</v>
      </c>
      <c r="BK228">
        <v>0</v>
      </c>
      <c r="BL228">
        <v>0</v>
      </c>
      <c r="BM228">
        <v>0</v>
      </c>
      <c r="BN228">
        <v>39.086911764705881</v>
      </c>
    </row>
    <row r="229" spans="1:66" ht="15" customHeight="1" x14ac:dyDescent="0.25">
      <c r="A229" s="16" t="s">
        <v>1539</v>
      </c>
      <c r="B229" t="s">
        <v>33</v>
      </c>
      <c r="C229" t="s">
        <v>217</v>
      </c>
      <c r="D229" t="s">
        <v>63</v>
      </c>
      <c r="E229" t="s">
        <v>535</v>
      </c>
      <c r="F229" t="s">
        <v>1539</v>
      </c>
      <c r="G229" t="s">
        <v>1540</v>
      </c>
      <c r="H229" t="s">
        <v>1541</v>
      </c>
      <c r="I229" t="s">
        <v>1542</v>
      </c>
      <c r="J229" s="5">
        <v>42793</v>
      </c>
      <c r="K229" s="5">
        <v>43100</v>
      </c>
      <c r="L229" t="s">
        <v>156</v>
      </c>
      <c r="M229" t="s">
        <v>196</v>
      </c>
      <c r="N229" t="s">
        <v>217</v>
      </c>
      <c r="O229" t="s">
        <v>222</v>
      </c>
      <c r="P229" t="s">
        <v>128</v>
      </c>
      <c r="Q229">
        <v>280</v>
      </c>
      <c r="R229">
        <v>0</v>
      </c>
      <c r="S229" t="s">
        <v>129</v>
      </c>
      <c r="T229">
        <v>0</v>
      </c>
      <c r="U229" t="s">
        <v>130</v>
      </c>
      <c r="V229" t="s">
        <v>131</v>
      </c>
      <c r="W229" t="s">
        <v>132</v>
      </c>
      <c r="X229" t="s">
        <v>132</v>
      </c>
      <c r="Y229">
        <v>0</v>
      </c>
      <c r="Z229">
        <v>0</v>
      </c>
      <c r="AA229">
        <v>280</v>
      </c>
      <c r="AB229">
        <v>280</v>
      </c>
      <c r="AC229">
        <v>0</v>
      </c>
      <c r="AD229">
        <v>0</v>
      </c>
      <c r="AE229">
        <v>10944.335294117651</v>
      </c>
      <c r="AF229">
        <v>10944.335294117651</v>
      </c>
      <c r="AG229" s="5">
        <v>43100</v>
      </c>
      <c r="AH229">
        <v>0</v>
      </c>
      <c r="AI229">
        <v>0</v>
      </c>
      <c r="AJ229">
        <v>0</v>
      </c>
      <c r="AK229">
        <v>0</v>
      </c>
      <c r="AL229">
        <v>0</v>
      </c>
      <c r="AM229" s="5">
        <v>42817</v>
      </c>
      <c r="AN229" s="5">
        <v>42825</v>
      </c>
      <c r="AO229" t="s">
        <v>1542</v>
      </c>
      <c r="AR229" t="s">
        <v>1543</v>
      </c>
      <c r="AU229" t="s">
        <v>134</v>
      </c>
      <c r="AV229">
        <v>10944.335294117651</v>
      </c>
      <c r="AW229">
        <v>0</v>
      </c>
      <c r="AX229" t="s">
        <v>1544</v>
      </c>
      <c r="AY229" t="s">
        <v>164</v>
      </c>
      <c r="AZ229" t="s">
        <v>137</v>
      </c>
      <c r="BA229" t="s">
        <v>137</v>
      </c>
      <c r="BE229">
        <v>280</v>
      </c>
      <c r="BF229">
        <v>0</v>
      </c>
      <c r="BG229">
        <v>0</v>
      </c>
      <c r="BH229">
        <v>10944.335294117651</v>
      </c>
      <c r="BI229">
        <v>0</v>
      </c>
      <c r="BJ229">
        <v>10944.335294117651</v>
      </c>
      <c r="BK229">
        <v>0</v>
      </c>
      <c r="BL229">
        <v>0</v>
      </c>
      <c r="BM229">
        <v>0</v>
      </c>
      <c r="BN229">
        <v>39.086911764705881</v>
      </c>
    </row>
    <row r="230" spans="1:66" ht="15" customHeight="1" x14ac:dyDescent="0.25">
      <c r="A230" s="16" t="s">
        <v>1545</v>
      </c>
      <c r="B230" t="s">
        <v>1081</v>
      </c>
      <c r="C230" t="s">
        <v>1082</v>
      </c>
      <c r="D230" t="s">
        <v>63</v>
      </c>
      <c r="E230" t="s">
        <v>535</v>
      </c>
      <c r="F230" t="s">
        <v>1545</v>
      </c>
      <c r="G230" t="s">
        <v>1546</v>
      </c>
      <c r="H230" t="s">
        <v>1085</v>
      </c>
      <c r="I230" t="s">
        <v>1086</v>
      </c>
      <c r="J230" s="5">
        <v>42843</v>
      </c>
      <c r="K230" s="5">
        <v>43026</v>
      </c>
      <c r="L230" t="s">
        <v>156</v>
      </c>
      <c r="M230" t="s">
        <v>1087</v>
      </c>
      <c r="N230" t="s">
        <v>1082</v>
      </c>
      <c r="O230" t="s">
        <v>1088</v>
      </c>
      <c r="P230" t="s">
        <v>333</v>
      </c>
      <c r="Q230">
        <v>115636</v>
      </c>
      <c r="R230">
        <v>0</v>
      </c>
      <c r="S230" t="s">
        <v>129</v>
      </c>
      <c r="T230">
        <v>0</v>
      </c>
      <c r="U230" t="s">
        <v>130</v>
      </c>
      <c r="V230" t="s">
        <v>131</v>
      </c>
      <c r="W230" t="s">
        <v>132</v>
      </c>
      <c r="X230" t="s">
        <v>132</v>
      </c>
      <c r="Y230">
        <v>0</v>
      </c>
      <c r="Z230">
        <v>19272.7</v>
      </c>
      <c r="AA230">
        <v>115636</v>
      </c>
      <c r="AB230">
        <v>115636</v>
      </c>
      <c r="AC230">
        <v>19272.7</v>
      </c>
      <c r="AD230">
        <v>19272.7</v>
      </c>
      <c r="AE230">
        <v>115636</v>
      </c>
      <c r="AF230">
        <v>96363.3</v>
      </c>
      <c r="AG230" s="5">
        <v>43026</v>
      </c>
      <c r="AH230">
        <v>0</v>
      </c>
      <c r="AI230">
        <v>0</v>
      </c>
      <c r="AJ230" s="5">
        <v>42880</v>
      </c>
      <c r="AK230" s="5">
        <v>42891</v>
      </c>
      <c r="AL230" s="5">
        <v>42873</v>
      </c>
      <c r="AM230" s="5">
        <v>42831</v>
      </c>
      <c r="AN230" s="5">
        <v>42838</v>
      </c>
      <c r="AO230" t="s">
        <v>1086</v>
      </c>
      <c r="AQ230" t="s">
        <v>1089</v>
      </c>
      <c r="AR230" t="s">
        <v>1090</v>
      </c>
      <c r="AS230" t="s">
        <v>19</v>
      </c>
      <c r="AT230" t="s">
        <v>20</v>
      </c>
      <c r="AU230" t="s">
        <v>134</v>
      </c>
      <c r="AV230">
        <v>115636</v>
      </c>
      <c r="AW230">
        <v>0</v>
      </c>
      <c r="AX230" t="s">
        <v>1547</v>
      </c>
      <c r="AY230" t="s">
        <v>164</v>
      </c>
      <c r="AZ230" t="s">
        <v>137</v>
      </c>
      <c r="BA230" t="s">
        <v>137</v>
      </c>
      <c r="BE230">
        <v>115636</v>
      </c>
      <c r="BF230">
        <v>0</v>
      </c>
      <c r="BG230">
        <v>0</v>
      </c>
      <c r="BH230">
        <v>115636</v>
      </c>
      <c r="BI230">
        <v>0</v>
      </c>
      <c r="BJ230">
        <v>115636</v>
      </c>
      <c r="BK230">
        <v>0</v>
      </c>
      <c r="BL230">
        <v>0</v>
      </c>
      <c r="BM230">
        <v>0</v>
      </c>
      <c r="BN230">
        <v>1</v>
      </c>
    </row>
    <row r="231" spans="1:66" ht="15" customHeight="1" x14ac:dyDescent="0.25">
      <c r="A231" s="16" t="s">
        <v>1548</v>
      </c>
      <c r="B231" t="s">
        <v>1081</v>
      </c>
      <c r="C231" t="s">
        <v>1082</v>
      </c>
      <c r="D231" t="s">
        <v>63</v>
      </c>
      <c r="E231" t="s">
        <v>120</v>
      </c>
      <c r="F231" t="s">
        <v>1548</v>
      </c>
      <c r="G231" t="s">
        <v>1549</v>
      </c>
      <c r="H231" t="s">
        <v>1550</v>
      </c>
      <c r="I231" t="s">
        <v>1551</v>
      </c>
      <c r="J231" s="5">
        <v>42843</v>
      </c>
      <c r="K231" s="5">
        <v>42934</v>
      </c>
      <c r="L231" t="s">
        <v>156</v>
      </c>
      <c r="M231" t="s">
        <v>1087</v>
      </c>
      <c r="N231" t="s">
        <v>1082</v>
      </c>
      <c r="O231" t="s">
        <v>1088</v>
      </c>
      <c r="P231" t="s">
        <v>128</v>
      </c>
      <c r="Q231">
        <v>618</v>
      </c>
      <c r="R231">
        <v>0</v>
      </c>
      <c r="S231" t="s">
        <v>129</v>
      </c>
      <c r="T231">
        <v>0</v>
      </c>
      <c r="U231" t="s">
        <v>130</v>
      </c>
      <c r="V231" t="s">
        <v>131</v>
      </c>
      <c r="W231" t="s">
        <v>132</v>
      </c>
      <c r="X231" t="s">
        <v>132</v>
      </c>
      <c r="Y231">
        <v>0</v>
      </c>
      <c r="Z231">
        <v>281.5</v>
      </c>
      <c r="AA231">
        <v>618</v>
      </c>
      <c r="AB231">
        <v>618</v>
      </c>
      <c r="AC231">
        <v>281.5</v>
      </c>
      <c r="AD231">
        <v>11002.965661764711</v>
      </c>
      <c r="AE231">
        <v>24155.71147058823</v>
      </c>
      <c r="AF231">
        <v>13152.745808823531</v>
      </c>
      <c r="AG231" s="5">
        <v>42934</v>
      </c>
      <c r="AH231">
        <v>0</v>
      </c>
      <c r="AI231">
        <v>0</v>
      </c>
      <c r="AJ231" s="5">
        <v>42891</v>
      </c>
      <c r="AK231" s="5">
        <v>42892</v>
      </c>
      <c r="AL231" s="5">
        <v>42886</v>
      </c>
      <c r="AM231" s="5">
        <v>42838</v>
      </c>
      <c r="AN231" s="5">
        <v>42842</v>
      </c>
      <c r="AO231" t="s">
        <v>1551</v>
      </c>
      <c r="AQ231" t="s">
        <v>1552</v>
      </c>
      <c r="AR231" t="s">
        <v>1553</v>
      </c>
      <c r="AS231" t="s">
        <v>1554</v>
      </c>
      <c r="AT231" t="s">
        <v>32</v>
      </c>
      <c r="AU231" t="s">
        <v>134</v>
      </c>
      <c r="AV231">
        <v>24155.71147058823</v>
      </c>
      <c r="AW231">
        <v>0</v>
      </c>
      <c r="AX231" t="s">
        <v>1555</v>
      </c>
      <c r="AY231" t="s">
        <v>164</v>
      </c>
      <c r="AZ231" t="s">
        <v>1406</v>
      </c>
      <c r="BA231" t="s">
        <v>1556</v>
      </c>
      <c r="BB231" t="s">
        <v>188</v>
      </c>
      <c r="BC231" t="s">
        <v>1557</v>
      </c>
      <c r="BD231" t="s">
        <v>1558</v>
      </c>
      <c r="BE231">
        <v>618</v>
      </c>
      <c r="BF231">
        <v>0</v>
      </c>
      <c r="BG231">
        <v>0</v>
      </c>
      <c r="BH231">
        <v>24155.71147058823</v>
      </c>
      <c r="BI231">
        <v>0</v>
      </c>
      <c r="BJ231">
        <v>24155.71147058823</v>
      </c>
      <c r="BK231">
        <v>0</v>
      </c>
      <c r="BL231">
        <v>0</v>
      </c>
      <c r="BM231">
        <v>0</v>
      </c>
      <c r="BN231">
        <v>39.086911764705881</v>
      </c>
    </row>
    <row r="232" spans="1:66" ht="15" hidden="1" customHeight="1" x14ac:dyDescent="0.25">
      <c r="A232" s="16" t="s">
        <v>1559</v>
      </c>
      <c r="B232" t="s">
        <v>10</v>
      </c>
      <c r="C232" t="s">
        <v>534</v>
      </c>
      <c r="D232" t="s">
        <v>63</v>
      </c>
      <c r="E232" t="s">
        <v>120</v>
      </c>
      <c r="F232" t="s">
        <v>1559</v>
      </c>
      <c r="G232" t="s">
        <v>1560</v>
      </c>
      <c r="H232" t="s">
        <v>606</v>
      </c>
      <c r="I232" t="s">
        <v>607</v>
      </c>
      <c r="J232" s="5">
        <v>42738</v>
      </c>
      <c r="K232" s="5">
        <v>43048</v>
      </c>
      <c r="M232" t="s">
        <v>324</v>
      </c>
      <c r="N232" t="s">
        <v>534</v>
      </c>
      <c r="O232" t="s">
        <v>540</v>
      </c>
      <c r="P232" t="s">
        <v>145</v>
      </c>
      <c r="Q232">
        <v>225</v>
      </c>
      <c r="R232">
        <v>0</v>
      </c>
      <c r="S232" t="s">
        <v>129</v>
      </c>
      <c r="T232">
        <v>0</v>
      </c>
      <c r="U232" t="s">
        <v>130</v>
      </c>
      <c r="V232" t="s">
        <v>131</v>
      </c>
      <c r="W232" t="s">
        <v>132</v>
      </c>
      <c r="X232" t="s">
        <v>132</v>
      </c>
      <c r="Y232">
        <v>0</v>
      </c>
      <c r="Z232">
        <v>0</v>
      </c>
      <c r="AA232">
        <v>225</v>
      </c>
      <c r="AB232">
        <v>225</v>
      </c>
      <c r="AC232">
        <v>0</v>
      </c>
      <c r="AD232">
        <v>0</v>
      </c>
      <c r="AE232">
        <v>0.33088235294117652</v>
      </c>
      <c r="AF232">
        <v>0.33088235294117652</v>
      </c>
      <c r="AG232" s="5">
        <v>43048</v>
      </c>
      <c r="AH232">
        <v>0</v>
      </c>
      <c r="AI232">
        <v>0</v>
      </c>
      <c r="AJ232">
        <v>0</v>
      </c>
      <c r="AK232">
        <v>0</v>
      </c>
      <c r="AL232">
        <v>0</v>
      </c>
      <c r="AM232" s="5">
        <v>42736</v>
      </c>
      <c r="AN232" s="5">
        <v>42795</v>
      </c>
      <c r="AO232" t="s">
        <v>607</v>
      </c>
      <c r="AU232" t="s">
        <v>134</v>
      </c>
      <c r="AV232">
        <v>0.33088235294117652</v>
      </c>
      <c r="AW232">
        <v>0</v>
      </c>
      <c r="AX232" t="s">
        <v>1561</v>
      </c>
      <c r="AY232" t="s">
        <v>1562</v>
      </c>
      <c r="AZ232" t="s">
        <v>208</v>
      </c>
      <c r="BA232" t="s">
        <v>1556</v>
      </c>
      <c r="BB232" t="s">
        <v>188</v>
      </c>
      <c r="BC232" t="s">
        <v>1557</v>
      </c>
      <c r="BD232" t="s">
        <v>1558</v>
      </c>
      <c r="BE232">
        <v>225</v>
      </c>
      <c r="BF232">
        <v>0</v>
      </c>
      <c r="BG232">
        <v>0</v>
      </c>
      <c r="BH232">
        <v>0.33088235294117652</v>
      </c>
      <c r="BI232">
        <v>0</v>
      </c>
      <c r="BJ232">
        <v>0.33088235294117652</v>
      </c>
      <c r="BK232">
        <v>0</v>
      </c>
      <c r="BL232">
        <v>0</v>
      </c>
      <c r="BM232">
        <v>0</v>
      </c>
      <c r="BN232">
        <v>1.4705882352941181E-3</v>
      </c>
    </row>
    <row r="233" spans="1:66" ht="15" hidden="1" customHeight="1" x14ac:dyDescent="0.25">
      <c r="A233" s="16" t="s">
        <v>1563</v>
      </c>
      <c r="B233" t="s">
        <v>712</v>
      </c>
      <c r="C233" t="s">
        <v>1375</v>
      </c>
      <c r="D233" t="s">
        <v>63</v>
      </c>
      <c r="E233" t="s">
        <v>120</v>
      </c>
      <c r="F233" t="s">
        <v>1563</v>
      </c>
      <c r="G233" t="s">
        <v>1564</v>
      </c>
      <c r="H233" t="s">
        <v>1565</v>
      </c>
      <c r="I233" t="s">
        <v>1566</v>
      </c>
      <c r="J233" s="5">
        <v>42781</v>
      </c>
      <c r="K233" s="5">
        <v>42962</v>
      </c>
      <c r="L233" t="s">
        <v>125</v>
      </c>
      <c r="M233" t="s">
        <v>718</v>
      </c>
      <c r="N233" t="s">
        <v>1375</v>
      </c>
      <c r="O233" t="s">
        <v>1380</v>
      </c>
      <c r="P233" t="s">
        <v>128</v>
      </c>
      <c r="Q233">
        <v>180</v>
      </c>
      <c r="R233">
        <v>0</v>
      </c>
      <c r="S233" t="s">
        <v>129</v>
      </c>
      <c r="T233">
        <v>0</v>
      </c>
      <c r="U233" t="s">
        <v>130</v>
      </c>
      <c r="V233" t="s">
        <v>131</v>
      </c>
      <c r="W233" t="s">
        <v>132</v>
      </c>
      <c r="X233" t="s">
        <v>132</v>
      </c>
      <c r="Y233">
        <v>0</v>
      </c>
      <c r="Z233">
        <v>0</v>
      </c>
      <c r="AA233">
        <v>180</v>
      </c>
      <c r="AB233">
        <v>180</v>
      </c>
      <c r="AC233">
        <v>0</v>
      </c>
      <c r="AD233">
        <v>0</v>
      </c>
      <c r="AE233">
        <v>7035.6441176470589</v>
      </c>
      <c r="AF233">
        <v>7035.6441176470589</v>
      </c>
      <c r="AG233" s="5">
        <v>42962</v>
      </c>
      <c r="AH233">
        <v>0</v>
      </c>
      <c r="AI233">
        <v>0</v>
      </c>
      <c r="AJ233">
        <v>0</v>
      </c>
      <c r="AK233">
        <v>0</v>
      </c>
      <c r="AL233">
        <v>0</v>
      </c>
      <c r="AO233" t="s">
        <v>1566</v>
      </c>
      <c r="AQ233" t="s">
        <v>1177</v>
      </c>
      <c r="AR233" t="s">
        <v>1567</v>
      </c>
      <c r="AS233" t="s">
        <v>47</v>
      </c>
      <c r="AT233" t="s">
        <v>47</v>
      </c>
      <c r="AU233" t="s">
        <v>134</v>
      </c>
      <c r="AV233">
        <v>7035.6441176470589</v>
      </c>
      <c r="AW233">
        <v>0</v>
      </c>
      <c r="AX233" t="s">
        <v>1568</v>
      </c>
      <c r="AY233" t="s">
        <v>136</v>
      </c>
      <c r="AZ233" t="s">
        <v>298</v>
      </c>
      <c r="BA233" t="s">
        <v>1569</v>
      </c>
      <c r="BB233" t="s">
        <v>1570</v>
      </c>
      <c r="BE233">
        <v>180</v>
      </c>
      <c r="BF233">
        <v>0</v>
      </c>
      <c r="BG233">
        <v>0</v>
      </c>
      <c r="BH233">
        <v>7035.6441176470589</v>
      </c>
      <c r="BI233">
        <v>0</v>
      </c>
      <c r="BJ233">
        <v>7035.6441176470589</v>
      </c>
      <c r="BK233">
        <v>0</v>
      </c>
      <c r="BL233">
        <v>0</v>
      </c>
      <c r="BM233">
        <v>0</v>
      </c>
      <c r="BN233">
        <v>39.086911764705881</v>
      </c>
    </row>
    <row r="234" spans="1:66" ht="15" customHeight="1" x14ac:dyDescent="0.25">
      <c r="A234" s="16" t="s">
        <v>1571</v>
      </c>
      <c r="B234" t="s">
        <v>10</v>
      </c>
      <c r="C234" t="s">
        <v>319</v>
      </c>
      <c r="D234" t="s">
        <v>63</v>
      </c>
      <c r="E234" t="s">
        <v>120</v>
      </c>
      <c r="F234" t="s">
        <v>1571</v>
      </c>
      <c r="G234" t="s">
        <v>1572</v>
      </c>
      <c r="H234" t="s">
        <v>702</v>
      </c>
      <c r="J234" s="5">
        <v>42765</v>
      </c>
      <c r="K234" s="5">
        <v>42860</v>
      </c>
      <c r="L234" t="s">
        <v>156</v>
      </c>
      <c r="M234" t="s">
        <v>324</v>
      </c>
      <c r="N234" t="s">
        <v>319</v>
      </c>
      <c r="O234" t="s">
        <v>325</v>
      </c>
      <c r="P234" t="s">
        <v>703</v>
      </c>
      <c r="Q234">
        <v>400000</v>
      </c>
      <c r="R234">
        <v>0</v>
      </c>
      <c r="S234" t="s">
        <v>129</v>
      </c>
      <c r="T234">
        <v>0</v>
      </c>
      <c r="U234" t="s">
        <v>130</v>
      </c>
      <c r="V234" t="s">
        <v>334</v>
      </c>
      <c r="W234" t="s">
        <v>132</v>
      </c>
      <c r="X234" t="s">
        <v>132</v>
      </c>
      <c r="Y234">
        <v>124600</v>
      </c>
      <c r="Z234">
        <v>400000</v>
      </c>
      <c r="AA234">
        <v>524600</v>
      </c>
      <c r="AB234">
        <v>524600</v>
      </c>
      <c r="AC234">
        <v>400000</v>
      </c>
      <c r="AD234">
        <v>434847.0588235294</v>
      </c>
      <c r="AE234">
        <v>570301.91764705884</v>
      </c>
      <c r="AF234">
        <v>135454.85882352939</v>
      </c>
      <c r="AG234" s="5">
        <v>42916</v>
      </c>
      <c r="AH234" s="5">
        <v>42874</v>
      </c>
      <c r="AI234" s="5">
        <v>42894</v>
      </c>
      <c r="AJ234" s="5">
        <v>42888</v>
      </c>
      <c r="AK234" s="5">
        <v>42923</v>
      </c>
      <c r="AL234" s="5">
        <v>42825</v>
      </c>
      <c r="AN234" s="5">
        <v>42773</v>
      </c>
      <c r="AR234" t="s">
        <v>704</v>
      </c>
      <c r="AS234" t="s">
        <v>705</v>
      </c>
      <c r="AU234" t="s">
        <v>184</v>
      </c>
      <c r="AV234">
        <v>434847.0588235294</v>
      </c>
      <c r="AW234">
        <v>135454.85882352939</v>
      </c>
      <c r="AX234" t="s">
        <v>1573</v>
      </c>
      <c r="AY234" t="s">
        <v>164</v>
      </c>
      <c r="AZ234" t="s">
        <v>370</v>
      </c>
      <c r="BA234" t="s">
        <v>1574</v>
      </c>
      <c r="BB234" t="s">
        <v>167</v>
      </c>
      <c r="BC234" t="s">
        <v>1575</v>
      </c>
      <c r="BE234">
        <v>400000</v>
      </c>
      <c r="BF234">
        <v>124600</v>
      </c>
      <c r="BG234">
        <v>0</v>
      </c>
      <c r="BH234">
        <v>434847.0588235294</v>
      </c>
      <c r="BI234">
        <v>135454.85882352939</v>
      </c>
      <c r="BJ234">
        <v>570301.91764705884</v>
      </c>
      <c r="BK234">
        <v>0</v>
      </c>
      <c r="BL234">
        <v>0</v>
      </c>
      <c r="BM234">
        <v>0</v>
      </c>
      <c r="BN234">
        <v>1.087117647058824</v>
      </c>
    </row>
    <row r="235" spans="1:66" ht="15" customHeight="1" x14ac:dyDescent="0.25">
      <c r="A235" s="16" t="s">
        <v>1576</v>
      </c>
      <c r="B235" t="s">
        <v>10</v>
      </c>
      <c r="C235" t="s">
        <v>11</v>
      </c>
      <c r="D235" t="s">
        <v>63</v>
      </c>
      <c r="E235" t="s">
        <v>120</v>
      </c>
      <c r="F235" t="s">
        <v>1576</v>
      </c>
      <c r="G235" t="s">
        <v>1577</v>
      </c>
      <c r="H235" t="s">
        <v>1578</v>
      </c>
      <c r="I235" t="s">
        <v>1579</v>
      </c>
      <c r="J235" s="5">
        <v>42835</v>
      </c>
      <c r="K235" s="5">
        <v>43039</v>
      </c>
      <c r="L235" t="s">
        <v>156</v>
      </c>
      <c r="M235" t="s">
        <v>324</v>
      </c>
      <c r="N235" t="s">
        <v>11</v>
      </c>
      <c r="O235" t="s">
        <v>17</v>
      </c>
      <c r="P235" t="s">
        <v>333</v>
      </c>
      <c r="Q235">
        <v>396455.45</v>
      </c>
      <c r="R235">
        <v>0</v>
      </c>
      <c r="S235" t="s">
        <v>129</v>
      </c>
      <c r="T235">
        <v>0</v>
      </c>
      <c r="U235" t="s">
        <v>130</v>
      </c>
      <c r="V235" t="s">
        <v>131</v>
      </c>
      <c r="W235" t="s">
        <v>132</v>
      </c>
      <c r="X235" t="s">
        <v>146</v>
      </c>
      <c r="Y235">
        <v>0</v>
      </c>
      <c r="Z235">
        <v>0</v>
      </c>
      <c r="AA235">
        <v>396455.45</v>
      </c>
      <c r="AB235">
        <v>396455.45</v>
      </c>
      <c r="AC235">
        <v>0</v>
      </c>
      <c r="AD235">
        <v>0</v>
      </c>
      <c r="AE235">
        <v>396455.45</v>
      </c>
      <c r="AF235">
        <v>396455.45</v>
      </c>
      <c r="AG235" s="5">
        <v>43039</v>
      </c>
      <c r="AH235">
        <v>0</v>
      </c>
      <c r="AI235">
        <v>0</v>
      </c>
      <c r="AJ235">
        <v>0</v>
      </c>
      <c r="AK235">
        <v>0</v>
      </c>
      <c r="AL235">
        <v>0</v>
      </c>
      <c r="AN235" s="5">
        <v>42832</v>
      </c>
      <c r="AO235" t="s">
        <v>1579</v>
      </c>
      <c r="AQ235" t="s">
        <v>1580</v>
      </c>
      <c r="AR235" t="s">
        <v>1581</v>
      </c>
      <c r="AS235" t="s">
        <v>527</v>
      </c>
      <c r="AT235" t="s">
        <v>32</v>
      </c>
      <c r="AU235" t="s">
        <v>184</v>
      </c>
      <c r="AV235">
        <v>396455.45</v>
      </c>
      <c r="AW235">
        <v>0</v>
      </c>
      <c r="AX235" t="s">
        <v>1582</v>
      </c>
      <c r="AY235" t="s">
        <v>164</v>
      </c>
      <c r="AZ235" t="s">
        <v>1527</v>
      </c>
      <c r="BA235" t="s">
        <v>1583</v>
      </c>
      <c r="BB235" t="s">
        <v>210</v>
      </c>
      <c r="BC235" t="s">
        <v>1584</v>
      </c>
      <c r="BE235">
        <v>396455.46</v>
      </c>
      <c r="BF235">
        <v>0</v>
      </c>
      <c r="BG235">
        <v>-0.01</v>
      </c>
      <c r="BH235">
        <v>396455.46</v>
      </c>
      <c r="BI235">
        <v>0</v>
      </c>
      <c r="BJ235">
        <v>396455.46</v>
      </c>
      <c r="BK235">
        <v>0</v>
      </c>
      <c r="BL235">
        <v>0</v>
      </c>
      <c r="BM235">
        <v>0</v>
      </c>
      <c r="BN235">
        <v>1</v>
      </c>
    </row>
    <row r="236" spans="1:66" ht="15" hidden="1" customHeight="1" x14ac:dyDescent="0.25">
      <c r="A236" s="16" t="s">
        <v>1585</v>
      </c>
      <c r="B236" t="s">
        <v>118</v>
      </c>
      <c r="C236" t="s">
        <v>151</v>
      </c>
      <c r="D236" t="s">
        <v>63</v>
      </c>
      <c r="E236" t="s">
        <v>120</v>
      </c>
      <c r="F236" t="s">
        <v>1585</v>
      </c>
      <c r="G236" t="s">
        <v>1586</v>
      </c>
      <c r="H236" t="s">
        <v>1587</v>
      </c>
      <c r="I236" t="s">
        <v>1588</v>
      </c>
      <c r="J236" s="5">
        <v>42826</v>
      </c>
      <c r="K236" s="5">
        <v>43191</v>
      </c>
      <c r="L236" t="s">
        <v>125</v>
      </c>
      <c r="M236" t="s">
        <v>126</v>
      </c>
      <c r="N236" t="s">
        <v>151</v>
      </c>
      <c r="O236" t="s">
        <v>157</v>
      </c>
      <c r="P236" t="s">
        <v>145</v>
      </c>
      <c r="Q236">
        <v>10800000</v>
      </c>
      <c r="R236">
        <v>0</v>
      </c>
      <c r="S236" t="s">
        <v>129</v>
      </c>
      <c r="T236">
        <v>0</v>
      </c>
      <c r="U236" t="s">
        <v>130</v>
      </c>
      <c r="V236" t="s">
        <v>131</v>
      </c>
      <c r="W236" t="s">
        <v>132</v>
      </c>
      <c r="X236" t="s">
        <v>132</v>
      </c>
      <c r="Y236">
        <v>0</v>
      </c>
      <c r="Z236">
        <v>0</v>
      </c>
      <c r="AA236">
        <v>10800000</v>
      </c>
      <c r="AB236">
        <v>10800000</v>
      </c>
      <c r="AC236">
        <v>0</v>
      </c>
      <c r="AD236">
        <v>0</v>
      </c>
      <c r="AE236">
        <v>15882.35294117647</v>
      </c>
      <c r="AF236">
        <v>15882.35294117647</v>
      </c>
      <c r="AG236" s="5">
        <v>43191</v>
      </c>
      <c r="AH236">
        <v>0</v>
      </c>
      <c r="AI236">
        <v>0</v>
      </c>
      <c r="AJ236">
        <v>0</v>
      </c>
      <c r="AK236">
        <v>0</v>
      </c>
      <c r="AL236">
        <v>0</v>
      </c>
      <c r="AN236" s="5">
        <v>42817</v>
      </c>
      <c r="AO236" t="s">
        <v>1588</v>
      </c>
      <c r="AR236" t="s">
        <v>1589</v>
      </c>
      <c r="AS236" t="s">
        <v>1590</v>
      </c>
      <c r="AT236" t="s">
        <v>32</v>
      </c>
      <c r="AU236" t="s">
        <v>134</v>
      </c>
      <c r="AV236">
        <v>15882.35294117647</v>
      </c>
      <c r="AW236">
        <v>0</v>
      </c>
      <c r="AX236" t="s">
        <v>1591</v>
      </c>
      <c r="AY236" t="s">
        <v>136</v>
      </c>
      <c r="AZ236" t="s">
        <v>165</v>
      </c>
      <c r="BA236" t="s">
        <v>1592</v>
      </c>
      <c r="BB236" t="s">
        <v>1570</v>
      </c>
      <c r="BC236" t="s">
        <v>1593</v>
      </c>
      <c r="BE236">
        <v>10800000</v>
      </c>
      <c r="BF236">
        <v>0</v>
      </c>
      <c r="BG236">
        <v>0</v>
      </c>
      <c r="BH236">
        <v>15882.35294117647</v>
      </c>
      <c r="BI236">
        <v>0</v>
      </c>
      <c r="BJ236">
        <v>15882.35294117647</v>
      </c>
      <c r="BK236">
        <v>0</v>
      </c>
      <c r="BL236">
        <v>0</v>
      </c>
      <c r="BM236">
        <v>0</v>
      </c>
      <c r="BN236">
        <v>1.4705882352941181E-3</v>
      </c>
    </row>
    <row r="237" spans="1:66" ht="15" customHeight="1" x14ac:dyDescent="0.25">
      <c r="A237" s="16" t="s">
        <v>1594</v>
      </c>
      <c r="B237" t="s">
        <v>33</v>
      </c>
      <c r="C237" t="s">
        <v>34</v>
      </c>
      <c r="D237" t="s">
        <v>63</v>
      </c>
      <c r="E237" t="s">
        <v>120</v>
      </c>
      <c r="F237" s="6" t="s">
        <v>1594</v>
      </c>
      <c r="G237" t="s">
        <v>1595</v>
      </c>
      <c r="H237" t="s">
        <v>1596</v>
      </c>
      <c r="I237" t="s">
        <v>510</v>
      </c>
      <c r="J237" s="5">
        <v>42842</v>
      </c>
      <c r="K237" s="5">
        <v>42995</v>
      </c>
      <c r="L237" t="s">
        <v>156</v>
      </c>
      <c r="M237" t="s">
        <v>196</v>
      </c>
      <c r="N237" t="s">
        <v>34</v>
      </c>
      <c r="O237" t="s">
        <v>39</v>
      </c>
      <c r="P237" t="s">
        <v>145</v>
      </c>
      <c r="Q237">
        <v>53520000</v>
      </c>
      <c r="R237">
        <v>0</v>
      </c>
      <c r="S237" t="s">
        <v>129</v>
      </c>
      <c r="T237">
        <v>0</v>
      </c>
      <c r="U237" t="s">
        <v>130</v>
      </c>
      <c r="V237" t="s">
        <v>131</v>
      </c>
      <c r="W237" t="s">
        <v>146</v>
      </c>
      <c r="X237" t="s">
        <v>146</v>
      </c>
      <c r="Y237">
        <v>0</v>
      </c>
      <c r="Z237">
        <v>0</v>
      </c>
      <c r="AA237">
        <v>53520000</v>
      </c>
      <c r="AB237">
        <v>53520000</v>
      </c>
      <c r="AC237">
        <v>0</v>
      </c>
      <c r="AD237">
        <v>0</v>
      </c>
      <c r="AE237">
        <v>78705.882352941175</v>
      </c>
      <c r="AF237">
        <v>78705.882352941175</v>
      </c>
      <c r="AG237" s="5">
        <v>42995</v>
      </c>
      <c r="AH237">
        <v>0</v>
      </c>
      <c r="AI237">
        <v>0</v>
      </c>
      <c r="AJ237">
        <v>0</v>
      </c>
      <c r="AK237">
        <v>0</v>
      </c>
      <c r="AL237">
        <v>0</v>
      </c>
      <c r="AN237" s="5">
        <v>42843</v>
      </c>
      <c r="AO237" t="s">
        <v>510</v>
      </c>
      <c r="AQ237" t="s">
        <v>1597</v>
      </c>
      <c r="AR237" t="s">
        <v>1598</v>
      </c>
      <c r="AS237" t="s">
        <v>31</v>
      </c>
      <c r="AT237" t="s">
        <v>32</v>
      </c>
      <c r="AU237" t="s">
        <v>134</v>
      </c>
      <c r="AV237">
        <v>78705.882352941175</v>
      </c>
      <c r="AW237">
        <v>0</v>
      </c>
      <c r="AX237" t="s">
        <v>1599</v>
      </c>
      <c r="AY237" t="s">
        <v>164</v>
      </c>
      <c r="AZ237" t="s">
        <v>1519</v>
      </c>
      <c r="BA237" t="s">
        <v>514</v>
      </c>
      <c r="BB237" t="s">
        <v>188</v>
      </c>
      <c r="BC237" t="s">
        <v>515</v>
      </c>
      <c r="BE237">
        <v>53520000</v>
      </c>
      <c r="BF237">
        <v>0</v>
      </c>
      <c r="BG237">
        <v>0</v>
      </c>
      <c r="BH237">
        <v>78705.882352941175</v>
      </c>
      <c r="BI237">
        <v>0</v>
      </c>
      <c r="BJ237">
        <v>78705.882352941175</v>
      </c>
      <c r="BK237">
        <v>0</v>
      </c>
      <c r="BL237">
        <v>0</v>
      </c>
      <c r="BM237">
        <v>0</v>
      </c>
      <c r="BN237">
        <v>1.4705882352941181E-3</v>
      </c>
    </row>
    <row r="238" spans="1:66" ht="15" customHeight="1" x14ac:dyDescent="0.25">
      <c r="A238" s="16" t="s">
        <v>21</v>
      </c>
      <c r="B238" t="s">
        <v>10</v>
      </c>
      <c r="C238" t="s">
        <v>11</v>
      </c>
      <c r="D238" t="s">
        <v>12</v>
      </c>
      <c r="E238" t="s">
        <v>120</v>
      </c>
      <c r="F238" t="s">
        <v>21</v>
      </c>
      <c r="G238" t="s">
        <v>22</v>
      </c>
      <c r="H238" t="s">
        <v>23</v>
      </c>
      <c r="I238" t="s">
        <v>50</v>
      </c>
      <c r="J238" s="5">
        <v>42828</v>
      </c>
      <c r="K238" s="5">
        <v>42980</v>
      </c>
      <c r="L238" t="s">
        <v>156</v>
      </c>
      <c r="M238" t="s">
        <v>324</v>
      </c>
      <c r="N238" t="s">
        <v>11</v>
      </c>
      <c r="O238" t="s">
        <v>17</v>
      </c>
      <c r="P238" t="s">
        <v>145</v>
      </c>
      <c r="Q238">
        <v>57834284</v>
      </c>
      <c r="R238">
        <v>0</v>
      </c>
      <c r="S238" t="s">
        <v>129</v>
      </c>
      <c r="T238">
        <v>0</v>
      </c>
      <c r="U238" t="s">
        <v>130</v>
      </c>
      <c r="V238" t="s">
        <v>131</v>
      </c>
      <c r="W238" t="s">
        <v>146</v>
      </c>
      <c r="X238" t="s">
        <v>146</v>
      </c>
      <c r="Y238">
        <v>0</v>
      </c>
      <c r="Z238">
        <v>0</v>
      </c>
      <c r="AA238">
        <v>57834284</v>
      </c>
      <c r="AB238">
        <v>57834284</v>
      </c>
      <c r="AC238">
        <v>0</v>
      </c>
      <c r="AD238">
        <v>0</v>
      </c>
      <c r="AE238">
        <v>85050.417647058828</v>
      </c>
      <c r="AF238">
        <v>85050.417647058828</v>
      </c>
      <c r="AG238" s="5">
        <v>42980</v>
      </c>
      <c r="AH238">
        <v>0</v>
      </c>
      <c r="AI238">
        <v>0</v>
      </c>
      <c r="AJ238">
        <v>0</v>
      </c>
      <c r="AK238">
        <v>0</v>
      </c>
      <c r="AL238">
        <v>0</v>
      </c>
      <c r="AO238" t="s">
        <v>50</v>
      </c>
      <c r="AQ238" t="s">
        <v>1600</v>
      </c>
      <c r="AR238" t="s">
        <v>24</v>
      </c>
      <c r="AS238" t="s">
        <v>25</v>
      </c>
      <c r="AT238" t="s">
        <v>25</v>
      </c>
      <c r="AU238" t="s">
        <v>134</v>
      </c>
      <c r="AV238">
        <v>85050.417647058828</v>
      </c>
      <c r="AW238">
        <v>0</v>
      </c>
      <c r="AX238" t="s">
        <v>1601</v>
      </c>
      <c r="AY238" t="s">
        <v>164</v>
      </c>
      <c r="AZ238" t="s">
        <v>668</v>
      </c>
      <c r="BA238" t="s">
        <v>1466</v>
      </c>
      <c r="BB238" t="s">
        <v>167</v>
      </c>
      <c r="BC238" t="s">
        <v>1468</v>
      </c>
      <c r="BE238">
        <v>57834284</v>
      </c>
      <c r="BF238">
        <v>0</v>
      </c>
      <c r="BG238">
        <v>0</v>
      </c>
      <c r="BH238">
        <v>85050.417647058828</v>
      </c>
      <c r="BI238">
        <v>0</v>
      </c>
      <c r="BJ238">
        <v>85050.417647058828</v>
      </c>
      <c r="BK238">
        <v>0</v>
      </c>
      <c r="BL238">
        <v>0</v>
      </c>
      <c r="BM238">
        <v>0</v>
      </c>
      <c r="BN238">
        <v>1.4705882352941181E-3</v>
      </c>
    </row>
    <row r="239" spans="1:66" ht="15" customHeight="1" x14ac:dyDescent="0.25">
      <c r="A239" s="16" t="s">
        <v>1602</v>
      </c>
      <c r="B239" t="s">
        <v>33</v>
      </c>
      <c r="C239" t="s">
        <v>384</v>
      </c>
      <c r="D239" t="s">
        <v>63</v>
      </c>
      <c r="E239" t="s">
        <v>120</v>
      </c>
      <c r="F239" s="6" t="s">
        <v>1602</v>
      </c>
      <c r="G239" t="s">
        <v>1603</v>
      </c>
      <c r="H239" t="s">
        <v>1604</v>
      </c>
      <c r="I239" t="s">
        <v>1605</v>
      </c>
      <c r="J239" s="5">
        <v>42809</v>
      </c>
      <c r="K239" s="5">
        <v>43190</v>
      </c>
      <c r="L239" t="s">
        <v>156</v>
      </c>
      <c r="M239" t="s">
        <v>196</v>
      </c>
      <c r="N239" t="s">
        <v>384</v>
      </c>
      <c r="O239" t="s">
        <v>389</v>
      </c>
      <c r="P239" t="s">
        <v>128</v>
      </c>
      <c r="Q239">
        <v>11758</v>
      </c>
      <c r="R239">
        <v>0</v>
      </c>
      <c r="S239" t="s">
        <v>129</v>
      </c>
      <c r="T239">
        <v>0</v>
      </c>
      <c r="U239" t="s">
        <v>130</v>
      </c>
      <c r="V239" t="s">
        <v>131</v>
      </c>
      <c r="W239" t="s">
        <v>146</v>
      </c>
      <c r="X239" t="s">
        <v>146</v>
      </c>
      <c r="Y239">
        <v>0</v>
      </c>
      <c r="Z239">
        <v>1543.08</v>
      </c>
      <c r="AA239">
        <v>11758</v>
      </c>
      <c r="AB239">
        <v>11758</v>
      </c>
      <c r="AC239">
        <v>1543.08</v>
      </c>
      <c r="AD239">
        <v>60314.231805882351</v>
      </c>
      <c r="AE239">
        <v>459583.90852941183</v>
      </c>
      <c r="AF239">
        <v>399269.67672352941</v>
      </c>
      <c r="AG239" s="5">
        <v>43190</v>
      </c>
      <c r="AH239">
        <v>0</v>
      </c>
      <c r="AI239">
        <v>0</v>
      </c>
      <c r="AJ239" s="5">
        <v>42877</v>
      </c>
      <c r="AK239" s="5">
        <v>42881</v>
      </c>
      <c r="AL239" s="5">
        <v>42855</v>
      </c>
      <c r="AM239" s="5">
        <v>42804</v>
      </c>
      <c r="AN239" s="5">
        <v>42809</v>
      </c>
      <c r="AO239" t="s">
        <v>1605</v>
      </c>
      <c r="AQ239" t="s">
        <v>1257</v>
      </c>
      <c r="AR239" t="s">
        <v>1606</v>
      </c>
      <c r="AS239" t="s">
        <v>162</v>
      </c>
      <c r="AT239" t="s">
        <v>32</v>
      </c>
      <c r="AU239" t="s">
        <v>134</v>
      </c>
      <c r="AV239">
        <v>459583.90852941183</v>
      </c>
      <c r="AW239">
        <v>0</v>
      </c>
      <c r="AX239" t="s">
        <v>1607</v>
      </c>
      <c r="AY239" t="s">
        <v>164</v>
      </c>
      <c r="AZ239" t="s">
        <v>227</v>
      </c>
      <c r="BA239" t="s">
        <v>1608</v>
      </c>
      <c r="BB239" t="s">
        <v>229</v>
      </c>
      <c r="BC239" t="s">
        <v>1609</v>
      </c>
      <c r="BD239" t="s">
        <v>1610</v>
      </c>
      <c r="BE239">
        <v>11758</v>
      </c>
      <c r="BF239">
        <v>0</v>
      </c>
      <c r="BG239">
        <v>0</v>
      </c>
      <c r="BH239">
        <v>459583.90852941183</v>
      </c>
      <c r="BI239">
        <v>0</v>
      </c>
      <c r="BJ239">
        <v>459583.90852941183</v>
      </c>
      <c r="BK239">
        <v>77.16</v>
      </c>
      <c r="BL239">
        <v>0</v>
      </c>
      <c r="BM239">
        <v>3015.9461117647061</v>
      </c>
      <c r="BN239">
        <v>39.086911764705881</v>
      </c>
    </row>
    <row r="240" spans="1:66" ht="15" customHeight="1" x14ac:dyDescent="0.25">
      <c r="A240" s="16" t="s">
        <v>26</v>
      </c>
      <c r="B240" t="s">
        <v>10</v>
      </c>
      <c r="C240" t="s">
        <v>11</v>
      </c>
      <c r="D240" t="s">
        <v>12</v>
      </c>
      <c r="E240" t="s">
        <v>120</v>
      </c>
      <c r="F240" t="s">
        <v>26</v>
      </c>
      <c r="G240" t="s">
        <v>27</v>
      </c>
      <c r="H240" t="s">
        <v>28</v>
      </c>
      <c r="I240" t="s">
        <v>29</v>
      </c>
      <c r="J240" s="5">
        <v>42821</v>
      </c>
      <c r="K240" s="5">
        <v>43008</v>
      </c>
      <c r="L240" t="s">
        <v>156</v>
      </c>
      <c r="M240" t="s">
        <v>324</v>
      </c>
      <c r="N240" t="s">
        <v>11</v>
      </c>
      <c r="O240" t="s">
        <v>17</v>
      </c>
      <c r="P240" t="s">
        <v>145</v>
      </c>
      <c r="Q240">
        <v>140080000</v>
      </c>
      <c r="R240">
        <v>0</v>
      </c>
      <c r="S240" t="s">
        <v>129</v>
      </c>
      <c r="T240">
        <v>0</v>
      </c>
      <c r="U240" t="s">
        <v>130</v>
      </c>
      <c r="V240" t="s">
        <v>131</v>
      </c>
      <c r="W240" t="s">
        <v>146</v>
      </c>
      <c r="X240" t="s">
        <v>146</v>
      </c>
      <c r="Y240">
        <v>0</v>
      </c>
      <c r="Z240">
        <v>0</v>
      </c>
      <c r="AA240">
        <v>140080000</v>
      </c>
      <c r="AB240">
        <v>140080000</v>
      </c>
      <c r="AC240">
        <v>0</v>
      </c>
      <c r="AD240">
        <v>0</v>
      </c>
      <c r="AE240">
        <v>206000</v>
      </c>
      <c r="AF240">
        <v>206000</v>
      </c>
      <c r="AG240" s="5">
        <v>43008</v>
      </c>
      <c r="AH240">
        <v>0</v>
      </c>
      <c r="AI240">
        <v>0</v>
      </c>
      <c r="AJ240">
        <v>0</v>
      </c>
      <c r="AK240">
        <v>0</v>
      </c>
      <c r="AL240">
        <v>0</v>
      </c>
      <c r="AN240" s="5">
        <v>42818</v>
      </c>
      <c r="AO240" t="s">
        <v>29</v>
      </c>
      <c r="AQ240" t="s">
        <v>1611</v>
      </c>
      <c r="AR240" t="s">
        <v>30</v>
      </c>
      <c r="AS240" t="s">
        <v>31</v>
      </c>
      <c r="AT240" t="s">
        <v>32</v>
      </c>
      <c r="AU240" t="s">
        <v>184</v>
      </c>
      <c r="AV240">
        <v>206000</v>
      </c>
      <c r="AW240">
        <v>0</v>
      </c>
      <c r="AX240" t="s">
        <v>1612</v>
      </c>
      <c r="AY240" t="s">
        <v>164</v>
      </c>
      <c r="AZ240" t="s">
        <v>1115</v>
      </c>
      <c r="BA240" t="s">
        <v>1613</v>
      </c>
      <c r="BB240" t="s">
        <v>1467</v>
      </c>
      <c r="BC240" t="s">
        <v>1614</v>
      </c>
      <c r="BD240" t="s">
        <v>1615</v>
      </c>
      <c r="BE240">
        <v>140080000</v>
      </c>
      <c r="BF240">
        <v>0</v>
      </c>
      <c r="BG240">
        <v>0</v>
      </c>
      <c r="BH240">
        <v>206000</v>
      </c>
      <c r="BI240">
        <v>0</v>
      </c>
      <c r="BJ240">
        <v>206000</v>
      </c>
      <c r="BK240">
        <v>0</v>
      </c>
      <c r="BL240">
        <v>0</v>
      </c>
      <c r="BM240">
        <v>0</v>
      </c>
      <c r="BN240">
        <v>1.4705882352941181E-3</v>
      </c>
    </row>
    <row r="241" spans="1:66" ht="15" customHeight="1" x14ac:dyDescent="0.25">
      <c r="A241" s="16" t="s">
        <v>35</v>
      </c>
      <c r="B241" t="s">
        <v>33</v>
      </c>
      <c r="C241" t="s">
        <v>34</v>
      </c>
      <c r="D241" t="s">
        <v>12</v>
      </c>
      <c r="E241" t="s">
        <v>120</v>
      </c>
      <c r="F241" t="s">
        <v>35</v>
      </c>
      <c r="G241" t="s">
        <v>36</v>
      </c>
      <c r="H241" s="6" t="s">
        <v>37</v>
      </c>
      <c r="I241" t="s">
        <v>38</v>
      </c>
      <c r="J241" s="5">
        <v>42800</v>
      </c>
      <c r="K241" s="5">
        <v>42885</v>
      </c>
      <c r="L241" t="s">
        <v>156</v>
      </c>
      <c r="M241" t="s">
        <v>196</v>
      </c>
      <c r="N241" t="s">
        <v>34</v>
      </c>
      <c r="O241" t="s">
        <v>39</v>
      </c>
      <c r="P241" t="s">
        <v>128</v>
      </c>
      <c r="Q241">
        <v>1620</v>
      </c>
      <c r="R241">
        <v>0</v>
      </c>
      <c r="S241" t="s">
        <v>129</v>
      </c>
      <c r="T241">
        <v>0</v>
      </c>
      <c r="U241" t="s">
        <v>130</v>
      </c>
      <c r="V241" t="s">
        <v>131</v>
      </c>
      <c r="W241" t="s">
        <v>146</v>
      </c>
      <c r="X241" t="s">
        <v>146</v>
      </c>
      <c r="Y241">
        <v>0</v>
      </c>
      <c r="Z241">
        <v>728</v>
      </c>
      <c r="AA241">
        <v>1620</v>
      </c>
      <c r="AB241">
        <v>1620</v>
      </c>
      <c r="AC241">
        <v>728</v>
      </c>
      <c r="AD241">
        <v>28455.271764705882</v>
      </c>
      <c r="AE241">
        <v>63320.797058823533</v>
      </c>
      <c r="AF241">
        <v>34865.525294117637</v>
      </c>
      <c r="AG241" s="7">
        <v>42885</v>
      </c>
      <c r="AH241">
        <v>0</v>
      </c>
      <c r="AI241">
        <v>0</v>
      </c>
      <c r="AJ241" s="5">
        <v>42867</v>
      </c>
      <c r="AK241" s="5">
        <v>42870</v>
      </c>
      <c r="AL241" s="5">
        <v>42855</v>
      </c>
      <c r="AO241" t="s">
        <v>38</v>
      </c>
      <c r="AQ241" t="s">
        <v>1616</v>
      </c>
      <c r="AR241" t="s">
        <v>40</v>
      </c>
      <c r="AS241" t="s">
        <v>41</v>
      </c>
      <c r="AT241" t="s">
        <v>32</v>
      </c>
      <c r="AU241" t="s">
        <v>184</v>
      </c>
      <c r="AV241">
        <v>63320.797058823533</v>
      </c>
      <c r="AW241">
        <v>0</v>
      </c>
      <c r="AX241" t="s">
        <v>1617</v>
      </c>
      <c r="AY241" t="s">
        <v>164</v>
      </c>
      <c r="AZ241" t="s">
        <v>1519</v>
      </c>
      <c r="BA241" t="s">
        <v>1618</v>
      </c>
      <c r="BB241" t="s">
        <v>167</v>
      </c>
      <c r="BC241" t="s">
        <v>1619</v>
      </c>
      <c r="BE241">
        <v>1620</v>
      </c>
      <c r="BF241">
        <v>0</v>
      </c>
      <c r="BG241">
        <v>0</v>
      </c>
      <c r="BH241">
        <v>63320.797058823533</v>
      </c>
      <c r="BI241">
        <v>0</v>
      </c>
      <c r="BJ241">
        <v>63320.797058823533</v>
      </c>
      <c r="BK241">
        <v>36.4</v>
      </c>
      <c r="BL241">
        <v>0</v>
      </c>
      <c r="BM241">
        <v>1422.763588235294</v>
      </c>
      <c r="BN241">
        <v>39.086911764705881</v>
      </c>
    </row>
    <row r="242" spans="1:66" ht="15" customHeight="1" x14ac:dyDescent="0.25">
      <c r="A242" s="16" t="s">
        <v>1620</v>
      </c>
      <c r="B242" t="s">
        <v>10</v>
      </c>
      <c r="C242" t="s">
        <v>1107</v>
      </c>
      <c r="D242" t="s">
        <v>63</v>
      </c>
      <c r="E242" t="s">
        <v>120</v>
      </c>
      <c r="F242" t="s">
        <v>1620</v>
      </c>
      <c r="G242" t="s">
        <v>1621</v>
      </c>
      <c r="H242" t="s">
        <v>1622</v>
      </c>
      <c r="I242" t="s">
        <v>250</v>
      </c>
      <c r="J242" s="5">
        <v>42795</v>
      </c>
      <c r="K242" s="5">
        <v>43830</v>
      </c>
      <c r="L242" t="s">
        <v>156</v>
      </c>
      <c r="M242" t="s">
        <v>324</v>
      </c>
      <c r="N242" t="s">
        <v>1107</v>
      </c>
      <c r="O242" t="s">
        <v>1112</v>
      </c>
      <c r="P242" t="s">
        <v>333</v>
      </c>
      <c r="Q242">
        <v>246900</v>
      </c>
      <c r="R242">
        <v>0</v>
      </c>
      <c r="S242" t="s">
        <v>129</v>
      </c>
      <c r="T242">
        <v>0</v>
      </c>
      <c r="U242" t="s">
        <v>130</v>
      </c>
      <c r="V242" t="s">
        <v>334</v>
      </c>
      <c r="W242" t="s">
        <v>146</v>
      </c>
      <c r="X242" t="s">
        <v>132</v>
      </c>
      <c r="Y242">
        <v>0</v>
      </c>
      <c r="Z242">
        <v>0</v>
      </c>
      <c r="AA242">
        <v>246900</v>
      </c>
      <c r="AB242">
        <v>246900</v>
      </c>
      <c r="AC242">
        <v>0</v>
      </c>
      <c r="AD242">
        <v>0</v>
      </c>
      <c r="AE242">
        <v>246900</v>
      </c>
      <c r="AF242">
        <v>246900</v>
      </c>
      <c r="AG242" s="5">
        <v>43830</v>
      </c>
      <c r="AH242">
        <v>0</v>
      </c>
      <c r="AI242">
        <v>0</v>
      </c>
      <c r="AJ242">
        <v>0</v>
      </c>
      <c r="AK242">
        <v>0</v>
      </c>
      <c r="AL242">
        <v>0</v>
      </c>
      <c r="AO242" t="s">
        <v>250</v>
      </c>
      <c r="AQ242" t="s">
        <v>250</v>
      </c>
      <c r="AU242" t="s">
        <v>134</v>
      </c>
      <c r="AV242">
        <v>246900</v>
      </c>
      <c r="AW242">
        <v>0</v>
      </c>
      <c r="AX242" t="s">
        <v>1623</v>
      </c>
      <c r="AY242" t="s">
        <v>164</v>
      </c>
      <c r="AZ242" t="s">
        <v>1115</v>
      </c>
      <c r="BA242" t="s">
        <v>137</v>
      </c>
      <c r="BE242">
        <v>246900</v>
      </c>
      <c r="BF242">
        <v>0</v>
      </c>
      <c r="BG242">
        <v>0</v>
      </c>
      <c r="BH242">
        <v>246900</v>
      </c>
      <c r="BI242">
        <v>0</v>
      </c>
      <c r="BJ242">
        <v>246900</v>
      </c>
      <c r="BK242">
        <v>0</v>
      </c>
      <c r="BL242">
        <v>0</v>
      </c>
      <c r="BM242">
        <v>0</v>
      </c>
      <c r="BN242">
        <v>1</v>
      </c>
    </row>
    <row r="243" spans="1:66" ht="15" customHeight="1" x14ac:dyDescent="0.25">
      <c r="A243" s="16" t="s">
        <v>1624</v>
      </c>
      <c r="B243" t="s">
        <v>10</v>
      </c>
      <c r="C243" t="s">
        <v>1107</v>
      </c>
      <c r="D243" t="s">
        <v>63</v>
      </c>
      <c r="E243" t="s">
        <v>120</v>
      </c>
      <c r="F243" t="s">
        <v>1624</v>
      </c>
      <c r="G243" t="s">
        <v>1625</v>
      </c>
      <c r="H243" t="s">
        <v>1626</v>
      </c>
      <c r="I243" t="s">
        <v>250</v>
      </c>
      <c r="J243" s="5">
        <v>42795</v>
      </c>
      <c r="K243" s="5">
        <v>43830</v>
      </c>
      <c r="L243" t="s">
        <v>156</v>
      </c>
      <c r="M243" t="s">
        <v>324</v>
      </c>
      <c r="N243" t="s">
        <v>1107</v>
      </c>
      <c r="O243" t="s">
        <v>1112</v>
      </c>
      <c r="P243" t="s">
        <v>333</v>
      </c>
      <c r="Q243">
        <v>271200</v>
      </c>
      <c r="R243">
        <v>0</v>
      </c>
      <c r="S243" t="s">
        <v>129</v>
      </c>
      <c r="T243">
        <v>0</v>
      </c>
      <c r="U243" t="s">
        <v>130</v>
      </c>
      <c r="V243" t="s">
        <v>334</v>
      </c>
      <c r="W243" t="s">
        <v>146</v>
      </c>
      <c r="X243" t="s">
        <v>132</v>
      </c>
      <c r="Y243">
        <v>0</v>
      </c>
      <c r="Z243">
        <v>0</v>
      </c>
      <c r="AA243">
        <v>271200</v>
      </c>
      <c r="AB243">
        <v>271200</v>
      </c>
      <c r="AC243">
        <v>0</v>
      </c>
      <c r="AD243">
        <v>0</v>
      </c>
      <c r="AE243">
        <v>271200</v>
      </c>
      <c r="AF243">
        <v>271200</v>
      </c>
      <c r="AG243" s="5">
        <v>43830</v>
      </c>
      <c r="AH243">
        <v>0</v>
      </c>
      <c r="AI243">
        <v>0</v>
      </c>
      <c r="AJ243">
        <v>0</v>
      </c>
      <c r="AK243">
        <v>0</v>
      </c>
      <c r="AL243">
        <v>0</v>
      </c>
      <c r="AO243" t="s">
        <v>250</v>
      </c>
      <c r="AU243" t="s">
        <v>134</v>
      </c>
      <c r="AV243">
        <v>271200</v>
      </c>
      <c r="AW243">
        <v>0</v>
      </c>
      <c r="AX243" t="s">
        <v>1627</v>
      </c>
      <c r="AY243" t="s">
        <v>164</v>
      </c>
      <c r="AZ243" t="s">
        <v>1115</v>
      </c>
      <c r="BA243" t="s">
        <v>137</v>
      </c>
      <c r="BE243">
        <v>271200</v>
      </c>
      <c r="BF243">
        <v>0</v>
      </c>
      <c r="BG243">
        <v>0</v>
      </c>
      <c r="BH243">
        <v>271200</v>
      </c>
      <c r="BI243">
        <v>0</v>
      </c>
      <c r="BJ243">
        <v>271200</v>
      </c>
      <c r="BK243">
        <v>0</v>
      </c>
      <c r="BL243">
        <v>0</v>
      </c>
      <c r="BM243">
        <v>0</v>
      </c>
      <c r="BN243">
        <v>1</v>
      </c>
    </row>
    <row r="244" spans="1:66" ht="15" customHeight="1" x14ac:dyDescent="0.25">
      <c r="A244" s="16" t="s">
        <v>1628</v>
      </c>
      <c r="B244" t="s">
        <v>10</v>
      </c>
      <c r="C244" t="s">
        <v>1107</v>
      </c>
      <c r="D244" t="s">
        <v>63</v>
      </c>
      <c r="E244" t="s">
        <v>120</v>
      </c>
      <c r="F244" t="s">
        <v>1628</v>
      </c>
      <c r="G244" t="s">
        <v>1629</v>
      </c>
      <c r="H244" t="s">
        <v>1630</v>
      </c>
      <c r="I244" t="s">
        <v>250</v>
      </c>
      <c r="J244" s="5">
        <v>42795</v>
      </c>
      <c r="K244" s="5">
        <v>43100</v>
      </c>
      <c r="L244" t="s">
        <v>156</v>
      </c>
      <c r="M244" t="s">
        <v>324</v>
      </c>
      <c r="N244" t="s">
        <v>1107</v>
      </c>
      <c r="O244" t="s">
        <v>1112</v>
      </c>
      <c r="P244" t="s">
        <v>1631</v>
      </c>
      <c r="Q244">
        <v>214560</v>
      </c>
      <c r="R244">
        <v>0</v>
      </c>
      <c r="S244" t="s">
        <v>129</v>
      </c>
      <c r="T244">
        <v>0</v>
      </c>
      <c r="U244" t="s">
        <v>130</v>
      </c>
      <c r="V244" t="s">
        <v>131</v>
      </c>
      <c r="W244" t="s">
        <v>132</v>
      </c>
      <c r="X244" t="s">
        <v>132</v>
      </c>
      <c r="Y244">
        <v>0</v>
      </c>
      <c r="Z244">
        <v>26603.69</v>
      </c>
      <c r="AA244">
        <v>214560</v>
      </c>
      <c r="AB244">
        <v>214560</v>
      </c>
      <c r="AC244">
        <v>26603.69</v>
      </c>
      <c r="AD244">
        <v>19509.111846176471</v>
      </c>
      <c r="AE244">
        <v>157341.8964705882</v>
      </c>
      <c r="AF244">
        <v>137832.78462441181</v>
      </c>
      <c r="AG244" s="5">
        <v>43100</v>
      </c>
      <c r="AH244">
        <v>0</v>
      </c>
      <c r="AI244">
        <v>0</v>
      </c>
      <c r="AJ244" s="5">
        <v>42866</v>
      </c>
      <c r="AK244" s="5">
        <v>42898</v>
      </c>
      <c r="AL244" s="5">
        <v>42866</v>
      </c>
      <c r="AO244" t="s">
        <v>250</v>
      </c>
      <c r="AU244" t="s">
        <v>134</v>
      </c>
      <c r="AV244">
        <v>157341.8964705882</v>
      </c>
      <c r="AW244">
        <v>0</v>
      </c>
      <c r="AX244" t="s">
        <v>1632</v>
      </c>
      <c r="AY244" t="s">
        <v>164</v>
      </c>
      <c r="AZ244" t="s">
        <v>137</v>
      </c>
      <c r="BA244" t="s">
        <v>137</v>
      </c>
      <c r="BE244">
        <v>214560</v>
      </c>
      <c r="BF244">
        <v>0</v>
      </c>
      <c r="BG244">
        <v>0</v>
      </c>
      <c r="BH244">
        <v>157341.8964705882</v>
      </c>
      <c r="BI244">
        <v>0</v>
      </c>
      <c r="BJ244">
        <v>157341.8964705882</v>
      </c>
      <c r="BK244">
        <v>0</v>
      </c>
      <c r="BL244">
        <v>0</v>
      </c>
      <c r="BM244">
        <v>0</v>
      </c>
      <c r="BN244">
        <v>0.73332352941176471</v>
      </c>
    </row>
    <row r="245" spans="1:66" ht="15" customHeight="1" x14ac:dyDescent="0.25">
      <c r="A245" s="16" t="s">
        <v>1633</v>
      </c>
      <c r="B245" t="s">
        <v>10</v>
      </c>
      <c r="C245" t="s">
        <v>319</v>
      </c>
      <c r="D245" t="s">
        <v>63</v>
      </c>
      <c r="E245" t="s">
        <v>120</v>
      </c>
      <c r="F245" t="s">
        <v>1633</v>
      </c>
      <c r="G245" t="s">
        <v>1634</v>
      </c>
      <c r="H245" t="s">
        <v>1635</v>
      </c>
      <c r="I245" t="s">
        <v>250</v>
      </c>
      <c r="J245" s="5">
        <v>42765</v>
      </c>
      <c r="K245" s="5">
        <v>42853</v>
      </c>
      <c r="L245" t="s">
        <v>156</v>
      </c>
      <c r="M245" t="s">
        <v>324</v>
      </c>
      <c r="N245" t="s">
        <v>319</v>
      </c>
      <c r="O245" t="s">
        <v>325</v>
      </c>
      <c r="P245" t="s">
        <v>703</v>
      </c>
      <c r="Q245">
        <v>165000</v>
      </c>
      <c r="R245">
        <v>0</v>
      </c>
      <c r="S245" t="s">
        <v>129</v>
      </c>
      <c r="T245">
        <v>0</v>
      </c>
      <c r="U245" t="s">
        <v>130</v>
      </c>
      <c r="V245" t="s">
        <v>131</v>
      </c>
      <c r="W245" t="s">
        <v>132</v>
      </c>
      <c r="X245" t="s">
        <v>132</v>
      </c>
      <c r="Y245">
        <v>35000</v>
      </c>
      <c r="Z245">
        <v>82500</v>
      </c>
      <c r="AA245">
        <v>200000</v>
      </c>
      <c r="AB245">
        <v>200000</v>
      </c>
      <c r="AC245">
        <v>82500</v>
      </c>
      <c r="AD245">
        <v>89687.205882352937</v>
      </c>
      <c r="AE245">
        <v>217423.5294117647</v>
      </c>
      <c r="AF245">
        <v>127736.32352941181</v>
      </c>
      <c r="AG245" s="5">
        <v>42916</v>
      </c>
      <c r="AH245">
        <v>0</v>
      </c>
      <c r="AI245" s="5">
        <v>42894</v>
      </c>
      <c r="AJ245" s="5">
        <v>42891</v>
      </c>
      <c r="AK245" s="5">
        <v>42894</v>
      </c>
      <c r="AL245" s="5">
        <v>42825</v>
      </c>
      <c r="AO245" t="s">
        <v>250</v>
      </c>
      <c r="AR245" t="s">
        <v>1636</v>
      </c>
      <c r="AS245" t="s">
        <v>1637</v>
      </c>
      <c r="AU245" t="s">
        <v>134</v>
      </c>
      <c r="AV245">
        <v>179374.4117647059</v>
      </c>
      <c r="AW245">
        <v>38049.117647058833</v>
      </c>
      <c r="AX245" t="s">
        <v>1638</v>
      </c>
      <c r="AY245" t="s">
        <v>164</v>
      </c>
      <c r="AZ245" t="s">
        <v>1231</v>
      </c>
      <c r="BA245" t="s">
        <v>137</v>
      </c>
      <c r="BE245">
        <v>165000</v>
      </c>
      <c r="BF245">
        <v>35000</v>
      </c>
      <c r="BG245">
        <v>0</v>
      </c>
      <c r="BH245">
        <v>179374.4117647059</v>
      </c>
      <c r="BI245">
        <v>38049.117647058833</v>
      </c>
      <c r="BJ245">
        <v>217423.5294117647</v>
      </c>
      <c r="BK245">
        <v>0</v>
      </c>
      <c r="BL245">
        <v>0</v>
      </c>
      <c r="BM245">
        <v>0</v>
      </c>
      <c r="BN245">
        <v>1.087117647058824</v>
      </c>
    </row>
    <row r="246" spans="1:66" ht="15" customHeight="1" x14ac:dyDescent="0.25">
      <c r="A246" s="16" t="s">
        <v>1640</v>
      </c>
      <c r="B246" t="s">
        <v>712</v>
      </c>
      <c r="C246" t="s">
        <v>1639</v>
      </c>
      <c r="D246" t="s">
        <v>63</v>
      </c>
      <c r="E246" t="s">
        <v>535</v>
      </c>
      <c r="F246" t="s">
        <v>1640</v>
      </c>
      <c r="G246" t="s">
        <v>1641</v>
      </c>
      <c r="H246" t="s">
        <v>1642</v>
      </c>
      <c r="I246" t="s">
        <v>1643</v>
      </c>
      <c r="J246" s="5">
        <v>42863</v>
      </c>
      <c r="K246" s="5">
        <v>43100</v>
      </c>
      <c r="L246" t="s">
        <v>156</v>
      </c>
      <c r="M246" t="s">
        <v>718</v>
      </c>
      <c r="N246" t="s">
        <v>1639</v>
      </c>
      <c r="O246" t="s">
        <v>1644</v>
      </c>
      <c r="P246" t="s">
        <v>333</v>
      </c>
      <c r="Q246">
        <v>33600</v>
      </c>
      <c r="R246">
        <v>0</v>
      </c>
      <c r="S246" t="s">
        <v>129</v>
      </c>
      <c r="T246">
        <v>0</v>
      </c>
      <c r="U246" t="s">
        <v>130</v>
      </c>
      <c r="V246" t="s">
        <v>131</v>
      </c>
      <c r="W246" t="s">
        <v>132</v>
      </c>
      <c r="X246" t="s">
        <v>132</v>
      </c>
      <c r="Y246">
        <v>0</v>
      </c>
      <c r="Z246">
        <v>12576</v>
      </c>
      <c r="AA246">
        <v>33600</v>
      </c>
      <c r="AB246">
        <v>33600</v>
      </c>
      <c r="AC246">
        <v>12576</v>
      </c>
      <c r="AD246">
        <v>12576</v>
      </c>
      <c r="AE246">
        <v>33600</v>
      </c>
      <c r="AF246">
        <v>21024</v>
      </c>
      <c r="AG246" s="5">
        <v>43100</v>
      </c>
      <c r="AH246">
        <v>0</v>
      </c>
      <c r="AI246">
        <v>0</v>
      </c>
      <c r="AJ246" s="5">
        <v>42899</v>
      </c>
      <c r="AK246" s="5">
        <v>42900</v>
      </c>
      <c r="AL246" s="5">
        <v>42886</v>
      </c>
      <c r="AN246" s="5">
        <v>42952</v>
      </c>
      <c r="AO246" t="s">
        <v>1643</v>
      </c>
      <c r="AQ246" t="s">
        <v>1257</v>
      </c>
      <c r="AR246" t="s">
        <v>1645</v>
      </c>
      <c r="AS246" t="s">
        <v>32</v>
      </c>
      <c r="AT246" t="s">
        <v>32</v>
      </c>
      <c r="AU246" t="s">
        <v>134</v>
      </c>
      <c r="AV246">
        <v>33600</v>
      </c>
      <c r="AW246">
        <v>0</v>
      </c>
      <c r="AX246" t="s">
        <v>1646</v>
      </c>
      <c r="AY246" t="s">
        <v>164</v>
      </c>
      <c r="AZ246" t="s">
        <v>137</v>
      </c>
      <c r="BA246" t="s">
        <v>1647</v>
      </c>
      <c r="BB246" t="s">
        <v>381</v>
      </c>
      <c r="BC246" t="s">
        <v>1648</v>
      </c>
      <c r="BD246" t="s">
        <v>1649</v>
      </c>
      <c r="BE246">
        <v>33600</v>
      </c>
      <c r="BF246">
        <v>0</v>
      </c>
      <c r="BG246">
        <v>0</v>
      </c>
      <c r="BH246">
        <v>33600</v>
      </c>
      <c r="BI246">
        <v>0</v>
      </c>
      <c r="BJ246">
        <v>33600</v>
      </c>
      <c r="BK246">
        <v>0</v>
      </c>
      <c r="BL246">
        <v>0</v>
      </c>
      <c r="BM246">
        <v>0</v>
      </c>
      <c r="BN246">
        <v>1</v>
      </c>
    </row>
    <row r="247" spans="1:66" ht="15" customHeight="1" x14ac:dyDescent="0.25">
      <c r="A247" s="16" t="s">
        <v>42</v>
      </c>
      <c r="B247" t="s">
        <v>10</v>
      </c>
      <c r="C247" t="s">
        <v>11</v>
      </c>
      <c r="D247" t="s">
        <v>12</v>
      </c>
      <c r="E247" t="s">
        <v>120</v>
      </c>
      <c r="F247" t="s">
        <v>42</v>
      </c>
      <c r="G247" t="s">
        <v>43</v>
      </c>
      <c r="H247" t="s">
        <v>44</v>
      </c>
      <c r="I247" t="s">
        <v>45</v>
      </c>
      <c r="J247" s="5">
        <v>42807</v>
      </c>
      <c r="K247" s="5">
        <v>42977</v>
      </c>
      <c r="L247" t="s">
        <v>156</v>
      </c>
      <c r="M247" t="s">
        <v>324</v>
      </c>
      <c r="N247" t="s">
        <v>11</v>
      </c>
      <c r="O247" t="s">
        <v>17</v>
      </c>
      <c r="P247" t="s">
        <v>145</v>
      </c>
      <c r="Q247">
        <v>142040132</v>
      </c>
      <c r="R247">
        <v>0</v>
      </c>
      <c r="S247" t="s">
        <v>129</v>
      </c>
      <c r="T247">
        <v>0</v>
      </c>
      <c r="U247" t="s">
        <v>130</v>
      </c>
      <c r="V247" t="s">
        <v>131</v>
      </c>
      <c r="W247" t="s">
        <v>146</v>
      </c>
      <c r="X247" t="s">
        <v>146</v>
      </c>
      <c r="Y247">
        <v>0</v>
      </c>
      <c r="Z247">
        <v>0</v>
      </c>
      <c r="AA247">
        <v>142040132</v>
      </c>
      <c r="AB247">
        <v>142040132</v>
      </c>
      <c r="AC247">
        <v>0</v>
      </c>
      <c r="AD247">
        <v>0</v>
      </c>
      <c r="AE247">
        <v>208882.54705882349</v>
      </c>
      <c r="AF247">
        <v>208882.54705882349</v>
      </c>
      <c r="AG247" s="5">
        <v>42977</v>
      </c>
      <c r="AH247">
        <v>0</v>
      </c>
      <c r="AI247">
        <v>0</v>
      </c>
      <c r="AJ247">
        <v>0</v>
      </c>
      <c r="AK247">
        <v>0</v>
      </c>
      <c r="AL247">
        <v>0</v>
      </c>
      <c r="AM247" s="5">
        <v>42860</v>
      </c>
      <c r="AO247" t="s">
        <v>45</v>
      </c>
      <c r="AQ247" t="s">
        <v>891</v>
      </c>
      <c r="AR247" t="s">
        <v>46</v>
      </c>
      <c r="AS247" t="s">
        <v>47</v>
      </c>
      <c r="AT247" t="s">
        <v>47</v>
      </c>
      <c r="AU247" t="s">
        <v>184</v>
      </c>
      <c r="AV247">
        <v>208882.54705882349</v>
      </c>
      <c r="AW247">
        <v>0</v>
      </c>
      <c r="AX247" t="s">
        <v>1650</v>
      </c>
      <c r="AY247" t="s">
        <v>164</v>
      </c>
      <c r="AZ247" t="s">
        <v>668</v>
      </c>
      <c r="BA247" t="s">
        <v>1651</v>
      </c>
      <c r="BB247" t="s">
        <v>1467</v>
      </c>
      <c r="BC247" t="s">
        <v>1652</v>
      </c>
      <c r="BD247" t="s">
        <v>1653</v>
      </c>
      <c r="BE247">
        <v>142040132</v>
      </c>
      <c r="BF247">
        <v>0</v>
      </c>
      <c r="BG247">
        <v>0</v>
      </c>
      <c r="BH247">
        <v>208882.54705882349</v>
      </c>
      <c r="BI247">
        <v>0</v>
      </c>
      <c r="BJ247">
        <v>208882.54705882349</v>
      </c>
      <c r="BK247">
        <v>0</v>
      </c>
      <c r="BL247">
        <v>0</v>
      </c>
      <c r="BM247">
        <v>0</v>
      </c>
      <c r="BN247">
        <v>1.4705882352941181E-3</v>
      </c>
    </row>
    <row r="248" spans="1:66" ht="15" customHeight="1" x14ac:dyDescent="0.25">
      <c r="A248" s="16" t="s">
        <v>1654</v>
      </c>
      <c r="B248" t="s">
        <v>118</v>
      </c>
      <c r="C248" t="s">
        <v>119</v>
      </c>
      <c r="D248" t="s">
        <v>63</v>
      </c>
      <c r="E248" t="s">
        <v>120</v>
      </c>
      <c r="F248" t="s">
        <v>1654</v>
      </c>
      <c r="G248" t="s">
        <v>1655</v>
      </c>
      <c r="H248" t="s">
        <v>1656</v>
      </c>
      <c r="I248" t="s">
        <v>1657</v>
      </c>
      <c r="J248" s="5">
        <v>42826</v>
      </c>
      <c r="K248" s="5">
        <v>43100</v>
      </c>
      <c r="L248" t="s">
        <v>156</v>
      </c>
      <c r="M248" t="s">
        <v>126</v>
      </c>
      <c r="N248" t="s">
        <v>119</v>
      </c>
      <c r="O248" t="s">
        <v>127</v>
      </c>
      <c r="P248" t="s">
        <v>145</v>
      </c>
      <c r="Q248">
        <v>35405560</v>
      </c>
      <c r="R248">
        <v>0</v>
      </c>
      <c r="S248" t="s">
        <v>129</v>
      </c>
      <c r="T248">
        <v>0</v>
      </c>
      <c r="U248" t="s">
        <v>130</v>
      </c>
      <c r="V248" t="s">
        <v>131</v>
      </c>
      <c r="W248" t="s">
        <v>146</v>
      </c>
      <c r="X248" t="s">
        <v>146</v>
      </c>
      <c r="Y248">
        <v>0</v>
      </c>
      <c r="Z248">
        <v>1151691</v>
      </c>
      <c r="AA248">
        <v>35405560</v>
      </c>
      <c r="AB248">
        <v>35405560</v>
      </c>
      <c r="AC248">
        <v>1151691</v>
      </c>
      <c r="AD248">
        <v>1693.6632352941181</v>
      </c>
      <c r="AE248">
        <v>52067</v>
      </c>
      <c r="AF248">
        <v>50373.336764705877</v>
      </c>
      <c r="AG248" s="5">
        <v>43100</v>
      </c>
      <c r="AH248">
        <v>0</v>
      </c>
      <c r="AI248">
        <v>0</v>
      </c>
      <c r="AJ248" s="5">
        <v>42860</v>
      </c>
      <c r="AK248" s="5">
        <v>42881</v>
      </c>
      <c r="AL248" s="5">
        <v>42825</v>
      </c>
      <c r="AM248" s="5">
        <v>42875</v>
      </c>
      <c r="AN248" s="5">
        <v>42878</v>
      </c>
      <c r="AO248" t="s">
        <v>1657</v>
      </c>
      <c r="AQ248" t="s">
        <v>1658</v>
      </c>
      <c r="AR248" t="s">
        <v>1659</v>
      </c>
      <c r="AS248" t="s">
        <v>31</v>
      </c>
      <c r="AT248" t="s">
        <v>32</v>
      </c>
      <c r="AU248" t="s">
        <v>134</v>
      </c>
      <c r="AV248">
        <v>52067</v>
      </c>
      <c r="AW248">
        <v>0</v>
      </c>
      <c r="AX248" t="s">
        <v>1660</v>
      </c>
      <c r="AY248" t="s">
        <v>164</v>
      </c>
      <c r="AZ248" t="s">
        <v>298</v>
      </c>
      <c r="BA248" t="s">
        <v>1661</v>
      </c>
      <c r="BB248" t="s">
        <v>167</v>
      </c>
      <c r="BC248" t="s">
        <v>1662</v>
      </c>
      <c r="BD248" t="s">
        <v>1663</v>
      </c>
      <c r="BE248">
        <v>35405560</v>
      </c>
      <c r="BF248">
        <v>0</v>
      </c>
      <c r="BG248">
        <v>0</v>
      </c>
      <c r="BH248">
        <v>52067</v>
      </c>
      <c r="BI248">
        <v>0</v>
      </c>
      <c r="BJ248">
        <v>52067</v>
      </c>
      <c r="BK248">
        <v>0</v>
      </c>
      <c r="BL248">
        <v>0</v>
      </c>
      <c r="BM248">
        <v>0</v>
      </c>
      <c r="BN248">
        <v>1.4705882352941181E-3</v>
      </c>
    </row>
    <row r="249" spans="1:66" ht="15" hidden="1" customHeight="1" x14ac:dyDescent="0.25">
      <c r="A249" s="16" t="s">
        <v>1664</v>
      </c>
      <c r="B249" t="s">
        <v>10</v>
      </c>
      <c r="C249" t="s">
        <v>534</v>
      </c>
      <c r="D249" t="s">
        <v>63</v>
      </c>
      <c r="E249" t="s">
        <v>535</v>
      </c>
      <c r="F249" t="s">
        <v>1664</v>
      </c>
      <c r="G249" t="s">
        <v>1665</v>
      </c>
      <c r="H249" t="s">
        <v>611</v>
      </c>
      <c r="I249" t="s">
        <v>612</v>
      </c>
      <c r="J249" s="5">
        <v>42736</v>
      </c>
      <c r="K249" s="5">
        <v>42855</v>
      </c>
      <c r="L249" t="s">
        <v>175</v>
      </c>
      <c r="M249" t="s">
        <v>324</v>
      </c>
      <c r="N249" t="s">
        <v>534</v>
      </c>
      <c r="O249" t="s">
        <v>540</v>
      </c>
      <c r="P249" t="s">
        <v>128</v>
      </c>
      <c r="Q249">
        <v>205.2</v>
      </c>
      <c r="R249">
        <v>0</v>
      </c>
      <c r="S249" t="s">
        <v>129</v>
      </c>
      <c r="T249">
        <v>0</v>
      </c>
      <c r="U249" t="s">
        <v>130</v>
      </c>
      <c r="V249" t="s">
        <v>131</v>
      </c>
      <c r="W249" t="s">
        <v>146</v>
      </c>
      <c r="X249" t="s">
        <v>132</v>
      </c>
      <c r="Y249">
        <v>0</v>
      </c>
      <c r="Z249">
        <v>205.2</v>
      </c>
      <c r="AA249">
        <v>205.2</v>
      </c>
      <c r="AB249">
        <v>205.2</v>
      </c>
      <c r="AC249">
        <v>205.2</v>
      </c>
      <c r="AD249">
        <v>8020.6342941176472</v>
      </c>
      <c r="AE249">
        <v>8020.6342941176472</v>
      </c>
      <c r="AF249">
        <v>0</v>
      </c>
      <c r="AG249" s="5">
        <v>42855</v>
      </c>
      <c r="AH249">
        <v>0</v>
      </c>
      <c r="AI249">
        <v>0</v>
      </c>
      <c r="AJ249" s="5">
        <v>42855</v>
      </c>
      <c r="AK249" s="5">
        <v>42855</v>
      </c>
      <c r="AL249" s="5">
        <v>42855</v>
      </c>
      <c r="AN249" s="5">
        <v>42865</v>
      </c>
      <c r="AO249" t="s">
        <v>612</v>
      </c>
      <c r="AU249" t="s">
        <v>134</v>
      </c>
      <c r="AV249">
        <v>8020.6342941176472</v>
      </c>
      <c r="AW249">
        <v>0</v>
      </c>
      <c r="AX249" t="s">
        <v>1666</v>
      </c>
      <c r="AY249" t="s">
        <v>179</v>
      </c>
      <c r="AZ249" t="s">
        <v>668</v>
      </c>
      <c r="BA249" t="s">
        <v>137</v>
      </c>
      <c r="BE249">
        <v>205.2</v>
      </c>
      <c r="BF249">
        <v>0</v>
      </c>
      <c r="BG249">
        <v>0</v>
      </c>
      <c r="BH249">
        <v>8020.6342941176472</v>
      </c>
      <c r="BI249">
        <v>0</v>
      </c>
      <c r="BJ249">
        <v>8020.6342941176472</v>
      </c>
      <c r="BK249">
        <v>0</v>
      </c>
      <c r="BL249">
        <v>0</v>
      </c>
      <c r="BM249">
        <v>0</v>
      </c>
      <c r="BN249">
        <v>39.086911764705881</v>
      </c>
    </row>
    <row r="250" spans="1:66" ht="15" customHeight="1" x14ac:dyDescent="0.25">
      <c r="A250" s="16" t="s">
        <v>1667</v>
      </c>
      <c r="B250" t="s">
        <v>169</v>
      </c>
      <c r="C250" t="s">
        <v>254</v>
      </c>
      <c r="D250" t="s">
        <v>63</v>
      </c>
      <c r="E250" t="s">
        <v>120</v>
      </c>
      <c r="F250" t="s">
        <v>1667</v>
      </c>
      <c r="G250" t="s">
        <v>1668</v>
      </c>
      <c r="H250" t="s">
        <v>874</v>
      </c>
      <c r="I250" t="s">
        <v>875</v>
      </c>
      <c r="J250" s="5">
        <v>42736</v>
      </c>
      <c r="K250" s="5">
        <v>43100</v>
      </c>
      <c r="L250" t="s">
        <v>156</v>
      </c>
      <c r="M250" t="s">
        <v>176</v>
      </c>
      <c r="N250" t="s">
        <v>254</v>
      </c>
      <c r="O250" t="s">
        <v>259</v>
      </c>
      <c r="P250" t="s">
        <v>333</v>
      </c>
      <c r="Q250">
        <v>115000</v>
      </c>
      <c r="R250">
        <v>0</v>
      </c>
      <c r="S250" t="s">
        <v>129</v>
      </c>
      <c r="T250">
        <v>0</v>
      </c>
      <c r="U250" t="s">
        <v>130</v>
      </c>
      <c r="V250" t="s">
        <v>131</v>
      </c>
      <c r="W250" t="s">
        <v>132</v>
      </c>
      <c r="X250" t="s">
        <v>132</v>
      </c>
      <c r="Y250">
        <v>0</v>
      </c>
      <c r="Z250">
        <v>0</v>
      </c>
      <c r="AA250">
        <v>115000</v>
      </c>
      <c r="AB250">
        <v>115000</v>
      </c>
      <c r="AC250">
        <v>0</v>
      </c>
      <c r="AD250">
        <v>0</v>
      </c>
      <c r="AE250">
        <v>115000</v>
      </c>
      <c r="AF250">
        <v>115000</v>
      </c>
      <c r="AG250" s="5">
        <v>43100</v>
      </c>
      <c r="AH250">
        <v>0</v>
      </c>
      <c r="AI250">
        <v>0</v>
      </c>
      <c r="AJ250">
        <v>0</v>
      </c>
      <c r="AK250">
        <v>0</v>
      </c>
      <c r="AL250">
        <v>0</v>
      </c>
      <c r="AM250" s="5">
        <v>42880</v>
      </c>
      <c r="AN250" s="5">
        <v>42892</v>
      </c>
      <c r="AO250" t="s">
        <v>875</v>
      </c>
      <c r="AU250" t="s">
        <v>134</v>
      </c>
      <c r="AV250">
        <v>115000</v>
      </c>
      <c r="AW250">
        <v>0</v>
      </c>
      <c r="AX250" t="s">
        <v>1669</v>
      </c>
      <c r="AY250" t="s">
        <v>164</v>
      </c>
      <c r="AZ250" t="s">
        <v>186</v>
      </c>
      <c r="BA250" t="s">
        <v>137</v>
      </c>
      <c r="BE250">
        <v>115000</v>
      </c>
      <c r="BF250">
        <v>0</v>
      </c>
      <c r="BG250">
        <v>0</v>
      </c>
      <c r="BH250">
        <v>115000</v>
      </c>
      <c r="BI250">
        <v>0</v>
      </c>
      <c r="BJ250">
        <v>115000</v>
      </c>
      <c r="BK250">
        <v>0</v>
      </c>
      <c r="BL250">
        <v>0</v>
      </c>
      <c r="BM250">
        <v>0</v>
      </c>
      <c r="BN250">
        <v>1</v>
      </c>
    </row>
    <row r="251" spans="1:66" ht="15" customHeight="1" x14ac:dyDescent="0.25">
      <c r="A251" s="16" t="s">
        <v>1670</v>
      </c>
      <c r="B251" t="s">
        <v>118</v>
      </c>
      <c r="C251" t="s">
        <v>434</v>
      </c>
      <c r="D251" t="s">
        <v>63</v>
      </c>
      <c r="E251" t="s">
        <v>535</v>
      </c>
      <c r="F251" t="s">
        <v>1670</v>
      </c>
      <c r="G251" t="s">
        <v>1671</v>
      </c>
      <c r="H251" t="s">
        <v>1672</v>
      </c>
      <c r="I251" t="s">
        <v>1673</v>
      </c>
      <c r="J251" s="5">
        <v>42826</v>
      </c>
      <c r="K251" s="5">
        <v>43008</v>
      </c>
      <c r="L251" t="s">
        <v>156</v>
      </c>
      <c r="M251" t="s">
        <v>126</v>
      </c>
      <c r="N251" t="s">
        <v>434</v>
      </c>
      <c r="O251" t="s">
        <v>439</v>
      </c>
      <c r="P251" t="s">
        <v>333</v>
      </c>
      <c r="Q251">
        <v>50400</v>
      </c>
      <c r="R251">
        <v>0</v>
      </c>
      <c r="S251" t="s">
        <v>129</v>
      </c>
      <c r="T251">
        <v>0</v>
      </c>
      <c r="U251" t="s">
        <v>130</v>
      </c>
      <c r="V251" t="s">
        <v>131</v>
      </c>
      <c r="W251" t="s">
        <v>132</v>
      </c>
      <c r="X251" t="s">
        <v>132</v>
      </c>
      <c r="Y251">
        <v>0</v>
      </c>
      <c r="Z251">
        <v>0</v>
      </c>
      <c r="AA251">
        <v>50400</v>
      </c>
      <c r="AB251">
        <v>50400</v>
      </c>
      <c r="AC251">
        <v>0</v>
      </c>
      <c r="AD251">
        <v>0</v>
      </c>
      <c r="AE251">
        <v>50400</v>
      </c>
      <c r="AF251">
        <v>50400</v>
      </c>
      <c r="AG251" s="5">
        <v>43008</v>
      </c>
      <c r="AH251">
        <v>0</v>
      </c>
      <c r="AI251">
        <v>0</v>
      </c>
      <c r="AJ251">
        <v>0</v>
      </c>
      <c r="AK251">
        <v>0</v>
      </c>
      <c r="AL251">
        <v>0</v>
      </c>
      <c r="AN251" s="5">
        <v>42894</v>
      </c>
      <c r="AO251" t="s">
        <v>1673</v>
      </c>
      <c r="AR251" t="s">
        <v>1674</v>
      </c>
      <c r="AS251" t="s">
        <v>1675</v>
      </c>
      <c r="AT251" t="s">
        <v>1676</v>
      </c>
      <c r="AU251" t="s">
        <v>134</v>
      </c>
      <c r="AV251">
        <v>50400</v>
      </c>
      <c r="AW251">
        <v>0</v>
      </c>
      <c r="AX251" t="s">
        <v>1677</v>
      </c>
      <c r="AY251" t="s">
        <v>164</v>
      </c>
      <c r="AZ251" t="s">
        <v>1527</v>
      </c>
      <c r="BA251" t="s">
        <v>1672</v>
      </c>
      <c r="BB251" t="s">
        <v>188</v>
      </c>
      <c r="BC251" t="s">
        <v>1678</v>
      </c>
      <c r="BD251" t="s">
        <v>1679</v>
      </c>
      <c r="BE251">
        <v>50400</v>
      </c>
      <c r="BF251">
        <v>0</v>
      </c>
      <c r="BG251">
        <v>0</v>
      </c>
      <c r="BH251">
        <v>50400</v>
      </c>
      <c r="BI251">
        <v>0</v>
      </c>
      <c r="BJ251">
        <v>50400</v>
      </c>
      <c r="BK251">
        <v>0</v>
      </c>
      <c r="BL251">
        <v>0</v>
      </c>
      <c r="BM251">
        <v>0</v>
      </c>
      <c r="BN251">
        <v>1</v>
      </c>
    </row>
    <row r="252" spans="1:66" ht="15" customHeight="1" x14ac:dyDescent="0.25">
      <c r="A252" s="16" t="s">
        <v>1680</v>
      </c>
      <c r="B252" t="s">
        <v>10</v>
      </c>
      <c r="C252" t="s">
        <v>11</v>
      </c>
      <c r="D252" t="s">
        <v>12</v>
      </c>
      <c r="E252" t="s">
        <v>120</v>
      </c>
      <c r="F252" t="s">
        <v>1680</v>
      </c>
      <c r="G252" t="s">
        <v>1681</v>
      </c>
      <c r="H252" s="6" t="s">
        <v>594</v>
      </c>
      <c r="I252" t="s">
        <v>595</v>
      </c>
      <c r="J252" s="5">
        <v>42866</v>
      </c>
      <c r="K252" s="5">
        <v>43008</v>
      </c>
      <c r="L252" t="s">
        <v>156</v>
      </c>
      <c r="M252" t="s">
        <v>324</v>
      </c>
      <c r="N252" t="s">
        <v>11</v>
      </c>
      <c r="O252" t="s">
        <v>17</v>
      </c>
      <c r="P252" t="s">
        <v>145</v>
      </c>
      <c r="Q252">
        <v>414022774</v>
      </c>
      <c r="R252">
        <v>0</v>
      </c>
      <c r="S252" t="s">
        <v>129</v>
      </c>
      <c r="T252">
        <v>0</v>
      </c>
      <c r="U252" t="s">
        <v>130</v>
      </c>
      <c r="V252" t="s">
        <v>75</v>
      </c>
      <c r="W252" t="s">
        <v>146</v>
      </c>
      <c r="X252" t="s">
        <v>146</v>
      </c>
      <c r="Y252">
        <v>0</v>
      </c>
      <c r="Z252">
        <v>0</v>
      </c>
      <c r="AA252">
        <v>414022774</v>
      </c>
      <c r="AB252">
        <v>414022774</v>
      </c>
      <c r="AC252">
        <v>0</v>
      </c>
      <c r="AD252">
        <v>0</v>
      </c>
      <c r="AE252">
        <v>608857.02058823535</v>
      </c>
      <c r="AF252">
        <v>608857.02058823535</v>
      </c>
      <c r="AG252" s="5">
        <v>43008</v>
      </c>
      <c r="AH252">
        <v>0</v>
      </c>
      <c r="AI252">
        <v>0</v>
      </c>
      <c r="AJ252">
        <v>0</v>
      </c>
      <c r="AK252">
        <v>0</v>
      </c>
      <c r="AL252">
        <v>0</v>
      </c>
      <c r="AN252" s="5">
        <v>42858</v>
      </c>
      <c r="AO252" t="s">
        <v>595</v>
      </c>
      <c r="AR252" t="s">
        <v>597</v>
      </c>
      <c r="AS252" t="s">
        <v>47</v>
      </c>
      <c r="AT252" t="s">
        <v>47</v>
      </c>
      <c r="AU252" t="s">
        <v>134</v>
      </c>
      <c r="AV252">
        <v>608857.02058823535</v>
      </c>
      <c r="AW252">
        <v>0</v>
      </c>
      <c r="AX252" t="s">
        <v>1682</v>
      </c>
      <c r="AY252" t="s">
        <v>164</v>
      </c>
      <c r="AZ252" t="s">
        <v>1103</v>
      </c>
      <c r="BA252" t="s">
        <v>669</v>
      </c>
      <c r="BB252" t="s">
        <v>229</v>
      </c>
      <c r="BC252" t="s">
        <v>670</v>
      </c>
      <c r="BD252" t="s">
        <v>671</v>
      </c>
      <c r="BE252">
        <v>414022774</v>
      </c>
      <c r="BF252">
        <v>0</v>
      </c>
      <c r="BG252">
        <v>0</v>
      </c>
      <c r="BH252">
        <v>608857.02058823535</v>
      </c>
      <c r="BI252">
        <v>0</v>
      </c>
      <c r="BJ252">
        <v>608857.02058823535</v>
      </c>
      <c r="BK252">
        <v>0</v>
      </c>
      <c r="BL252">
        <v>0</v>
      </c>
      <c r="BM252">
        <v>0</v>
      </c>
      <c r="BN252">
        <v>1.4705882352941181E-3</v>
      </c>
    </row>
    <row r="253" spans="1:66" ht="15" customHeight="1" x14ac:dyDescent="0.25">
      <c r="A253" s="16" t="s">
        <v>1683</v>
      </c>
      <c r="B253" t="s">
        <v>118</v>
      </c>
      <c r="C253" t="s">
        <v>434</v>
      </c>
      <c r="D253" t="s">
        <v>63</v>
      </c>
      <c r="E253" t="s">
        <v>120</v>
      </c>
      <c r="F253" t="s">
        <v>1683</v>
      </c>
      <c r="G253" t="s">
        <v>1684</v>
      </c>
      <c r="H253" t="s">
        <v>1685</v>
      </c>
      <c r="I253" t="s">
        <v>1686</v>
      </c>
      <c r="J253" s="5">
        <v>42849</v>
      </c>
      <c r="K253" s="5">
        <v>42910</v>
      </c>
      <c r="L253" t="s">
        <v>156</v>
      </c>
      <c r="M253" t="s">
        <v>126</v>
      </c>
      <c r="N253" t="s">
        <v>434</v>
      </c>
      <c r="O253" t="s">
        <v>439</v>
      </c>
      <c r="P253" t="s">
        <v>333</v>
      </c>
      <c r="Q253">
        <v>795000</v>
      </c>
      <c r="R253">
        <v>0</v>
      </c>
      <c r="S253" t="s">
        <v>129</v>
      </c>
      <c r="T253">
        <v>0</v>
      </c>
      <c r="U253" t="s">
        <v>130</v>
      </c>
      <c r="V253" t="s">
        <v>334</v>
      </c>
      <c r="W253" t="s">
        <v>132</v>
      </c>
      <c r="X253" t="s">
        <v>132</v>
      </c>
      <c r="Y253">
        <v>0</v>
      </c>
      <c r="Z253">
        <v>375000</v>
      </c>
      <c r="AA253">
        <v>795000</v>
      </c>
      <c r="AB253">
        <v>795000</v>
      </c>
      <c r="AC253">
        <v>375000</v>
      </c>
      <c r="AD253">
        <v>375000</v>
      </c>
      <c r="AE253">
        <v>795000</v>
      </c>
      <c r="AF253">
        <v>420000</v>
      </c>
      <c r="AG253" s="5">
        <v>42910</v>
      </c>
      <c r="AH253">
        <v>0</v>
      </c>
      <c r="AI253">
        <v>0</v>
      </c>
      <c r="AJ253" s="5">
        <v>42895</v>
      </c>
      <c r="AK253" s="5">
        <v>42898</v>
      </c>
      <c r="AL253" s="5">
        <v>42877</v>
      </c>
      <c r="AM253" s="5">
        <v>42845</v>
      </c>
      <c r="AN253" s="5">
        <v>42856</v>
      </c>
      <c r="AO253" t="s">
        <v>1686</v>
      </c>
      <c r="AR253" t="s">
        <v>1687</v>
      </c>
      <c r="AS253" t="s">
        <v>31</v>
      </c>
      <c r="AT253" t="s">
        <v>32</v>
      </c>
      <c r="AU253" t="s">
        <v>134</v>
      </c>
      <c r="AV253">
        <v>795000</v>
      </c>
      <c r="AW253">
        <v>0</v>
      </c>
      <c r="AX253" t="s">
        <v>1688</v>
      </c>
      <c r="AY253" t="s">
        <v>164</v>
      </c>
      <c r="AZ253" t="s">
        <v>1689</v>
      </c>
      <c r="BA253" t="s">
        <v>1690</v>
      </c>
      <c r="BB253" t="s">
        <v>1691</v>
      </c>
      <c r="BC253" t="s">
        <v>1692</v>
      </c>
      <c r="BD253" t="s">
        <v>1693</v>
      </c>
      <c r="BE253">
        <v>795000</v>
      </c>
      <c r="BF253">
        <v>0</v>
      </c>
      <c r="BG253">
        <v>0</v>
      </c>
      <c r="BH253">
        <v>795000</v>
      </c>
      <c r="BI253">
        <v>0</v>
      </c>
      <c r="BJ253">
        <v>795000</v>
      </c>
      <c r="BK253">
        <v>0</v>
      </c>
      <c r="BL253">
        <v>0</v>
      </c>
      <c r="BM253">
        <v>0</v>
      </c>
      <c r="BN253">
        <v>1</v>
      </c>
    </row>
    <row r="254" spans="1:66" ht="15" customHeight="1" x14ac:dyDescent="0.25">
      <c r="A254" s="16" t="s">
        <v>1694</v>
      </c>
      <c r="B254" t="s">
        <v>118</v>
      </c>
      <c r="C254" t="s">
        <v>119</v>
      </c>
      <c r="D254" t="s">
        <v>63</v>
      </c>
      <c r="E254" t="s">
        <v>120</v>
      </c>
      <c r="F254" s="6" t="s">
        <v>1694</v>
      </c>
      <c r="G254" t="s">
        <v>1695</v>
      </c>
      <c r="H254" t="s">
        <v>964</v>
      </c>
      <c r="I254" t="s">
        <v>779</v>
      </c>
      <c r="J254" s="5">
        <v>42826</v>
      </c>
      <c r="K254" s="5">
        <v>43039</v>
      </c>
      <c r="L254" t="s">
        <v>156</v>
      </c>
      <c r="M254" t="s">
        <v>126</v>
      </c>
      <c r="N254" t="s">
        <v>119</v>
      </c>
      <c r="O254" t="s">
        <v>127</v>
      </c>
      <c r="P254" t="s">
        <v>145</v>
      </c>
      <c r="Q254">
        <v>259279381</v>
      </c>
      <c r="R254">
        <v>0</v>
      </c>
      <c r="S254" t="s">
        <v>129</v>
      </c>
      <c r="T254">
        <v>0</v>
      </c>
      <c r="U254" t="s">
        <v>130</v>
      </c>
      <c r="V254" t="s">
        <v>131</v>
      </c>
      <c r="W254" t="s">
        <v>146</v>
      </c>
      <c r="X254" t="s">
        <v>146</v>
      </c>
      <c r="Y254">
        <v>0</v>
      </c>
      <c r="Z254">
        <v>0</v>
      </c>
      <c r="AA254">
        <v>259279381</v>
      </c>
      <c r="AB254">
        <v>259279381</v>
      </c>
      <c r="AC254">
        <v>0</v>
      </c>
      <c r="AD254">
        <v>0</v>
      </c>
      <c r="AE254">
        <v>381293.20735294122</v>
      </c>
      <c r="AF254">
        <v>381293.20735294122</v>
      </c>
      <c r="AG254" s="5">
        <v>43039</v>
      </c>
      <c r="AH254">
        <v>0</v>
      </c>
      <c r="AI254">
        <v>0</v>
      </c>
      <c r="AJ254">
        <v>0</v>
      </c>
      <c r="AK254">
        <v>0</v>
      </c>
      <c r="AL254">
        <v>0</v>
      </c>
      <c r="AM254" s="5">
        <v>42814</v>
      </c>
      <c r="AN254" s="5">
        <v>42826</v>
      </c>
      <c r="AO254" t="s">
        <v>779</v>
      </c>
      <c r="AR254" t="s">
        <v>780</v>
      </c>
      <c r="AS254" t="s">
        <v>162</v>
      </c>
      <c r="AT254" t="s">
        <v>32</v>
      </c>
      <c r="AU254" t="s">
        <v>134</v>
      </c>
      <c r="AV254">
        <v>381293.20735294122</v>
      </c>
      <c r="AW254">
        <v>0</v>
      </c>
      <c r="AX254" t="s">
        <v>1696</v>
      </c>
      <c r="AY254" t="s">
        <v>164</v>
      </c>
      <c r="AZ254" t="s">
        <v>298</v>
      </c>
      <c r="BA254" t="s">
        <v>966</v>
      </c>
      <c r="BB254" t="s">
        <v>967</v>
      </c>
      <c r="BC254" t="s">
        <v>968</v>
      </c>
      <c r="BD254" t="s">
        <v>969</v>
      </c>
      <c r="BE254">
        <v>259279381</v>
      </c>
      <c r="BF254">
        <v>0</v>
      </c>
      <c r="BG254">
        <v>0</v>
      </c>
      <c r="BH254">
        <v>381293.20735294122</v>
      </c>
      <c r="BI254">
        <v>0</v>
      </c>
      <c r="BJ254">
        <v>381293.20735294122</v>
      </c>
      <c r="BK254">
        <v>0</v>
      </c>
      <c r="BL254">
        <v>0</v>
      </c>
      <c r="BM254">
        <v>0</v>
      </c>
      <c r="BN254">
        <v>1.4705882352941181E-3</v>
      </c>
    </row>
    <row r="255" spans="1:66" ht="15" customHeight="1" x14ac:dyDescent="0.25">
      <c r="A255" s="16" t="s">
        <v>1697</v>
      </c>
      <c r="B255" t="s">
        <v>10</v>
      </c>
      <c r="C255" t="s">
        <v>1107</v>
      </c>
      <c r="D255" t="s">
        <v>63</v>
      </c>
      <c r="E255" t="s">
        <v>535</v>
      </c>
      <c r="F255" t="s">
        <v>1697</v>
      </c>
      <c r="G255" t="s">
        <v>1698</v>
      </c>
      <c r="H255" t="s">
        <v>1699</v>
      </c>
      <c r="I255" t="s">
        <v>1700</v>
      </c>
      <c r="J255" s="5">
        <v>42855</v>
      </c>
      <c r="K255" s="5">
        <v>42931</v>
      </c>
      <c r="L255" t="s">
        <v>156</v>
      </c>
      <c r="M255" t="s">
        <v>324</v>
      </c>
      <c r="N255" t="s">
        <v>1107</v>
      </c>
      <c r="O255" t="s">
        <v>1112</v>
      </c>
      <c r="P255" t="s">
        <v>128</v>
      </c>
      <c r="Q255">
        <v>113.2</v>
      </c>
      <c r="R255">
        <v>0</v>
      </c>
      <c r="S255" t="s">
        <v>129</v>
      </c>
      <c r="T255">
        <v>0</v>
      </c>
      <c r="U255" t="s">
        <v>130</v>
      </c>
      <c r="V255" t="s">
        <v>131</v>
      </c>
      <c r="W255" t="s">
        <v>132</v>
      </c>
      <c r="X255" t="s">
        <v>132</v>
      </c>
      <c r="Y255">
        <v>0</v>
      </c>
      <c r="Z255">
        <v>0</v>
      </c>
      <c r="AA255">
        <v>113.2</v>
      </c>
      <c r="AB255">
        <v>113.2</v>
      </c>
      <c r="AC255">
        <v>0</v>
      </c>
      <c r="AD255">
        <v>0</v>
      </c>
      <c r="AE255">
        <v>4424.6384117647058</v>
      </c>
      <c r="AF255">
        <v>4424.6384117647058</v>
      </c>
      <c r="AG255" s="5">
        <v>42931</v>
      </c>
      <c r="AH255">
        <v>0</v>
      </c>
      <c r="AI255">
        <v>0</v>
      </c>
      <c r="AJ255">
        <v>0</v>
      </c>
      <c r="AK255">
        <v>0</v>
      </c>
      <c r="AL255">
        <v>0</v>
      </c>
      <c r="AN255" s="5">
        <v>42898</v>
      </c>
      <c r="AO255" t="s">
        <v>1700</v>
      </c>
      <c r="AQ255" t="s">
        <v>205</v>
      </c>
      <c r="AR255" t="s">
        <v>1701</v>
      </c>
      <c r="AS255" t="s">
        <v>61</v>
      </c>
      <c r="AT255" t="s">
        <v>32</v>
      </c>
      <c r="AU255" t="s">
        <v>134</v>
      </c>
      <c r="AV255">
        <v>4424.6384117647058</v>
      </c>
      <c r="AW255">
        <v>0</v>
      </c>
      <c r="AX255" t="s">
        <v>1702</v>
      </c>
      <c r="AY255" t="s">
        <v>164</v>
      </c>
      <c r="AZ255" t="s">
        <v>186</v>
      </c>
      <c r="BA255" t="s">
        <v>1703</v>
      </c>
      <c r="BB255" t="s">
        <v>188</v>
      </c>
      <c r="BC255" t="s">
        <v>1704</v>
      </c>
      <c r="BD255" t="s">
        <v>1705</v>
      </c>
      <c r="BE255">
        <v>113.2</v>
      </c>
      <c r="BF255">
        <v>0</v>
      </c>
      <c r="BG255">
        <v>0</v>
      </c>
      <c r="BH255">
        <v>4424.6384117647058</v>
      </c>
      <c r="BI255">
        <v>0</v>
      </c>
      <c r="BJ255">
        <v>4424.6384117647058</v>
      </c>
      <c r="BK255">
        <v>0</v>
      </c>
      <c r="BL255">
        <v>0</v>
      </c>
      <c r="BM255">
        <v>0</v>
      </c>
      <c r="BN255">
        <v>39.086911764705881</v>
      </c>
    </row>
    <row r="256" spans="1:66" ht="15" customHeight="1" x14ac:dyDescent="0.25">
      <c r="A256" s="16" t="s">
        <v>1706</v>
      </c>
      <c r="B256" t="s">
        <v>118</v>
      </c>
      <c r="C256" t="s">
        <v>434</v>
      </c>
      <c r="D256" t="s">
        <v>63</v>
      </c>
      <c r="E256" t="s">
        <v>535</v>
      </c>
      <c r="F256" t="s">
        <v>1706</v>
      </c>
      <c r="G256" t="s">
        <v>1707</v>
      </c>
      <c r="H256" t="s">
        <v>1708</v>
      </c>
      <c r="J256" s="5">
        <v>42826</v>
      </c>
      <c r="K256" s="5">
        <v>43100</v>
      </c>
      <c r="L256" t="s">
        <v>156</v>
      </c>
      <c r="M256" t="s">
        <v>126</v>
      </c>
      <c r="N256" t="s">
        <v>434</v>
      </c>
      <c r="O256" t="s">
        <v>439</v>
      </c>
      <c r="P256" t="s">
        <v>333</v>
      </c>
      <c r="Q256">
        <v>25882.35</v>
      </c>
      <c r="R256">
        <v>0</v>
      </c>
      <c r="S256" t="s">
        <v>129</v>
      </c>
      <c r="T256">
        <v>0</v>
      </c>
      <c r="U256" t="s">
        <v>130</v>
      </c>
      <c r="V256" t="s">
        <v>334</v>
      </c>
      <c r="W256" t="s">
        <v>132</v>
      </c>
      <c r="X256" t="s">
        <v>132</v>
      </c>
      <c r="Y256">
        <v>0</v>
      </c>
      <c r="Z256">
        <v>8735.2999999999993</v>
      </c>
      <c r="AA256">
        <v>25882.35</v>
      </c>
      <c r="AB256">
        <v>25882.35</v>
      </c>
      <c r="AC256">
        <v>8735.2999999999993</v>
      </c>
      <c r="AD256">
        <v>8735.2999999999993</v>
      </c>
      <c r="AE256">
        <v>25882.35</v>
      </c>
      <c r="AF256">
        <v>17147.05</v>
      </c>
      <c r="AG256" s="5">
        <v>43100</v>
      </c>
      <c r="AH256">
        <v>0</v>
      </c>
      <c r="AI256">
        <v>0</v>
      </c>
      <c r="AJ256" s="5">
        <v>42889</v>
      </c>
      <c r="AK256" s="5">
        <v>42898</v>
      </c>
      <c r="AL256" s="5">
        <v>42886</v>
      </c>
      <c r="AM256" s="5">
        <v>42884</v>
      </c>
      <c r="AN256" s="5">
        <v>42898</v>
      </c>
      <c r="AR256" t="s">
        <v>1709</v>
      </c>
      <c r="AS256" t="s">
        <v>1710</v>
      </c>
      <c r="AT256" t="s">
        <v>1676</v>
      </c>
      <c r="AU256" t="s">
        <v>134</v>
      </c>
      <c r="AV256">
        <v>25882.35</v>
      </c>
      <c r="AW256">
        <v>0</v>
      </c>
      <c r="AX256" t="s">
        <v>1711</v>
      </c>
      <c r="AY256" t="s">
        <v>164</v>
      </c>
      <c r="AZ256" t="s">
        <v>1406</v>
      </c>
      <c r="BA256" t="s">
        <v>1712</v>
      </c>
      <c r="BB256" t="s">
        <v>188</v>
      </c>
      <c r="BC256" t="s">
        <v>1713</v>
      </c>
      <c r="BD256" t="s">
        <v>1714</v>
      </c>
      <c r="BE256">
        <v>25882.35</v>
      </c>
      <c r="BF256">
        <v>0</v>
      </c>
      <c r="BG256">
        <v>0</v>
      </c>
      <c r="BH256">
        <v>25882.35</v>
      </c>
      <c r="BI256">
        <v>0</v>
      </c>
      <c r="BJ256">
        <v>25882.35</v>
      </c>
      <c r="BK256">
        <v>0</v>
      </c>
      <c r="BL256">
        <v>0</v>
      </c>
      <c r="BM256">
        <v>0</v>
      </c>
      <c r="BN256">
        <v>1</v>
      </c>
    </row>
    <row r="257" spans="1:66" ht="15" customHeight="1" x14ac:dyDescent="0.25">
      <c r="A257" s="16" t="s">
        <v>1715</v>
      </c>
      <c r="B257" t="s">
        <v>33</v>
      </c>
      <c r="C257" t="s">
        <v>302</v>
      </c>
      <c r="D257" t="s">
        <v>63</v>
      </c>
      <c r="E257" t="s">
        <v>535</v>
      </c>
      <c r="F257" t="s">
        <v>1715</v>
      </c>
      <c r="G257" t="s">
        <v>1716</v>
      </c>
      <c r="H257" t="s">
        <v>1717</v>
      </c>
      <c r="I257" t="s">
        <v>1718</v>
      </c>
      <c r="J257" s="5">
        <v>42887</v>
      </c>
      <c r="K257" s="5">
        <v>43100</v>
      </c>
      <c r="L257" t="s">
        <v>156</v>
      </c>
      <c r="M257" t="s">
        <v>196</v>
      </c>
      <c r="N257" t="s">
        <v>302</v>
      </c>
      <c r="O257" t="s">
        <v>307</v>
      </c>
      <c r="P257" t="s">
        <v>145</v>
      </c>
      <c r="Q257">
        <v>15000000</v>
      </c>
      <c r="R257">
        <v>0</v>
      </c>
      <c r="S257" t="s">
        <v>129</v>
      </c>
      <c r="T257">
        <v>0</v>
      </c>
      <c r="U257" t="s">
        <v>130</v>
      </c>
      <c r="V257" t="s">
        <v>75</v>
      </c>
      <c r="W257" t="s">
        <v>132</v>
      </c>
      <c r="X257" t="s">
        <v>132</v>
      </c>
      <c r="Y257">
        <v>0</v>
      </c>
      <c r="Z257">
        <v>0</v>
      </c>
      <c r="AA257">
        <v>15000000</v>
      </c>
      <c r="AB257">
        <v>15000000</v>
      </c>
      <c r="AC257">
        <v>0</v>
      </c>
      <c r="AD257">
        <v>0</v>
      </c>
      <c r="AE257">
        <v>22058.823529411769</v>
      </c>
      <c r="AF257">
        <v>22058.823529411769</v>
      </c>
      <c r="AG257" s="5">
        <v>43100</v>
      </c>
      <c r="AH257">
        <v>0</v>
      </c>
      <c r="AI257">
        <v>0</v>
      </c>
      <c r="AJ257" s="5">
        <v>42899</v>
      </c>
      <c r="AK257" s="5">
        <v>42902</v>
      </c>
      <c r="AL257" s="5">
        <v>42916</v>
      </c>
      <c r="AN257" s="5">
        <v>42901</v>
      </c>
      <c r="AO257" t="s">
        <v>1718</v>
      </c>
      <c r="AQ257" t="s">
        <v>1719</v>
      </c>
      <c r="AR257" t="s">
        <v>1720</v>
      </c>
      <c r="AS257" t="s">
        <v>47</v>
      </c>
      <c r="AT257" t="s">
        <v>47</v>
      </c>
      <c r="AU257" t="s">
        <v>134</v>
      </c>
      <c r="AV257">
        <v>22058.823529411769</v>
      </c>
      <c r="AW257">
        <v>0</v>
      </c>
      <c r="AX257" t="s">
        <v>1721</v>
      </c>
      <c r="AY257" t="s">
        <v>164</v>
      </c>
      <c r="AZ257" t="s">
        <v>137</v>
      </c>
      <c r="BA257" t="s">
        <v>137</v>
      </c>
      <c r="BE257">
        <v>15000000</v>
      </c>
      <c r="BF257">
        <v>0</v>
      </c>
      <c r="BG257">
        <v>0</v>
      </c>
      <c r="BH257">
        <v>22058.823529411769</v>
      </c>
      <c r="BI257">
        <v>0</v>
      </c>
      <c r="BJ257">
        <v>22058.823529411769</v>
      </c>
      <c r="BK257">
        <v>0</v>
      </c>
      <c r="BL257">
        <v>0</v>
      </c>
      <c r="BM257">
        <v>0</v>
      </c>
      <c r="BN257">
        <v>1.4705882352941181E-3</v>
      </c>
    </row>
    <row r="258" spans="1:66" ht="15" customHeight="1" x14ac:dyDescent="0.25">
      <c r="A258" s="16" t="s">
        <v>1723</v>
      </c>
      <c r="B258" t="s">
        <v>10</v>
      </c>
      <c r="C258" t="s">
        <v>1722</v>
      </c>
      <c r="D258" t="s">
        <v>63</v>
      </c>
      <c r="E258" t="s">
        <v>535</v>
      </c>
      <c r="F258" t="s">
        <v>1723</v>
      </c>
      <c r="G258" t="s">
        <v>1724</v>
      </c>
      <c r="H258" t="s">
        <v>1725</v>
      </c>
      <c r="J258" s="5">
        <v>42818</v>
      </c>
      <c r="K258" s="5">
        <v>43100</v>
      </c>
      <c r="L258" t="s">
        <v>156</v>
      </c>
      <c r="M258" t="s">
        <v>324</v>
      </c>
      <c r="N258" t="s">
        <v>1722</v>
      </c>
      <c r="O258" t="s">
        <v>1726</v>
      </c>
      <c r="P258" t="s">
        <v>333</v>
      </c>
      <c r="Q258">
        <v>74708</v>
      </c>
      <c r="R258">
        <v>0</v>
      </c>
      <c r="S258" t="s">
        <v>129</v>
      </c>
      <c r="T258">
        <v>0</v>
      </c>
      <c r="U258" t="s">
        <v>130</v>
      </c>
      <c r="V258" t="s">
        <v>334</v>
      </c>
      <c r="W258" t="s">
        <v>132</v>
      </c>
      <c r="X258" t="s">
        <v>132</v>
      </c>
      <c r="Y258">
        <v>0</v>
      </c>
      <c r="Z258">
        <v>44548</v>
      </c>
      <c r="AA258">
        <v>74708</v>
      </c>
      <c r="AB258">
        <v>74708</v>
      </c>
      <c r="AC258">
        <v>44548</v>
      </c>
      <c r="AD258">
        <v>44548</v>
      </c>
      <c r="AE258">
        <v>74708</v>
      </c>
      <c r="AF258">
        <v>30160</v>
      </c>
      <c r="AG258" s="5">
        <v>43100</v>
      </c>
      <c r="AH258">
        <v>0</v>
      </c>
      <c r="AI258">
        <v>0</v>
      </c>
      <c r="AJ258" s="5">
        <v>42900</v>
      </c>
      <c r="AK258" s="5">
        <v>42901</v>
      </c>
      <c r="AL258" s="5">
        <v>42886</v>
      </c>
      <c r="AM258" s="5">
        <v>42849</v>
      </c>
      <c r="AN258" s="5">
        <v>42901</v>
      </c>
      <c r="AR258" t="s">
        <v>1727</v>
      </c>
      <c r="AS258" t="s">
        <v>1728</v>
      </c>
      <c r="AT258" t="s">
        <v>1729</v>
      </c>
      <c r="AU258" t="s">
        <v>134</v>
      </c>
      <c r="AV258">
        <v>74708</v>
      </c>
      <c r="AW258">
        <v>0</v>
      </c>
      <c r="AX258" t="s">
        <v>1730</v>
      </c>
      <c r="AY258" t="s">
        <v>164</v>
      </c>
      <c r="AZ258" t="s">
        <v>137</v>
      </c>
      <c r="BA258" t="s">
        <v>137</v>
      </c>
      <c r="BE258">
        <v>74708</v>
      </c>
      <c r="BF258">
        <v>0</v>
      </c>
      <c r="BG258">
        <v>0</v>
      </c>
      <c r="BH258">
        <v>74708</v>
      </c>
      <c r="BI258">
        <v>0</v>
      </c>
      <c r="BJ258">
        <v>74708</v>
      </c>
      <c r="BK258">
        <v>0</v>
      </c>
      <c r="BL258">
        <v>0</v>
      </c>
      <c r="BM258">
        <v>0</v>
      </c>
      <c r="BN258">
        <v>1</v>
      </c>
    </row>
    <row r="259" spans="1:66" ht="15" customHeight="1" x14ac:dyDescent="0.25">
      <c r="A259" s="16" t="s">
        <v>1731</v>
      </c>
      <c r="B259" t="s">
        <v>33</v>
      </c>
      <c r="C259" t="s">
        <v>217</v>
      </c>
      <c r="D259" t="s">
        <v>63</v>
      </c>
      <c r="E259" t="s">
        <v>535</v>
      </c>
      <c r="F259" t="s">
        <v>1731</v>
      </c>
      <c r="G259" t="s">
        <v>1732</v>
      </c>
      <c r="H259" t="s">
        <v>929</v>
      </c>
      <c r="I259" t="s">
        <v>930</v>
      </c>
      <c r="J259" s="5">
        <v>42864</v>
      </c>
      <c r="K259" s="5">
        <v>42902</v>
      </c>
      <c r="L259" t="s">
        <v>156</v>
      </c>
      <c r="M259" t="s">
        <v>196</v>
      </c>
      <c r="N259" t="s">
        <v>217</v>
      </c>
      <c r="O259" t="s">
        <v>222</v>
      </c>
      <c r="P259" t="s">
        <v>128</v>
      </c>
      <c r="Q259">
        <v>667</v>
      </c>
      <c r="R259">
        <v>0</v>
      </c>
      <c r="S259" t="s">
        <v>129</v>
      </c>
      <c r="T259">
        <v>0</v>
      </c>
      <c r="U259" t="s">
        <v>130</v>
      </c>
      <c r="V259" t="s">
        <v>131</v>
      </c>
      <c r="W259" t="s">
        <v>146</v>
      </c>
      <c r="X259" t="s">
        <v>132</v>
      </c>
      <c r="Y259">
        <v>0</v>
      </c>
      <c r="Z259">
        <v>0</v>
      </c>
      <c r="AA259">
        <v>667</v>
      </c>
      <c r="AB259">
        <v>667</v>
      </c>
      <c r="AC259">
        <v>0</v>
      </c>
      <c r="AD259">
        <v>0</v>
      </c>
      <c r="AE259">
        <v>26070.970147058819</v>
      </c>
      <c r="AF259">
        <v>26070.970147058819</v>
      </c>
      <c r="AG259" s="5">
        <v>42902</v>
      </c>
      <c r="AH259">
        <v>0</v>
      </c>
      <c r="AI259">
        <v>0</v>
      </c>
      <c r="AJ259">
        <v>0</v>
      </c>
      <c r="AK259">
        <v>0</v>
      </c>
      <c r="AL259">
        <v>0</v>
      </c>
      <c r="AM259" s="5">
        <v>42864</v>
      </c>
      <c r="AN259" s="5">
        <v>42901</v>
      </c>
      <c r="AO259" t="s">
        <v>930</v>
      </c>
      <c r="AU259" t="s">
        <v>134</v>
      </c>
      <c r="AV259">
        <v>26070.970147058819</v>
      </c>
      <c r="AW259">
        <v>0</v>
      </c>
      <c r="AX259" t="s">
        <v>1733</v>
      </c>
      <c r="AY259" t="s">
        <v>164</v>
      </c>
      <c r="AZ259" t="s">
        <v>227</v>
      </c>
      <c r="BA259" t="s">
        <v>137</v>
      </c>
      <c r="BE259">
        <v>667</v>
      </c>
      <c r="BF259">
        <v>0</v>
      </c>
      <c r="BG259">
        <v>0</v>
      </c>
      <c r="BH259">
        <v>26070.970147058819</v>
      </c>
      <c r="BI259">
        <v>0</v>
      </c>
      <c r="BJ259">
        <v>26070.970147058819</v>
      </c>
      <c r="BK259">
        <v>0</v>
      </c>
      <c r="BL259">
        <v>0</v>
      </c>
      <c r="BM259">
        <v>0</v>
      </c>
      <c r="BN259">
        <v>39.086911764705881</v>
      </c>
    </row>
    <row r="260" spans="1:66" ht="15" hidden="1" customHeight="1" x14ac:dyDescent="0.25">
      <c r="A260" s="16" t="s">
        <v>1734</v>
      </c>
      <c r="B260" t="s">
        <v>10</v>
      </c>
      <c r="C260" t="s">
        <v>362</v>
      </c>
      <c r="D260" t="s">
        <v>63</v>
      </c>
      <c r="E260" t="s">
        <v>535</v>
      </c>
      <c r="F260" t="s">
        <v>1734</v>
      </c>
      <c r="G260" t="s">
        <v>1735</v>
      </c>
      <c r="H260" t="s">
        <v>257</v>
      </c>
      <c r="I260" t="s">
        <v>258</v>
      </c>
      <c r="J260" s="5">
        <v>42855</v>
      </c>
      <c r="K260" s="5">
        <v>42916</v>
      </c>
      <c r="L260" t="s">
        <v>175</v>
      </c>
      <c r="M260" t="s">
        <v>324</v>
      </c>
      <c r="N260" t="s">
        <v>362</v>
      </c>
      <c r="O260" t="s">
        <v>367</v>
      </c>
      <c r="P260" t="s">
        <v>128</v>
      </c>
      <c r="Q260">
        <v>450</v>
      </c>
      <c r="R260">
        <v>0</v>
      </c>
      <c r="S260" t="s">
        <v>129</v>
      </c>
      <c r="T260">
        <v>0</v>
      </c>
      <c r="U260" t="s">
        <v>130</v>
      </c>
      <c r="V260" t="s">
        <v>131</v>
      </c>
      <c r="W260" t="s">
        <v>132</v>
      </c>
      <c r="X260" t="s">
        <v>132</v>
      </c>
      <c r="Y260">
        <v>0</v>
      </c>
      <c r="Z260">
        <v>383.92</v>
      </c>
      <c r="AA260">
        <v>450</v>
      </c>
      <c r="AB260">
        <v>450</v>
      </c>
      <c r="AC260">
        <v>383.92</v>
      </c>
      <c r="AD260">
        <v>15006.247164705879</v>
      </c>
      <c r="AE260">
        <v>17589.11029411765</v>
      </c>
      <c r="AF260">
        <v>2582.8631294117649</v>
      </c>
      <c r="AG260" s="5">
        <v>42916</v>
      </c>
      <c r="AH260">
        <v>0</v>
      </c>
      <c r="AI260">
        <v>0</v>
      </c>
      <c r="AJ260" s="5">
        <v>42884</v>
      </c>
      <c r="AK260" s="5">
        <v>42871</v>
      </c>
      <c r="AL260" s="5">
        <v>42885</v>
      </c>
      <c r="AO260" t="s">
        <v>258</v>
      </c>
      <c r="AR260" t="s">
        <v>260</v>
      </c>
      <c r="AS260" t="s">
        <v>162</v>
      </c>
      <c r="AT260" t="s">
        <v>32</v>
      </c>
      <c r="AU260" t="s">
        <v>134</v>
      </c>
      <c r="AV260">
        <v>17589.11029411765</v>
      </c>
      <c r="AW260">
        <v>0</v>
      </c>
      <c r="AX260" t="s">
        <v>1736</v>
      </c>
      <c r="AY260" t="s">
        <v>179</v>
      </c>
      <c r="AZ260" t="s">
        <v>186</v>
      </c>
      <c r="BA260" t="s">
        <v>262</v>
      </c>
      <c r="BB260" t="s">
        <v>188</v>
      </c>
      <c r="BC260" t="s">
        <v>263</v>
      </c>
      <c r="BD260" t="s">
        <v>264</v>
      </c>
      <c r="BE260">
        <v>450</v>
      </c>
      <c r="BF260">
        <v>0</v>
      </c>
      <c r="BG260">
        <v>0</v>
      </c>
      <c r="BH260">
        <v>17589.11029411765</v>
      </c>
      <c r="BI260">
        <v>0</v>
      </c>
      <c r="BJ260">
        <v>17589.11029411765</v>
      </c>
      <c r="BK260">
        <v>0</v>
      </c>
      <c r="BL260">
        <v>0</v>
      </c>
      <c r="BM260">
        <v>0</v>
      </c>
      <c r="BN260">
        <v>39.086911764705881</v>
      </c>
    </row>
    <row r="261" spans="1:66" ht="15" customHeight="1" x14ac:dyDescent="0.25">
      <c r="A261" s="16" t="s">
        <v>1737</v>
      </c>
      <c r="B261" t="s">
        <v>33</v>
      </c>
      <c r="C261" t="s">
        <v>302</v>
      </c>
      <c r="D261" t="s">
        <v>63</v>
      </c>
      <c r="E261" t="s">
        <v>535</v>
      </c>
      <c r="F261" t="s">
        <v>1737</v>
      </c>
      <c r="G261" t="s">
        <v>1738</v>
      </c>
      <c r="H261" t="s">
        <v>1739</v>
      </c>
      <c r="I261" t="s">
        <v>1740</v>
      </c>
      <c r="J261" s="5">
        <v>42736</v>
      </c>
      <c r="K261" s="5">
        <v>43100</v>
      </c>
      <c r="L261" t="s">
        <v>156</v>
      </c>
      <c r="M261" t="s">
        <v>196</v>
      </c>
      <c r="N261" t="s">
        <v>302</v>
      </c>
      <c r="O261" t="s">
        <v>307</v>
      </c>
      <c r="P261" t="s">
        <v>145</v>
      </c>
      <c r="Q261">
        <v>8888888.8900000006</v>
      </c>
      <c r="R261">
        <v>0</v>
      </c>
      <c r="S261" t="s">
        <v>129</v>
      </c>
      <c r="T261">
        <v>0</v>
      </c>
      <c r="U261" t="s">
        <v>130</v>
      </c>
      <c r="V261" t="s">
        <v>75</v>
      </c>
      <c r="W261" t="s">
        <v>132</v>
      </c>
      <c r="X261" t="s">
        <v>132</v>
      </c>
      <c r="Y261">
        <v>0</v>
      </c>
      <c r="Z261">
        <v>2666666.7000000002</v>
      </c>
      <c r="AA261">
        <v>8888888.8900000006</v>
      </c>
      <c r="AB261">
        <v>8888888.8900000006</v>
      </c>
      <c r="AC261">
        <v>2666666.7000000002</v>
      </c>
      <c r="AD261">
        <v>3921.5686764705879</v>
      </c>
      <c r="AE261">
        <v>13071.89542647059</v>
      </c>
      <c r="AF261">
        <v>9150.3267500000002</v>
      </c>
      <c r="AG261" s="5">
        <v>43100</v>
      </c>
      <c r="AH261">
        <v>0</v>
      </c>
      <c r="AI261">
        <v>0</v>
      </c>
      <c r="AJ261" s="5">
        <v>42899</v>
      </c>
      <c r="AK261" s="5">
        <v>42871</v>
      </c>
      <c r="AL261" s="5">
        <v>42886</v>
      </c>
      <c r="AO261" t="s">
        <v>1740</v>
      </c>
      <c r="AR261" t="s">
        <v>1741</v>
      </c>
      <c r="AS261" t="s">
        <v>47</v>
      </c>
      <c r="AT261" t="s">
        <v>47</v>
      </c>
      <c r="AU261" t="s">
        <v>134</v>
      </c>
      <c r="AV261">
        <v>13071.89542647059</v>
      </c>
      <c r="AW261">
        <v>0</v>
      </c>
      <c r="AX261" t="s">
        <v>1742</v>
      </c>
      <c r="AY261" t="s">
        <v>164</v>
      </c>
      <c r="AZ261" t="s">
        <v>137</v>
      </c>
      <c r="BA261" t="s">
        <v>137</v>
      </c>
      <c r="BE261">
        <v>8888888.8900000006</v>
      </c>
      <c r="BF261">
        <v>0</v>
      </c>
      <c r="BG261">
        <v>0</v>
      </c>
      <c r="BH261">
        <v>13071.89542647059</v>
      </c>
      <c r="BI261">
        <v>0</v>
      </c>
      <c r="BJ261">
        <v>13071.89542647059</v>
      </c>
      <c r="BK261">
        <v>0</v>
      </c>
      <c r="BL261">
        <v>0</v>
      </c>
      <c r="BM261">
        <v>0</v>
      </c>
      <c r="BN261">
        <v>1.4705882352941181E-3</v>
      </c>
    </row>
    <row r="262" spans="1:66" ht="15" customHeight="1" x14ac:dyDescent="0.25">
      <c r="A262" s="16" t="s">
        <v>1743</v>
      </c>
      <c r="B262" t="s">
        <v>10</v>
      </c>
      <c r="C262" t="s">
        <v>362</v>
      </c>
      <c r="D262" t="s">
        <v>63</v>
      </c>
      <c r="E262" t="s">
        <v>535</v>
      </c>
      <c r="F262" t="s">
        <v>1743</v>
      </c>
      <c r="G262" t="s">
        <v>1744</v>
      </c>
      <c r="H262" t="s">
        <v>1745</v>
      </c>
      <c r="I262" t="s">
        <v>1746</v>
      </c>
      <c r="J262" s="5">
        <v>42881</v>
      </c>
      <c r="K262" s="5">
        <v>43001</v>
      </c>
      <c r="L262" t="s">
        <v>156</v>
      </c>
      <c r="M262" t="s">
        <v>324</v>
      </c>
      <c r="N262" t="s">
        <v>362</v>
      </c>
      <c r="O262" t="s">
        <v>367</v>
      </c>
      <c r="P262" t="s">
        <v>145</v>
      </c>
      <c r="Q262">
        <v>2520000</v>
      </c>
      <c r="R262">
        <v>0</v>
      </c>
      <c r="S262" t="s">
        <v>129</v>
      </c>
      <c r="T262">
        <v>0</v>
      </c>
      <c r="U262" t="s">
        <v>130</v>
      </c>
      <c r="V262" t="s">
        <v>131</v>
      </c>
      <c r="W262" t="s">
        <v>132</v>
      </c>
      <c r="X262" t="s">
        <v>132</v>
      </c>
      <c r="Y262">
        <v>0</v>
      </c>
      <c r="Z262">
        <v>0</v>
      </c>
      <c r="AA262">
        <v>2520000</v>
      </c>
      <c r="AB262">
        <v>2520000</v>
      </c>
      <c r="AC262">
        <v>0</v>
      </c>
      <c r="AD262">
        <v>0</v>
      </c>
      <c r="AE262">
        <v>3705.882352941177</v>
      </c>
      <c r="AF262">
        <v>3705.882352941177</v>
      </c>
      <c r="AG262" s="5">
        <v>43001</v>
      </c>
      <c r="AH262">
        <v>0</v>
      </c>
      <c r="AI262">
        <v>0</v>
      </c>
      <c r="AJ262">
        <v>0</v>
      </c>
      <c r="AK262">
        <v>0</v>
      </c>
      <c r="AL262">
        <v>0</v>
      </c>
      <c r="AM262" s="5">
        <v>42898</v>
      </c>
      <c r="AN262" s="5">
        <v>42902</v>
      </c>
      <c r="AO262" t="s">
        <v>1746</v>
      </c>
      <c r="AQ262" t="s">
        <v>1747</v>
      </c>
      <c r="AR262" t="s">
        <v>1748</v>
      </c>
      <c r="AS262" t="s">
        <v>240</v>
      </c>
      <c r="AT262" t="s">
        <v>32</v>
      </c>
      <c r="AU262" t="s">
        <v>134</v>
      </c>
      <c r="AV262">
        <v>3705.882352941177</v>
      </c>
      <c r="AW262">
        <v>0</v>
      </c>
      <c r="AX262" t="s">
        <v>1749</v>
      </c>
      <c r="AY262" t="s">
        <v>164</v>
      </c>
      <c r="AZ262" t="s">
        <v>137</v>
      </c>
      <c r="BA262" t="s">
        <v>137</v>
      </c>
      <c r="BE262">
        <v>2520000</v>
      </c>
      <c r="BF262">
        <v>0</v>
      </c>
      <c r="BG262">
        <v>0</v>
      </c>
      <c r="BH262">
        <v>3705.882352941177</v>
      </c>
      <c r="BI262">
        <v>0</v>
      </c>
      <c r="BJ262">
        <v>3705.882352941177</v>
      </c>
      <c r="BK262">
        <v>0</v>
      </c>
      <c r="BL262">
        <v>0</v>
      </c>
      <c r="BM262">
        <v>0</v>
      </c>
      <c r="BN262">
        <v>1.4705882352941181E-3</v>
      </c>
    </row>
  </sheetData>
  <autoFilter ref="A1:BN262">
    <filterColumn colId="11">
      <filters>
        <filter val="10"/>
      </filters>
    </filterColumn>
  </autoFilter>
  <pageMargins left="0.75" right="0.75" top="1" bottom="1" header="0.5" footer="0.5"/>
  <pageSetup scale="1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opLeftCell="E1" workbookViewId="0">
      <selection activeCell="Q1" sqref="Q1:R1"/>
    </sheetView>
  </sheetViews>
  <sheetFormatPr baseColWidth="10" defaultRowHeight="15" x14ac:dyDescent="0.25"/>
  <cols>
    <col min="1" max="1" width="16.28515625" customWidth="1"/>
    <col min="2" max="2" width="46.7109375" customWidth="1"/>
    <col min="4" max="4" width="35.28515625" customWidth="1"/>
    <col min="5" max="5" width="27" customWidth="1"/>
    <col min="9" max="9" width="15.5703125" customWidth="1"/>
    <col min="10" max="10" width="16" style="22" customWidth="1"/>
    <col min="11" max="11" width="19.7109375" style="14" customWidth="1"/>
    <col min="12" max="12" width="17.42578125" style="14" customWidth="1"/>
    <col min="13" max="13" width="16.140625" style="12" customWidth="1"/>
    <col min="16" max="16" width="29.5703125" customWidth="1"/>
    <col min="17" max="17" width="11.42578125" style="14"/>
    <col min="18" max="18" width="11.42578125" style="12"/>
  </cols>
  <sheetData>
    <row r="1" spans="1:18" x14ac:dyDescent="0.25">
      <c r="A1" s="10" t="s">
        <v>2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51</v>
      </c>
      <c r="G1" s="10" t="s">
        <v>52</v>
      </c>
      <c r="H1" s="10" t="s">
        <v>53</v>
      </c>
      <c r="I1" s="10" t="s">
        <v>5</v>
      </c>
      <c r="J1" s="21" t="s">
        <v>6</v>
      </c>
      <c r="K1" s="13" t="s">
        <v>8</v>
      </c>
      <c r="L1" s="15" t="s">
        <v>48</v>
      </c>
      <c r="M1" s="11" t="s">
        <v>9</v>
      </c>
      <c r="N1" s="10" t="s">
        <v>54</v>
      </c>
      <c r="O1" s="10" t="s">
        <v>0</v>
      </c>
      <c r="P1" s="10" t="s">
        <v>7</v>
      </c>
      <c r="Q1" s="13" t="s">
        <v>1750</v>
      </c>
      <c r="R1" s="11" t="s">
        <v>1751</v>
      </c>
    </row>
    <row r="2" spans="1:18" x14ac:dyDescent="0.25">
      <c r="A2" t="s">
        <v>13</v>
      </c>
      <c r="B2" t="s">
        <v>12</v>
      </c>
      <c r="C2" t="s">
        <v>13</v>
      </c>
      <c r="D2" t="s">
        <v>14</v>
      </c>
      <c r="E2" t="s">
        <v>15</v>
      </c>
      <c r="F2" t="s">
        <v>18</v>
      </c>
      <c r="G2" t="s">
        <v>19</v>
      </c>
      <c r="H2" t="s">
        <v>20</v>
      </c>
      <c r="I2" t="s">
        <v>16</v>
      </c>
      <c r="J2" s="22">
        <v>43011</v>
      </c>
      <c r="K2" s="14">
        <v>288188.07500000001</v>
      </c>
      <c r="L2" s="14">
        <v>7364.3346586297084</v>
      </c>
      <c r="M2" s="12">
        <v>42978</v>
      </c>
      <c r="N2" t="s">
        <v>10</v>
      </c>
      <c r="O2" t="s">
        <v>11</v>
      </c>
      <c r="P2" t="s">
        <v>17</v>
      </c>
      <c r="Q2" s="14">
        <v>26610.400000000001</v>
      </c>
      <c r="R2" s="12">
        <v>42874</v>
      </c>
    </row>
    <row r="3" spans="1:18" x14ac:dyDescent="0.25">
      <c r="A3" t="s">
        <v>21</v>
      </c>
      <c r="B3" t="s">
        <v>12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25</v>
      </c>
      <c r="I3" t="s">
        <v>50</v>
      </c>
      <c r="J3" s="22">
        <v>42828</v>
      </c>
      <c r="K3" s="14">
        <v>85050.417647058828</v>
      </c>
      <c r="L3" s="14">
        <v>2173.3714637885937</v>
      </c>
      <c r="M3" s="12">
        <v>42980</v>
      </c>
      <c r="N3" t="s">
        <v>10</v>
      </c>
      <c r="O3" t="s">
        <v>11</v>
      </c>
      <c r="P3" t="s">
        <v>17</v>
      </c>
      <c r="Q3" s="14">
        <v>26610.400000000001</v>
      </c>
      <c r="R3" s="12">
        <v>42874</v>
      </c>
    </row>
    <row r="4" spans="1:18" x14ac:dyDescent="0.25">
      <c r="A4" t="s">
        <v>26</v>
      </c>
      <c r="B4" t="s">
        <v>12</v>
      </c>
      <c r="C4" t="s">
        <v>26</v>
      </c>
      <c r="D4" t="s">
        <v>27</v>
      </c>
      <c r="E4" t="s">
        <v>28</v>
      </c>
      <c r="F4" t="s">
        <v>30</v>
      </c>
      <c r="G4" t="s">
        <v>31</v>
      </c>
      <c r="H4" t="s">
        <v>32</v>
      </c>
      <c r="I4" t="s">
        <v>29</v>
      </c>
      <c r="J4" s="22">
        <v>42821</v>
      </c>
      <c r="K4" s="14">
        <v>206000</v>
      </c>
      <c r="L4" s="14">
        <v>5264.1072663319601</v>
      </c>
      <c r="M4" s="12">
        <v>43008</v>
      </c>
      <c r="N4" t="s">
        <v>10</v>
      </c>
      <c r="O4" t="s">
        <v>11</v>
      </c>
      <c r="P4" t="s">
        <v>17</v>
      </c>
      <c r="Q4" s="14">
        <v>26610.400000000001</v>
      </c>
      <c r="R4" s="12">
        <v>42874</v>
      </c>
    </row>
    <row r="5" spans="1:18" x14ac:dyDescent="0.25">
      <c r="A5" t="s">
        <v>35</v>
      </c>
      <c r="B5" t="s">
        <v>12</v>
      </c>
      <c r="C5" t="s">
        <v>35</v>
      </c>
      <c r="D5" t="s">
        <v>36</v>
      </c>
      <c r="E5" t="s">
        <v>37</v>
      </c>
      <c r="F5" t="s">
        <v>40</v>
      </c>
      <c r="G5" t="s">
        <v>41</v>
      </c>
      <c r="H5" t="s">
        <v>32</v>
      </c>
      <c r="I5" t="s">
        <v>38</v>
      </c>
      <c r="J5" s="22">
        <v>42800</v>
      </c>
      <c r="K5" s="14">
        <v>63320.797058823533</v>
      </c>
      <c r="L5" s="14">
        <v>1618.094504404293</v>
      </c>
      <c r="M5" s="12">
        <v>42885</v>
      </c>
      <c r="N5" t="s">
        <v>33</v>
      </c>
      <c r="O5" t="s">
        <v>34</v>
      </c>
      <c r="P5" t="s">
        <v>39</v>
      </c>
      <c r="Q5" s="14">
        <v>26610.400000000001</v>
      </c>
      <c r="R5" s="12">
        <v>42874</v>
      </c>
    </row>
    <row r="6" spans="1:18" x14ac:dyDescent="0.25">
      <c r="A6" t="s">
        <v>42</v>
      </c>
      <c r="B6" t="s">
        <v>12</v>
      </c>
      <c r="C6" t="s">
        <v>42</v>
      </c>
      <c r="D6" t="s">
        <v>43</v>
      </c>
      <c r="E6" t="s">
        <v>44</v>
      </c>
      <c r="F6" t="s">
        <v>46</v>
      </c>
      <c r="G6" t="s">
        <v>47</v>
      </c>
      <c r="H6" t="s">
        <v>47</v>
      </c>
      <c r="I6" t="s">
        <v>45</v>
      </c>
      <c r="J6" s="22">
        <v>42807</v>
      </c>
      <c r="K6" s="14">
        <v>208882.54705882349</v>
      </c>
      <c r="L6" s="14">
        <v>5337.7676397198074</v>
      </c>
      <c r="M6" s="12">
        <v>42977</v>
      </c>
      <c r="N6" t="s">
        <v>10</v>
      </c>
      <c r="O6" t="s">
        <v>11</v>
      </c>
      <c r="P6" t="s">
        <v>17</v>
      </c>
      <c r="Q6" s="14">
        <v>26610.400000000001</v>
      </c>
      <c r="R6" s="12">
        <v>42874</v>
      </c>
    </row>
    <row r="7" spans="1:18" x14ac:dyDescent="0.25">
      <c r="A7" t="s">
        <v>57</v>
      </c>
      <c r="B7" t="s">
        <v>63</v>
      </c>
      <c r="C7" t="s">
        <v>57</v>
      </c>
      <c r="D7" t="s">
        <v>58</v>
      </c>
      <c r="E7" t="s">
        <v>59</v>
      </c>
      <c r="F7" t="s">
        <v>60</v>
      </c>
      <c r="G7" t="s">
        <v>61</v>
      </c>
      <c r="H7" t="s">
        <v>32</v>
      </c>
      <c r="I7" t="s">
        <v>62</v>
      </c>
      <c r="J7" s="22">
        <v>42874</v>
      </c>
      <c r="K7" s="14">
        <v>50000</v>
      </c>
      <c r="L7" s="14">
        <v>1277.6959384300874</v>
      </c>
      <c r="M7" s="12">
        <v>42880</v>
      </c>
      <c r="N7" t="s">
        <v>55</v>
      </c>
      <c r="O7" t="s">
        <v>56</v>
      </c>
      <c r="P7" t="s">
        <v>17</v>
      </c>
      <c r="Q7" s="14">
        <v>26610.400000000001</v>
      </c>
      <c r="R7" s="12">
        <v>42874</v>
      </c>
    </row>
    <row r="8" spans="1:18" x14ac:dyDescent="0.25">
      <c r="A8" t="s">
        <v>1092</v>
      </c>
      <c r="B8" t="s">
        <v>12</v>
      </c>
      <c r="C8" t="s">
        <v>1092</v>
      </c>
      <c r="D8" t="s">
        <v>1093</v>
      </c>
      <c r="E8" t="s">
        <v>1752</v>
      </c>
      <c r="I8" t="s">
        <v>662</v>
      </c>
      <c r="J8" s="22">
        <v>42782</v>
      </c>
      <c r="K8" s="14">
        <v>1222538.057352941</v>
      </c>
      <c r="M8" s="12">
        <v>42947</v>
      </c>
      <c r="N8" s="14" t="s">
        <v>10</v>
      </c>
      <c r="O8" s="14" t="s">
        <v>11</v>
      </c>
      <c r="P8" s="12" t="s">
        <v>17</v>
      </c>
      <c r="R8" s="12">
        <v>42837</v>
      </c>
    </row>
    <row r="9" spans="1:18" x14ac:dyDescent="0.25">
      <c r="A9" t="s">
        <v>1099</v>
      </c>
      <c r="B9" t="s">
        <v>12</v>
      </c>
      <c r="C9" t="s">
        <v>1099</v>
      </c>
      <c r="D9" t="s">
        <v>1753</v>
      </c>
      <c r="E9" t="s">
        <v>357</v>
      </c>
      <c r="I9" t="s">
        <v>358</v>
      </c>
      <c r="J9" s="22">
        <v>42793</v>
      </c>
      <c r="K9" s="14">
        <v>3445189.0764705879</v>
      </c>
      <c r="M9" s="12">
        <v>42916</v>
      </c>
      <c r="N9" s="14" t="s">
        <v>10</v>
      </c>
      <c r="O9" s="14" t="s">
        <v>11</v>
      </c>
      <c r="P9" s="12" t="s">
        <v>17</v>
      </c>
      <c r="R9" s="12">
        <v>42837</v>
      </c>
    </row>
    <row r="10" spans="1:18" x14ac:dyDescent="0.25">
      <c r="A10" t="s">
        <v>1108</v>
      </c>
      <c r="B10" t="s">
        <v>12</v>
      </c>
      <c r="C10" t="s">
        <v>1108</v>
      </c>
      <c r="D10" t="s">
        <v>1109</v>
      </c>
      <c r="E10" t="s">
        <v>1754</v>
      </c>
      <c r="I10" t="s">
        <v>1111</v>
      </c>
      <c r="J10" s="22">
        <v>42724</v>
      </c>
      <c r="K10" s="14">
        <v>913043</v>
      </c>
      <c r="M10" s="12">
        <v>43008</v>
      </c>
      <c r="N10" s="14" t="s">
        <v>1755</v>
      </c>
      <c r="O10" s="14" t="s">
        <v>1639</v>
      </c>
      <c r="P10" s="12" t="s">
        <v>1756</v>
      </c>
      <c r="R10" s="12">
        <v>42837</v>
      </c>
    </row>
    <row r="11" spans="1:18" x14ac:dyDescent="0.25">
      <c r="A11" t="s">
        <v>1145</v>
      </c>
      <c r="B11" t="s">
        <v>12</v>
      </c>
      <c r="C11" t="s">
        <v>1145</v>
      </c>
      <c r="D11" t="s">
        <v>1146</v>
      </c>
      <c r="E11" t="s">
        <v>1147</v>
      </c>
      <c r="I11" t="s">
        <v>1148</v>
      </c>
      <c r="J11" s="22">
        <v>42800</v>
      </c>
      <c r="K11" s="14">
        <v>65279.688235294117</v>
      </c>
      <c r="M11" s="12">
        <v>42899</v>
      </c>
      <c r="N11" s="14" t="s">
        <v>10</v>
      </c>
      <c r="O11" s="14" t="s">
        <v>11</v>
      </c>
      <c r="P11" s="12" t="s">
        <v>17</v>
      </c>
      <c r="R11" s="12">
        <v>42837</v>
      </c>
    </row>
    <row r="12" spans="1:18" x14ac:dyDescent="0.25">
      <c r="A12" t="s">
        <v>1399</v>
      </c>
      <c r="B12" t="s">
        <v>12</v>
      </c>
      <c r="C12" t="s">
        <v>1399</v>
      </c>
      <c r="D12" t="s">
        <v>1400</v>
      </c>
      <c r="E12" t="s">
        <v>44</v>
      </c>
      <c r="I12" t="s">
        <v>45</v>
      </c>
      <c r="J12" s="22">
        <v>42747</v>
      </c>
      <c r="K12" s="14">
        <v>84577.972058823536</v>
      </c>
      <c r="M12" s="12">
        <v>42781</v>
      </c>
      <c r="N12" s="14" t="s">
        <v>10</v>
      </c>
      <c r="O12" s="14" t="s">
        <v>11</v>
      </c>
      <c r="P12" s="12" t="s">
        <v>17</v>
      </c>
      <c r="R12" s="12">
        <v>42837</v>
      </c>
    </row>
    <row r="13" spans="1:18" x14ac:dyDescent="0.25">
      <c r="A13" t="s">
        <v>1450</v>
      </c>
      <c r="B13" t="s">
        <v>12</v>
      </c>
      <c r="C13" t="s">
        <v>1450</v>
      </c>
      <c r="D13" t="s">
        <v>1451</v>
      </c>
      <c r="E13" t="s">
        <v>895</v>
      </c>
      <c r="I13" t="s">
        <v>896</v>
      </c>
      <c r="J13" s="22">
        <v>42794</v>
      </c>
      <c r="K13" s="14">
        <v>81029.411764705888</v>
      </c>
      <c r="M13" s="12">
        <v>43159</v>
      </c>
      <c r="N13" s="14" t="s">
        <v>118</v>
      </c>
      <c r="O13" s="14" t="s">
        <v>232</v>
      </c>
      <c r="P13" s="12" t="s">
        <v>238</v>
      </c>
      <c r="R13" s="12">
        <v>42837</v>
      </c>
    </row>
    <row r="14" spans="1:18" x14ac:dyDescent="0.25">
      <c r="A14" t="s">
        <v>1532</v>
      </c>
      <c r="B14" t="s">
        <v>12</v>
      </c>
      <c r="C14" t="s">
        <v>1532</v>
      </c>
      <c r="D14" t="s">
        <v>1533</v>
      </c>
      <c r="E14" t="s">
        <v>865</v>
      </c>
      <c r="I14" t="s">
        <v>866</v>
      </c>
      <c r="J14" s="22">
        <v>43073</v>
      </c>
      <c r="K14" s="14">
        <v>292638.03423529409</v>
      </c>
      <c r="M14" s="12">
        <v>43048</v>
      </c>
      <c r="N14" s="14" t="s">
        <v>10</v>
      </c>
      <c r="O14" s="14" t="s">
        <v>11</v>
      </c>
      <c r="P14" s="12" t="s">
        <v>17</v>
      </c>
      <c r="R14" s="12">
        <v>42837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40"/>
  <sheetViews>
    <sheetView view="pageBreakPreview" topLeftCell="E1" zoomScaleNormal="110" zoomScaleSheetLayoutView="100" zoomScalePageLayoutView="110" workbookViewId="0">
      <selection activeCell="J41" sqref="J41"/>
    </sheetView>
  </sheetViews>
  <sheetFormatPr baseColWidth="10" defaultRowHeight="15" x14ac:dyDescent="0.25"/>
  <cols>
    <col min="1" max="1" width="19.28515625" bestFit="1" customWidth="1"/>
    <col min="3" max="3" width="52.7109375" bestFit="1" customWidth="1"/>
    <col min="4" max="4" width="42.140625" bestFit="1" customWidth="1"/>
    <col min="5" max="5" width="39.85546875" bestFit="1" customWidth="1"/>
    <col min="6" max="7" width="16.85546875" customWidth="1"/>
    <col min="8" max="8" width="12.28515625" bestFit="1" customWidth="1"/>
    <col min="9" max="9" width="14.28515625" bestFit="1" customWidth="1"/>
    <col min="10" max="10" width="15.7109375" bestFit="1" customWidth="1"/>
    <col min="11" max="11" width="15.7109375" customWidth="1"/>
    <col min="12" max="12" width="16.42578125" bestFit="1" customWidth="1"/>
    <col min="13" max="13" width="13" customWidth="1"/>
    <col min="14" max="14" width="16.42578125" customWidth="1"/>
    <col min="15" max="15" width="27.7109375" bestFit="1" customWidth="1"/>
    <col min="19" max="19" width="15.28515625" customWidth="1"/>
  </cols>
  <sheetData>
    <row r="1" spans="1:19" ht="41.25" customHeight="1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51</v>
      </c>
      <c r="F1" s="4" t="s">
        <v>52</v>
      </c>
      <c r="G1" s="4" t="s">
        <v>53</v>
      </c>
      <c r="H1" s="4" t="s">
        <v>5</v>
      </c>
      <c r="I1" s="4" t="s">
        <v>6</v>
      </c>
      <c r="J1" s="4" t="s">
        <v>8</v>
      </c>
      <c r="K1" s="4" t="s">
        <v>48</v>
      </c>
      <c r="L1" s="4" t="s">
        <v>9</v>
      </c>
      <c r="M1" s="4" t="s">
        <v>54</v>
      </c>
      <c r="N1" s="4" t="s">
        <v>0</v>
      </c>
      <c r="O1" s="4" t="s">
        <v>7</v>
      </c>
      <c r="P1" s="4" t="s">
        <v>1750</v>
      </c>
      <c r="Q1" s="4" t="s">
        <v>1751</v>
      </c>
    </row>
    <row r="2" spans="1:19" hidden="1" x14ac:dyDescent="0.25">
      <c r="A2" t="s">
        <v>63</v>
      </c>
      <c r="B2" t="s">
        <v>152</v>
      </c>
      <c r="C2" t="s">
        <v>153</v>
      </c>
      <c r="D2" t="s">
        <v>154</v>
      </c>
      <c r="E2" t="s">
        <v>161</v>
      </c>
      <c r="F2" t="s">
        <v>162</v>
      </c>
      <c r="G2" t="s">
        <v>32</v>
      </c>
      <c r="H2" t="s">
        <v>155</v>
      </c>
      <c r="I2" s="5">
        <v>41913</v>
      </c>
      <c r="J2" s="23">
        <v>113415.01161764711</v>
      </c>
      <c r="K2" s="24">
        <v>2905.0877848548771</v>
      </c>
      <c r="L2" s="5">
        <v>42947</v>
      </c>
      <c r="M2" s="5" t="s">
        <v>118</v>
      </c>
      <c r="N2" s="5" t="s">
        <v>151</v>
      </c>
      <c r="O2" s="5" t="s">
        <v>157</v>
      </c>
      <c r="Q2" s="22">
        <v>42851</v>
      </c>
    </row>
    <row r="3" spans="1:19" x14ac:dyDescent="0.25">
      <c r="A3" t="s">
        <v>63</v>
      </c>
      <c r="B3" t="s">
        <v>265</v>
      </c>
      <c r="C3" t="s">
        <v>266</v>
      </c>
      <c r="D3" t="s">
        <v>267</v>
      </c>
      <c r="E3" t="s">
        <v>271</v>
      </c>
      <c r="F3" t="s">
        <v>272</v>
      </c>
      <c r="G3" t="s">
        <v>32</v>
      </c>
      <c r="H3" t="s">
        <v>268</v>
      </c>
      <c r="I3" s="5">
        <v>42485</v>
      </c>
      <c r="J3" s="23">
        <v>446936.3071323529</v>
      </c>
      <c r="K3" s="24">
        <v>11448.124793528828</v>
      </c>
      <c r="L3" s="5">
        <v>43190</v>
      </c>
      <c r="M3" s="5" t="s">
        <v>33</v>
      </c>
      <c r="N3" s="5" t="s">
        <v>34</v>
      </c>
      <c r="O3" s="5" t="s">
        <v>39</v>
      </c>
      <c r="P3" s="6"/>
      <c r="Q3" s="22">
        <v>42851</v>
      </c>
      <c r="S3" s="25"/>
    </row>
    <row r="4" spans="1:19" hidden="1" x14ac:dyDescent="0.25">
      <c r="A4" t="s">
        <v>63</v>
      </c>
      <c r="B4" t="s">
        <v>290</v>
      </c>
      <c r="C4" t="s">
        <v>291</v>
      </c>
      <c r="D4" t="s">
        <v>292</v>
      </c>
      <c r="E4" t="s">
        <v>295</v>
      </c>
      <c r="F4" t="s">
        <v>296</v>
      </c>
      <c r="G4" t="s">
        <v>32</v>
      </c>
      <c r="H4" t="s">
        <v>293</v>
      </c>
      <c r="I4" s="5">
        <v>42271</v>
      </c>
      <c r="J4" s="23">
        <v>29770.23280852941</v>
      </c>
      <c r="K4" s="24">
        <v>762.554607637917</v>
      </c>
      <c r="L4" s="5">
        <v>43100</v>
      </c>
      <c r="M4" s="5" t="s">
        <v>118</v>
      </c>
      <c r="N4" s="5" t="s">
        <v>119</v>
      </c>
      <c r="O4" s="5" t="s">
        <v>127</v>
      </c>
      <c r="Q4" s="22">
        <v>42851</v>
      </c>
    </row>
    <row r="5" spans="1:19" hidden="1" x14ac:dyDescent="0.25">
      <c r="A5" t="s">
        <v>63</v>
      </c>
      <c r="B5" t="s">
        <v>343</v>
      </c>
      <c r="C5" t="s">
        <v>344</v>
      </c>
      <c r="D5" t="s">
        <v>235</v>
      </c>
      <c r="E5" t="s">
        <v>239</v>
      </c>
      <c r="F5" t="s">
        <v>240</v>
      </c>
      <c r="G5" t="s">
        <v>32</v>
      </c>
      <c r="H5" t="s">
        <v>236</v>
      </c>
      <c r="I5" s="5">
        <v>42370</v>
      </c>
      <c r="J5" s="23">
        <v>69000</v>
      </c>
      <c r="K5" s="24">
        <v>1767.412040927718</v>
      </c>
      <c r="L5" s="5">
        <v>43100</v>
      </c>
      <c r="M5" s="5" t="s">
        <v>118</v>
      </c>
      <c r="N5" s="5" t="s">
        <v>232</v>
      </c>
      <c r="O5" s="5" t="s">
        <v>238</v>
      </c>
      <c r="Q5" s="22">
        <v>42851</v>
      </c>
    </row>
    <row r="6" spans="1:19" hidden="1" x14ac:dyDescent="0.25">
      <c r="A6" t="s">
        <v>63</v>
      </c>
      <c r="B6" t="s">
        <v>363</v>
      </c>
      <c r="C6" t="s">
        <v>364</v>
      </c>
      <c r="D6" t="s">
        <v>365</v>
      </c>
      <c r="E6" t="s">
        <v>368</v>
      </c>
      <c r="F6" t="s">
        <v>31</v>
      </c>
      <c r="G6" t="s">
        <v>32</v>
      </c>
      <c r="H6" t="s">
        <v>366</v>
      </c>
      <c r="I6" s="5">
        <v>42436</v>
      </c>
      <c r="J6" s="23">
        <v>600583.996617647</v>
      </c>
      <c r="K6" s="24">
        <v>15383.759234935091</v>
      </c>
      <c r="L6" s="5">
        <v>43039</v>
      </c>
      <c r="M6" s="5" t="s">
        <v>10</v>
      </c>
      <c r="N6" s="5" t="s">
        <v>362</v>
      </c>
      <c r="O6" s="5" t="s">
        <v>367</v>
      </c>
      <c r="Q6" s="22">
        <v>42851</v>
      </c>
    </row>
    <row r="7" spans="1:19" hidden="1" x14ac:dyDescent="0.25">
      <c r="A7" t="s">
        <v>63</v>
      </c>
      <c r="B7" t="s">
        <v>397</v>
      </c>
      <c r="C7" t="s">
        <v>140</v>
      </c>
      <c r="D7" t="s">
        <v>141</v>
      </c>
      <c r="E7" t="s">
        <v>147</v>
      </c>
      <c r="F7" t="s">
        <v>148</v>
      </c>
      <c r="G7" t="s">
        <v>32</v>
      </c>
      <c r="H7" t="s">
        <v>142</v>
      </c>
      <c r="I7" s="5">
        <v>42430</v>
      </c>
      <c r="J7" s="23">
        <v>69289.132352941175</v>
      </c>
      <c r="K7" s="24">
        <v>1774.8180699423556</v>
      </c>
      <c r="L7" s="5">
        <v>43100</v>
      </c>
      <c r="M7" s="5" t="s">
        <v>118</v>
      </c>
      <c r="N7" s="5" t="s">
        <v>119</v>
      </c>
      <c r="O7" s="5" t="s">
        <v>127</v>
      </c>
      <c r="Q7" s="22">
        <v>42851</v>
      </c>
    </row>
    <row r="8" spans="1:19" hidden="1" x14ac:dyDescent="0.25">
      <c r="A8" t="s">
        <v>63</v>
      </c>
      <c r="B8" t="s">
        <v>415</v>
      </c>
      <c r="C8" t="s">
        <v>416</v>
      </c>
      <c r="D8" t="s">
        <v>417</v>
      </c>
      <c r="E8" t="s">
        <v>420</v>
      </c>
      <c r="F8" t="s">
        <v>31</v>
      </c>
      <c r="G8" t="s">
        <v>32</v>
      </c>
      <c r="H8" t="s">
        <v>1757</v>
      </c>
      <c r="I8" s="5">
        <v>42640</v>
      </c>
      <c r="J8" s="23">
        <v>263041.51173529407</v>
      </c>
      <c r="K8" s="24">
        <v>6737.7207986201211</v>
      </c>
      <c r="L8" s="5">
        <v>43190</v>
      </c>
      <c r="M8" s="5" t="s">
        <v>33</v>
      </c>
      <c r="N8" s="5" t="s">
        <v>34</v>
      </c>
      <c r="O8" s="5" t="s">
        <v>39</v>
      </c>
      <c r="Q8" s="22">
        <v>42851</v>
      </c>
    </row>
    <row r="9" spans="1:19" hidden="1" x14ac:dyDescent="0.25">
      <c r="A9" t="s">
        <v>63</v>
      </c>
      <c r="B9" t="s">
        <v>445</v>
      </c>
      <c r="C9" t="s">
        <v>446</v>
      </c>
      <c r="D9" t="s">
        <v>447</v>
      </c>
      <c r="E9" t="s">
        <v>450</v>
      </c>
      <c r="F9" t="s">
        <v>31</v>
      </c>
      <c r="G9" t="s">
        <v>32</v>
      </c>
      <c r="H9" t="s">
        <v>448</v>
      </c>
      <c r="I9" s="5">
        <v>42583</v>
      </c>
      <c r="J9" s="23">
        <v>9672.0661764705874</v>
      </c>
      <c r="K9" s="24">
        <v>247.74675682527288</v>
      </c>
      <c r="L9" s="5">
        <v>43281</v>
      </c>
      <c r="M9" s="5" t="s">
        <v>33</v>
      </c>
      <c r="N9" s="5" t="s">
        <v>34</v>
      </c>
      <c r="O9" s="5" t="s">
        <v>39</v>
      </c>
      <c r="Q9" s="22">
        <v>42851</v>
      </c>
    </row>
    <row r="10" spans="1:19" hidden="1" x14ac:dyDescent="0.25">
      <c r="A10" t="s">
        <v>63</v>
      </c>
      <c r="B10" t="s">
        <v>464</v>
      </c>
      <c r="C10" t="s">
        <v>465</v>
      </c>
      <c r="D10" t="s">
        <v>466</v>
      </c>
      <c r="E10" t="s">
        <v>469</v>
      </c>
      <c r="F10" t="s">
        <v>470</v>
      </c>
      <c r="G10" t="s">
        <v>470</v>
      </c>
      <c r="H10" t="s">
        <v>1758</v>
      </c>
      <c r="I10" s="5">
        <v>42583</v>
      </c>
      <c r="J10" s="23">
        <v>2166.5428235294121</v>
      </c>
      <c r="K10" s="24">
        <v>55.495273528861141</v>
      </c>
      <c r="L10" s="5">
        <v>43281</v>
      </c>
      <c r="M10" s="5" t="s">
        <v>33</v>
      </c>
      <c r="N10" s="5" t="s">
        <v>34</v>
      </c>
      <c r="O10" s="5" t="s">
        <v>39</v>
      </c>
      <c r="Q10" s="22">
        <v>42851</v>
      </c>
    </row>
    <row r="11" spans="1:19" hidden="1" x14ac:dyDescent="0.25">
      <c r="A11" t="s">
        <v>63</v>
      </c>
      <c r="B11" t="s">
        <v>476</v>
      </c>
      <c r="C11" t="s">
        <v>477</v>
      </c>
      <c r="D11" t="s">
        <v>1759</v>
      </c>
      <c r="E11" t="s">
        <v>480</v>
      </c>
      <c r="F11" t="s">
        <v>481</v>
      </c>
      <c r="G11" t="s">
        <v>20</v>
      </c>
      <c r="H11" t="s">
        <v>479</v>
      </c>
      <c r="I11" s="5">
        <v>42583</v>
      </c>
      <c r="J11" s="23">
        <v>7447.4909558823529</v>
      </c>
      <c r="K11" s="24">
        <v>190.76500275546013</v>
      </c>
      <c r="L11" s="5">
        <v>43281</v>
      </c>
      <c r="M11" s="5" t="s">
        <v>33</v>
      </c>
      <c r="N11" s="5" t="s">
        <v>34</v>
      </c>
      <c r="O11" s="5" t="s">
        <v>39</v>
      </c>
      <c r="Q11" s="22">
        <v>42851</v>
      </c>
    </row>
    <row r="12" spans="1:19" hidden="1" x14ac:dyDescent="0.25">
      <c r="A12" t="s">
        <v>63</v>
      </c>
      <c r="B12" t="s">
        <v>487</v>
      </c>
      <c r="C12" t="s">
        <v>488</v>
      </c>
      <c r="D12" t="s">
        <v>489</v>
      </c>
      <c r="E12" t="s">
        <v>1760</v>
      </c>
      <c r="F12" t="s">
        <v>481</v>
      </c>
      <c r="G12" t="s">
        <v>20</v>
      </c>
      <c r="H12" t="s">
        <v>490</v>
      </c>
      <c r="I12" s="5">
        <v>42583</v>
      </c>
      <c r="J12" s="23">
        <v>2708.1785294117649</v>
      </c>
      <c r="K12" s="24">
        <v>69.369091911076424</v>
      </c>
      <c r="L12" s="5">
        <v>43281</v>
      </c>
      <c r="M12" s="5" t="s">
        <v>33</v>
      </c>
      <c r="N12" s="5" t="s">
        <v>34</v>
      </c>
      <c r="O12" s="5" t="s">
        <v>39</v>
      </c>
      <c r="Q12" s="22">
        <v>42851</v>
      </c>
    </row>
    <row r="13" spans="1:19" hidden="1" x14ac:dyDescent="0.25">
      <c r="A13" t="s">
        <v>63</v>
      </c>
      <c r="B13" t="s">
        <v>497</v>
      </c>
      <c r="C13" t="s">
        <v>498</v>
      </c>
      <c r="D13" t="s">
        <v>1761</v>
      </c>
      <c r="E13" t="s">
        <v>501</v>
      </c>
      <c r="F13" t="s">
        <v>502</v>
      </c>
      <c r="G13" t="s">
        <v>20</v>
      </c>
      <c r="H13" t="s">
        <v>500</v>
      </c>
      <c r="I13" s="5">
        <v>42583</v>
      </c>
      <c r="J13" s="23">
        <v>11606.479411764711</v>
      </c>
      <c r="K13" s="24">
        <v>297.29610819032763</v>
      </c>
      <c r="L13" s="5">
        <v>43281</v>
      </c>
      <c r="M13" s="5" t="s">
        <v>33</v>
      </c>
      <c r="N13" s="5" t="s">
        <v>34</v>
      </c>
      <c r="O13" s="5" t="s">
        <v>39</v>
      </c>
      <c r="Q13" s="22">
        <v>42851</v>
      </c>
    </row>
    <row r="14" spans="1:19" hidden="1" x14ac:dyDescent="0.25">
      <c r="A14" t="s">
        <v>63</v>
      </c>
      <c r="B14" t="s">
        <v>507</v>
      </c>
      <c r="C14" t="s">
        <v>508</v>
      </c>
      <c r="D14" t="s">
        <v>509</v>
      </c>
      <c r="E14" t="s">
        <v>511</v>
      </c>
      <c r="F14" t="s">
        <v>512</v>
      </c>
      <c r="G14" t="s">
        <v>20</v>
      </c>
      <c r="H14" t="s">
        <v>510</v>
      </c>
      <c r="I14" s="5">
        <v>42583</v>
      </c>
      <c r="J14" s="23">
        <v>9672.0661764705874</v>
      </c>
      <c r="K14" s="24">
        <v>247.74675682527288</v>
      </c>
      <c r="L14" s="5">
        <v>43281</v>
      </c>
      <c r="M14" s="5" t="s">
        <v>33</v>
      </c>
      <c r="N14" s="5" t="s">
        <v>34</v>
      </c>
      <c r="O14" s="5" t="s">
        <v>39</v>
      </c>
      <c r="Q14" s="22">
        <v>42851</v>
      </c>
    </row>
    <row r="15" spans="1:19" hidden="1" x14ac:dyDescent="0.25">
      <c r="A15" t="s">
        <v>63</v>
      </c>
      <c r="B15" t="s">
        <v>665</v>
      </c>
      <c r="C15" t="s">
        <v>666</v>
      </c>
      <c r="D15" t="s">
        <v>594</v>
      </c>
      <c r="E15" t="s">
        <v>597</v>
      </c>
      <c r="F15" t="s">
        <v>47</v>
      </c>
      <c r="G15" t="s">
        <v>47</v>
      </c>
      <c r="H15" t="s">
        <v>595</v>
      </c>
      <c r="I15" s="5">
        <v>42370</v>
      </c>
      <c r="J15" s="23">
        <v>110007.3529411765</v>
      </c>
      <c r="K15" s="24">
        <v>2817.8017417220376</v>
      </c>
      <c r="L15" s="5">
        <v>42947</v>
      </c>
      <c r="M15" s="5" t="s">
        <v>10</v>
      </c>
      <c r="N15" s="5" t="s">
        <v>534</v>
      </c>
      <c r="O15" s="5" t="s">
        <v>540</v>
      </c>
      <c r="Q15" s="22">
        <v>42851</v>
      </c>
    </row>
    <row r="16" spans="1:19" hidden="1" x14ac:dyDescent="0.25">
      <c r="A16" t="s">
        <v>63</v>
      </c>
      <c r="B16" t="s">
        <v>899</v>
      </c>
      <c r="C16" t="s">
        <v>900</v>
      </c>
      <c r="D16" t="s">
        <v>901</v>
      </c>
      <c r="E16" t="s">
        <v>903</v>
      </c>
      <c r="F16" t="s">
        <v>47</v>
      </c>
      <c r="G16" t="s">
        <v>47</v>
      </c>
      <c r="H16" t="s">
        <v>902</v>
      </c>
      <c r="I16" s="5">
        <v>42555</v>
      </c>
      <c r="J16" s="23">
        <v>7836.6014705882353</v>
      </c>
      <c r="K16" s="24">
        <v>200.73193911694941</v>
      </c>
      <c r="L16" s="5">
        <v>43100</v>
      </c>
      <c r="M16" s="5" t="s">
        <v>118</v>
      </c>
      <c r="N16" s="5" t="s">
        <v>119</v>
      </c>
      <c r="O16" s="5" t="s">
        <v>127</v>
      </c>
      <c r="Q16" s="22">
        <v>42851</v>
      </c>
    </row>
    <row r="17" spans="1:19" hidden="1" x14ac:dyDescent="0.25">
      <c r="A17" t="s">
        <v>63</v>
      </c>
      <c r="B17" t="s">
        <v>911</v>
      </c>
      <c r="C17" t="s">
        <v>912</v>
      </c>
      <c r="D17" t="s">
        <v>1762</v>
      </c>
      <c r="E17" t="s">
        <v>915</v>
      </c>
      <c r="F17" t="s">
        <v>47</v>
      </c>
      <c r="G17" t="s">
        <v>47</v>
      </c>
      <c r="H17" t="s">
        <v>914</v>
      </c>
      <c r="I17" s="5">
        <v>42555</v>
      </c>
      <c r="J17" s="23">
        <v>3333.3338235294118</v>
      </c>
      <c r="K17" s="24">
        <v>85.382236755616105</v>
      </c>
      <c r="L17" s="5">
        <v>42916</v>
      </c>
      <c r="M17" s="5" t="s">
        <v>118</v>
      </c>
      <c r="N17" s="5" t="s">
        <v>119</v>
      </c>
      <c r="O17" s="5" t="s">
        <v>127</v>
      </c>
      <c r="Q17" s="22">
        <v>42851</v>
      </c>
    </row>
    <row r="18" spans="1:19" hidden="1" x14ac:dyDescent="0.25">
      <c r="A18" t="s">
        <v>63</v>
      </c>
      <c r="B18" t="s">
        <v>962</v>
      </c>
      <c r="C18" t="s">
        <v>963</v>
      </c>
      <c r="D18" t="s">
        <v>964</v>
      </c>
      <c r="E18" t="s">
        <v>780</v>
      </c>
      <c r="F18" t="s">
        <v>162</v>
      </c>
      <c r="G18" t="s">
        <v>32</v>
      </c>
      <c r="H18" t="s">
        <v>779</v>
      </c>
      <c r="I18" s="5">
        <v>42571</v>
      </c>
      <c r="J18" s="23">
        <v>106552.6530882353</v>
      </c>
      <c r="K18" s="24">
        <v>2729.3107545063917</v>
      </c>
      <c r="L18" s="5">
        <v>43100</v>
      </c>
      <c r="M18" s="5" t="s">
        <v>10</v>
      </c>
      <c r="N18" s="5" t="s">
        <v>11</v>
      </c>
      <c r="O18" s="5" t="s">
        <v>17</v>
      </c>
      <c r="Q18" s="22">
        <v>42851</v>
      </c>
    </row>
    <row r="19" spans="1:19" hidden="1" x14ac:dyDescent="0.25">
      <c r="A19" t="s">
        <v>63</v>
      </c>
      <c r="B19" t="s">
        <v>1062</v>
      </c>
      <c r="C19" t="s">
        <v>1063</v>
      </c>
      <c r="D19" t="s">
        <v>594</v>
      </c>
      <c r="E19" t="s">
        <v>597</v>
      </c>
      <c r="F19" t="s">
        <v>47</v>
      </c>
      <c r="G19" t="s">
        <v>47</v>
      </c>
      <c r="H19" t="s">
        <v>595</v>
      </c>
      <c r="I19" s="5">
        <v>42629</v>
      </c>
      <c r="J19" s="23">
        <v>151169.1176470588</v>
      </c>
      <c r="K19" s="24">
        <v>3872.1466484902971</v>
      </c>
      <c r="L19" s="5">
        <v>42947</v>
      </c>
      <c r="M19" s="5" t="s">
        <v>10</v>
      </c>
      <c r="N19" s="5" t="s">
        <v>534</v>
      </c>
      <c r="O19" s="5" t="s">
        <v>540</v>
      </c>
      <c r="Q19" s="22">
        <v>42851</v>
      </c>
    </row>
    <row r="20" spans="1:19" hidden="1" x14ac:dyDescent="0.25">
      <c r="A20" t="s">
        <v>63</v>
      </c>
      <c r="B20" t="s">
        <v>1133</v>
      </c>
      <c r="C20" t="s">
        <v>1134</v>
      </c>
      <c r="D20" t="s">
        <v>1135</v>
      </c>
      <c r="E20" t="s">
        <v>1137</v>
      </c>
      <c r="F20" t="s">
        <v>512</v>
      </c>
      <c r="G20" t="s">
        <v>20</v>
      </c>
      <c r="H20" t="s">
        <v>1136</v>
      </c>
      <c r="I20" s="5">
        <v>42675</v>
      </c>
      <c r="J20" s="23">
        <v>32812</v>
      </c>
      <c r="K20" s="24">
        <v>840.46846212927949</v>
      </c>
      <c r="L20" s="5">
        <v>43404</v>
      </c>
      <c r="M20" s="5" t="s">
        <v>10</v>
      </c>
      <c r="N20" s="5" t="s">
        <v>534</v>
      </c>
      <c r="O20" s="5" t="s">
        <v>540</v>
      </c>
      <c r="Q20" s="22">
        <v>42851</v>
      </c>
    </row>
    <row r="21" spans="1:19" hidden="1" x14ac:dyDescent="0.25">
      <c r="A21" t="s">
        <v>63</v>
      </c>
      <c r="B21" t="s">
        <v>1215</v>
      </c>
      <c r="C21" t="s">
        <v>1216</v>
      </c>
      <c r="D21" t="s">
        <v>1217</v>
      </c>
      <c r="E21" t="s">
        <v>1219</v>
      </c>
      <c r="F21" t="s">
        <v>512</v>
      </c>
      <c r="G21" t="s">
        <v>20</v>
      </c>
      <c r="H21" t="s">
        <v>1218</v>
      </c>
      <c r="I21" s="5">
        <v>42695</v>
      </c>
      <c r="J21" s="23">
        <v>59029.411764705881</v>
      </c>
      <c r="K21" s="24">
        <v>1512.0187408959634</v>
      </c>
      <c r="L21" s="5">
        <v>42876</v>
      </c>
      <c r="M21" s="5" t="s">
        <v>10</v>
      </c>
      <c r="N21" s="5" t="s">
        <v>850</v>
      </c>
      <c r="O21" s="5" t="s">
        <v>855</v>
      </c>
      <c r="Q21" s="22">
        <v>42851</v>
      </c>
    </row>
    <row r="22" spans="1:19" hidden="1" x14ac:dyDescent="0.25">
      <c r="A22" t="s">
        <v>63</v>
      </c>
      <c r="B22" t="s">
        <v>1242</v>
      </c>
      <c r="C22" t="s">
        <v>1243</v>
      </c>
      <c r="D22" t="s">
        <v>365</v>
      </c>
      <c r="E22" t="s">
        <v>368</v>
      </c>
      <c r="F22" t="s">
        <v>31</v>
      </c>
      <c r="G22" t="s">
        <v>32</v>
      </c>
      <c r="H22" t="s">
        <v>366</v>
      </c>
      <c r="I22" s="5">
        <v>42660</v>
      </c>
      <c r="J22" s="23">
        <v>2914723.817647059</v>
      </c>
      <c r="K22" s="24">
        <v>74659.680743307501</v>
      </c>
      <c r="L22" s="5">
        <v>43100</v>
      </c>
      <c r="M22" s="5" t="s">
        <v>10</v>
      </c>
      <c r="N22" s="5" t="s">
        <v>1241</v>
      </c>
      <c r="O22" s="5" t="s">
        <v>1244</v>
      </c>
      <c r="Q22" s="22">
        <v>42851</v>
      </c>
      <c r="S22" s="26"/>
    </row>
    <row r="23" spans="1:19" hidden="1" x14ac:dyDescent="0.25">
      <c r="A23" t="s">
        <v>63</v>
      </c>
      <c r="B23" t="s">
        <v>1249</v>
      </c>
      <c r="C23" t="s">
        <v>1250</v>
      </c>
      <c r="D23" t="s">
        <v>322</v>
      </c>
      <c r="E23" t="s">
        <v>327</v>
      </c>
      <c r="F23" t="s">
        <v>31</v>
      </c>
      <c r="G23" t="s">
        <v>32</v>
      </c>
      <c r="H23" t="s">
        <v>323</v>
      </c>
      <c r="I23" s="5">
        <v>42759</v>
      </c>
      <c r="J23" s="23">
        <v>698860.38088235294</v>
      </c>
      <c r="K23" s="24">
        <v>17901.076117373937</v>
      </c>
      <c r="L23" s="5">
        <v>42947</v>
      </c>
      <c r="M23" s="5" t="s">
        <v>10</v>
      </c>
      <c r="N23" s="5" t="s">
        <v>319</v>
      </c>
      <c r="O23" s="5" t="s">
        <v>325</v>
      </c>
      <c r="Q23" s="22">
        <v>42851</v>
      </c>
    </row>
    <row r="24" spans="1:19" hidden="1" x14ac:dyDescent="0.25">
      <c r="A24" t="s">
        <v>63</v>
      </c>
      <c r="B24" t="s">
        <v>1262</v>
      </c>
      <c r="C24" t="s">
        <v>1263</v>
      </c>
      <c r="D24" t="s">
        <v>1264</v>
      </c>
      <c r="E24" t="s">
        <v>1265</v>
      </c>
      <c r="F24" t="s">
        <v>19</v>
      </c>
      <c r="G24" t="s">
        <v>32</v>
      </c>
      <c r="H24" t="s">
        <v>248</v>
      </c>
      <c r="I24" s="5">
        <v>42795</v>
      </c>
      <c r="J24" s="23">
        <v>505316.69705882348</v>
      </c>
      <c r="K24" s="24">
        <v>12943.519055994037</v>
      </c>
      <c r="L24" s="5">
        <v>42978</v>
      </c>
      <c r="M24" s="5" t="s">
        <v>10</v>
      </c>
      <c r="N24" s="5" t="s">
        <v>319</v>
      </c>
      <c r="O24" s="5" t="s">
        <v>325</v>
      </c>
      <c r="Q24" s="22">
        <v>42851</v>
      </c>
    </row>
    <row r="25" spans="1:19" hidden="1" x14ac:dyDescent="0.25">
      <c r="A25" t="s">
        <v>63</v>
      </c>
      <c r="B25" t="s">
        <v>1267</v>
      </c>
      <c r="C25" t="s">
        <v>1268</v>
      </c>
      <c r="D25" t="s">
        <v>1269</v>
      </c>
      <c r="E25" t="s">
        <v>1271</v>
      </c>
      <c r="F25" t="s">
        <v>31</v>
      </c>
      <c r="G25" t="s">
        <v>32</v>
      </c>
      <c r="H25" t="s">
        <v>1763</v>
      </c>
      <c r="I25" s="5">
        <v>42760</v>
      </c>
      <c r="J25" s="23">
        <v>229739.87352941179</v>
      </c>
      <c r="K25" s="24">
        <v>5884.7104167694715</v>
      </c>
      <c r="L25" s="5">
        <v>42947</v>
      </c>
      <c r="M25" s="5" t="s">
        <v>10</v>
      </c>
      <c r="N25" s="5" t="s">
        <v>319</v>
      </c>
      <c r="O25" s="5" t="s">
        <v>325</v>
      </c>
      <c r="Q25" s="22">
        <v>42851</v>
      </c>
    </row>
    <row r="26" spans="1:19" hidden="1" x14ac:dyDescent="0.25">
      <c r="A26" t="s">
        <v>63</v>
      </c>
      <c r="B26" t="s">
        <v>1274</v>
      </c>
      <c r="C26" t="s">
        <v>1275</v>
      </c>
      <c r="D26" t="s">
        <v>1276</v>
      </c>
      <c r="E26" t="s">
        <v>1279</v>
      </c>
      <c r="F26" t="s">
        <v>162</v>
      </c>
      <c r="G26" t="s">
        <v>32</v>
      </c>
      <c r="H26" t="s">
        <v>1277</v>
      </c>
      <c r="I26" s="5">
        <v>42766</v>
      </c>
      <c r="J26" s="23">
        <v>823442.73823529412</v>
      </c>
      <c r="K26" s="24">
        <v>21092.211747413767</v>
      </c>
      <c r="L26" s="5">
        <v>42943</v>
      </c>
      <c r="M26" s="5" t="s">
        <v>10</v>
      </c>
      <c r="N26" s="5" t="s">
        <v>319</v>
      </c>
      <c r="O26" s="5" t="s">
        <v>325</v>
      </c>
      <c r="Q26" s="22">
        <v>42851</v>
      </c>
    </row>
    <row r="27" spans="1:19" hidden="1" x14ac:dyDescent="0.25">
      <c r="A27" t="s">
        <v>63</v>
      </c>
      <c r="B27" t="s">
        <v>1361</v>
      </c>
      <c r="C27" t="s">
        <v>1362</v>
      </c>
      <c r="D27" t="s">
        <v>1363</v>
      </c>
      <c r="E27" t="s">
        <v>1365</v>
      </c>
      <c r="F27" t="s">
        <v>162</v>
      </c>
      <c r="G27" t="s">
        <v>32</v>
      </c>
      <c r="H27" t="s">
        <v>1364</v>
      </c>
      <c r="I27" s="5">
        <v>42731</v>
      </c>
      <c r="J27" s="23">
        <v>199631.44588235291</v>
      </c>
      <c r="K27" s="24">
        <v>5113.4930608736331</v>
      </c>
      <c r="L27" s="5">
        <v>42886</v>
      </c>
      <c r="M27" s="5" t="s">
        <v>10</v>
      </c>
      <c r="N27" s="5" t="s">
        <v>850</v>
      </c>
      <c r="O27" s="5" t="s">
        <v>855</v>
      </c>
      <c r="Q27" s="22">
        <v>42851</v>
      </c>
    </row>
    <row r="28" spans="1:19" hidden="1" x14ac:dyDescent="0.25">
      <c r="A28" t="s">
        <v>63</v>
      </c>
      <c r="B28" t="s">
        <v>1402</v>
      </c>
      <c r="C28" t="s">
        <v>1403</v>
      </c>
      <c r="D28" t="s">
        <v>1085</v>
      </c>
      <c r="E28" t="s">
        <v>1090</v>
      </c>
      <c r="F28" t="s">
        <v>19</v>
      </c>
      <c r="G28" t="s">
        <v>20</v>
      </c>
      <c r="H28" t="s">
        <v>1086</v>
      </c>
      <c r="I28" s="5">
        <v>42736</v>
      </c>
      <c r="J28" s="23">
        <v>183846.63388235291</v>
      </c>
      <c r="K28" s="24">
        <v>4709.1703537347867</v>
      </c>
      <c r="L28" s="5">
        <v>43100</v>
      </c>
      <c r="M28" s="5" t="s">
        <v>1081</v>
      </c>
      <c r="N28" s="5" t="s">
        <v>1082</v>
      </c>
      <c r="O28" s="5" t="s">
        <v>1088</v>
      </c>
      <c r="Q28" s="22">
        <v>42851</v>
      </c>
    </row>
    <row r="29" spans="1:19" hidden="1" x14ac:dyDescent="0.25">
      <c r="A29" t="s">
        <v>63</v>
      </c>
      <c r="B29" t="s">
        <v>1470</v>
      </c>
      <c r="C29" t="s">
        <v>1471</v>
      </c>
      <c r="D29" t="s">
        <v>1472</v>
      </c>
      <c r="E29" t="s">
        <v>1474</v>
      </c>
      <c r="F29" t="s">
        <v>1475</v>
      </c>
      <c r="G29" t="s">
        <v>47</v>
      </c>
      <c r="H29" t="s">
        <v>1473</v>
      </c>
      <c r="I29" s="5">
        <v>42802</v>
      </c>
      <c r="J29" s="23">
        <v>27180.882352941171</v>
      </c>
      <c r="K29" s="24">
        <v>696.22925729895576</v>
      </c>
      <c r="L29" s="5">
        <v>42886</v>
      </c>
      <c r="M29" s="5" t="s">
        <v>10</v>
      </c>
      <c r="N29" s="5" t="s">
        <v>362</v>
      </c>
      <c r="O29" s="5" t="s">
        <v>367</v>
      </c>
      <c r="Q29" s="22">
        <v>42851</v>
      </c>
    </row>
    <row r="30" spans="1:19" hidden="1" x14ac:dyDescent="0.25">
      <c r="A30" t="s">
        <v>63</v>
      </c>
      <c r="B30" t="s">
        <v>1484</v>
      </c>
      <c r="C30" t="s">
        <v>1485</v>
      </c>
      <c r="D30" t="s">
        <v>594</v>
      </c>
      <c r="E30" t="s">
        <v>597</v>
      </c>
      <c r="F30" t="s">
        <v>47</v>
      </c>
      <c r="G30" t="s">
        <v>47</v>
      </c>
      <c r="H30" t="s">
        <v>595</v>
      </c>
      <c r="I30" s="5">
        <v>42797</v>
      </c>
      <c r="J30" s="23">
        <v>51952.286764705881</v>
      </c>
      <c r="K30" s="24">
        <v>1330.7405388647956</v>
      </c>
      <c r="L30" s="5">
        <v>42870</v>
      </c>
      <c r="M30" s="5" t="s">
        <v>10</v>
      </c>
      <c r="N30" s="5" t="s">
        <v>11</v>
      </c>
      <c r="O30" s="5" t="s">
        <v>17</v>
      </c>
      <c r="Q30" s="22">
        <v>42851</v>
      </c>
    </row>
    <row r="31" spans="1:19" hidden="1" x14ac:dyDescent="0.25">
      <c r="A31" t="s">
        <v>63</v>
      </c>
      <c r="B31" t="s">
        <v>1523</v>
      </c>
      <c r="C31" t="s">
        <v>1764</v>
      </c>
      <c r="D31" t="s">
        <v>1765</v>
      </c>
      <c r="E31" t="s">
        <v>480</v>
      </c>
      <c r="F31" t="s">
        <v>481</v>
      </c>
      <c r="G31" t="s">
        <v>20</v>
      </c>
      <c r="H31" t="s">
        <v>479</v>
      </c>
      <c r="I31" s="5">
        <v>42782</v>
      </c>
      <c r="J31" s="23">
        <v>276395.94411764707</v>
      </c>
      <c r="K31" s="24">
        <v>7079.7901405378852</v>
      </c>
      <c r="L31" s="5">
        <v>42937</v>
      </c>
      <c r="M31" s="5" t="s">
        <v>10</v>
      </c>
      <c r="N31" s="5" t="s">
        <v>319</v>
      </c>
      <c r="O31" s="5" t="s">
        <v>325</v>
      </c>
      <c r="Q31" s="22">
        <v>42851</v>
      </c>
    </row>
    <row r="32" spans="1:19" hidden="1" x14ac:dyDescent="0.25">
      <c r="A32" s="16" t="s">
        <v>63</v>
      </c>
      <c r="B32" s="16" t="s">
        <v>57</v>
      </c>
      <c r="C32" s="16" t="s">
        <v>58</v>
      </c>
      <c r="D32" s="16" t="s">
        <v>59</v>
      </c>
      <c r="E32" s="16" t="s">
        <v>60</v>
      </c>
      <c r="F32" s="16" t="s">
        <v>61</v>
      </c>
      <c r="G32" s="16" t="s">
        <v>32</v>
      </c>
      <c r="H32" s="16" t="s">
        <v>62</v>
      </c>
      <c r="I32" s="27">
        <v>42874</v>
      </c>
      <c r="J32" s="28">
        <v>50000</v>
      </c>
      <c r="K32" s="28">
        <v>1277.6959384300874</v>
      </c>
      <c r="L32" s="27">
        <v>42880</v>
      </c>
      <c r="M32" s="29" t="s">
        <v>55</v>
      </c>
      <c r="N32" s="29" t="s">
        <v>56</v>
      </c>
      <c r="O32" s="29"/>
      <c r="P32" s="15">
        <v>26610.400000000001</v>
      </c>
      <c r="Q32" s="30">
        <v>42874</v>
      </c>
    </row>
    <row r="33" spans="1:17" hidden="1" x14ac:dyDescent="0.25">
      <c r="A33" s="16" t="s">
        <v>63</v>
      </c>
      <c r="B33" s="16" t="s">
        <v>1424</v>
      </c>
      <c r="C33" s="16" t="s">
        <v>1425</v>
      </c>
      <c r="D33" s="16" t="s">
        <v>1426</v>
      </c>
      <c r="E33" s="16" t="s">
        <v>1430</v>
      </c>
      <c r="F33" s="16" t="s">
        <v>1431</v>
      </c>
      <c r="G33" s="16" t="s">
        <v>1431</v>
      </c>
      <c r="H33" s="16" t="s">
        <v>1427</v>
      </c>
      <c r="I33" s="27">
        <v>42781</v>
      </c>
      <c r="J33" s="28">
        <v>47060.641764705877</v>
      </c>
      <c r="K33" s="28">
        <v>1202.5838168535608</v>
      </c>
      <c r="L33" s="27">
        <v>43145</v>
      </c>
      <c r="M33" s="31" t="s">
        <v>10</v>
      </c>
      <c r="N33" s="31" t="s">
        <v>11</v>
      </c>
      <c r="O33" s="32"/>
      <c r="P33" s="15">
        <v>26610.400000000001</v>
      </c>
      <c r="Q33" s="30">
        <v>42874</v>
      </c>
    </row>
    <row r="34" spans="1:17" hidden="1" x14ac:dyDescent="0.25">
      <c r="A34" s="16" t="s">
        <v>63</v>
      </c>
      <c r="B34" s="16" t="s">
        <v>1594</v>
      </c>
      <c r="C34" s="16" t="s">
        <v>1595</v>
      </c>
      <c r="D34" s="16" t="s">
        <v>1596</v>
      </c>
      <c r="E34" s="16" t="s">
        <v>1598</v>
      </c>
      <c r="F34" s="16" t="s">
        <v>31</v>
      </c>
      <c r="G34" s="16" t="s">
        <v>32</v>
      </c>
      <c r="H34" s="16" t="s">
        <v>510</v>
      </c>
      <c r="I34" s="27">
        <v>42842</v>
      </c>
      <c r="J34" s="28">
        <v>78705.882352941175</v>
      </c>
      <c r="K34" s="28">
        <v>2011.2437242581846</v>
      </c>
      <c r="L34" s="27">
        <v>42995</v>
      </c>
      <c r="M34" s="29" t="s">
        <v>33</v>
      </c>
      <c r="N34" s="29" t="s">
        <v>34</v>
      </c>
      <c r="O34" s="29"/>
      <c r="P34" s="15">
        <v>26610.400000000001</v>
      </c>
      <c r="Q34" s="30">
        <v>42874</v>
      </c>
    </row>
    <row r="35" spans="1:17" hidden="1" x14ac:dyDescent="0.25">
      <c r="A35" s="16" t="s">
        <v>63</v>
      </c>
      <c r="B35" s="16" t="s">
        <v>1602</v>
      </c>
      <c r="C35" s="16" t="s">
        <v>1603</v>
      </c>
      <c r="D35" s="16" t="s">
        <v>1766</v>
      </c>
      <c r="E35" s="16" t="s">
        <v>1606</v>
      </c>
      <c r="F35" s="16" t="s">
        <v>162</v>
      </c>
      <c r="G35" s="16" t="s">
        <v>32</v>
      </c>
      <c r="H35" s="16" t="s">
        <v>1605</v>
      </c>
      <c r="I35" s="27">
        <v>42809</v>
      </c>
      <c r="J35" s="28">
        <v>459583.90852941183</v>
      </c>
      <c r="K35" s="28">
        <v>11744.169865917087</v>
      </c>
      <c r="L35" s="27">
        <v>43190</v>
      </c>
      <c r="M35" s="29" t="s">
        <v>33</v>
      </c>
      <c r="N35" s="29" t="s">
        <v>384</v>
      </c>
      <c r="O35" s="29"/>
      <c r="P35" s="15">
        <v>26610.400000000001</v>
      </c>
      <c r="Q35" s="30">
        <v>42874</v>
      </c>
    </row>
    <row r="36" spans="1:17" hidden="1" x14ac:dyDescent="0.25">
      <c r="A36" s="16" t="s">
        <v>63</v>
      </c>
      <c r="B36" s="16" t="s">
        <v>385</v>
      </c>
      <c r="C36" s="16" t="s">
        <v>386</v>
      </c>
      <c r="D36" s="16" t="s">
        <v>387</v>
      </c>
      <c r="E36" s="16"/>
      <c r="F36" s="16"/>
      <c r="G36" s="16"/>
      <c r="H36" s="16" t="s">
        <v>388</v>
      </c>
      <c r="I36" s="27">
        <v>42483</v>
      </c>
      <c r="J36" s="28">
        <v>240685.03</v>
      </c>
      <c r="K36" s="28">
        <v>6150.4457054384748</v>
      </c>
      <c r="L36" s="27">
        <v>43190</v>
      </c>
      <c r="M36" s="29" t="s">
        <v>33</v>
      </c>
      <c r="N36" s="29" t="s">
        <v>199</v>
      </c>
      <c r="O36" s="29"/>
      <c r="P36" s="15">
        <v>26610.400000000001</v>
      </c>
      <c r="Q36" s="30">
        <v>42874</v>
      </c>
    </row>
    <row r="37" spans="1:17" x14ac:dyDescent="0.25">
      <c r="I37" s="5"/>
    </row>
    <row r="38" spans="1:17" x14ac:dyDescent="0.25">
      <c r="I38" s="5"/>
      <c r="K38" s="3"/>
    </row>
    <row r="39" spans="1:17" x14ac:dyDescent="0.25">
      <c r="I39" s="5"/>
    </row>
    <row r="40" spans="1:17" x14ac:dyDescent="0.25">
      <c r="I40" s="5"/>
    </row>
  </sheetData>
  <autoFilter ref="A1:O36">
    <filterColumn colId="1">
      <filters>
        <filter val="SC-235"/>
      </filters>
    </filterColumn>
  </autoFilter>
  <pageMargins left="0.7" right="0.7" top="0.75" bottom="0.75" header="0.3" footer="0.3"/>
  <pageSetup scale="2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Listado OCIP F-</vt:lpstr>
      <vt:lpstr>Hoja4</vt:lpstr>
      <vt:lpstr>BD</vt:lpstr>
      <vt:lpstr>Historico SCM EM</vt:lpstr>
      <vt:lpstr>Historico NU</vt:lpstr>
      <vt:lpstr>'Historico NU'!Área_de_impresión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Leyton</dc:creator>
  <cp:lastModifiedBy>Michael Leyton</cp:lastModifiedBy>
  <cp:lastPrinted>2017-06-16T17:44:24Z</cp:lastPrinted>
  <dcterms:created xsi:type="dcterms:W3CDTF">2017-05-19T19:35:16Z</dcterms:created>
  <dcterms:modified xsi:type="dcterms:W3CDTF">2017-06-16T20:56:56Z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53b2fbb9-7f1f-4840-8cc8-bb43907d4c63</vt:lpwstr>
  </property>
</Properties>
</file>