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rjun Kumar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79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62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45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11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79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62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45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8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1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79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62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45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11" i="1"/>
  <c r="O3" i="1"/>
  <c r="O4" i="1"/>
  <c r="O5" i="1"/>
  <c r="O6" i="1"/>
  <c r="O2" i="1"/>
  <c r="N3" i="1"/>
  <c r="N4" i="1"/>
  <c r="N5" i="1"/>
  <c r="N6" i="1"/>
  <c r="N2" i="1"/>
  <c r="H3" i="1"/>
  <c r="H4" i="1"/>
  <c r="H5" i="1"/>
  <c r="H6" i="1"/>
  <c r="H2" i="1"/>
  <c r="G54" i="1" l="1"/>
  <c r="G53" i="1"/>
  <c r="G52" i="1"/>
  <c r="G51" i="1"/>
  <c r="G50" i="1"/>
  <c r="F54" i="1"/>
  <c r="F53" i="1"/>
  <c r="F52" i="1"/>
  <c r="F51" i="1"/>
  <c r="F50" i="1"/>
  <c r="F47" i="1"/>
  <c r="E47" i="1"/>
  <c r="F40" i="1"/>
  <c r="E40" i="1"/>
  <c r="F32" i="1"/>
  <c r="E32" i="1"/>
  <c r="F23" i="1"/>
  <c r="E23" i="1"/>
  <c r="F13" i="1"/>
  <c r="E13" i="1"/>
  <c r="E54" i="1"/>
  <c r="E53" i="1"/>
  <c r="E52" i="1"/>
  <c r="E51" i="1"/>
  <c r="E50" i="1"/>
  <c r="D51" i="1"/>
  <c r="D52" i="1"/>
  <c r="D53" i="1"/>
  <c r="D54" i="1"/>
  <c r="D50" i="1"/>
  <c r="D47" i="1"/>
  <c r="D40" i="1"/>
  <c r="D32" i="1"/>
  <c r="D23" i="1"/>
  <c r="D13" i="1"/>
</calcChain>
</file>

<file path=xl/sharedStrings.xml><?xml version="1.0" encoding="utf-8"?>
<sst xmlns="http://schemas.openxmlformats.org/spreadsheetml/2006/main" count="43" uniqueCount="21">
  <si>
    <t>upper error</t>
  </si>
  <si>
    <t>lower error</t>
  </si>
  <si>
    <t>average</t>
  </si>
  <si>
    <t>saturation region</t>
  </si>
  <si>
    <t>t increasing</t>
  </si>
  <si>
    <t>L</t>
  </si>
  <si>
    <t>log L</t>
  </si>
  <si>
    <t>log w_sat</t>
  </si>
  <si>
    <t>average/max</t>
  </si>
  <si>
    <t>max upper error</t>
  </si>
  <si>
    <t>max lower error</t>
  </si>
  <si>
    <t>crossover time</t>
  </si>
  <si>
    <t>lower point</t>
  </si>
  <si>
    <t>upper point</t>
  </si>
  <si>
    <t>Data Collapse?</t>
  </si>
  <si>
    <t>alpha exp</t>
  </si>
  <si>
    <t>z exp</t>
  </si>
  <si>
    <t>log w</t>
  </si>
  <si>
    <t>log w - alpha*logL</t>
  </si>
  <si>
    <t>log t</t>
  </si>
  <si>
    <t>log t - z*logL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</si>
</sst>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4"/>
  <sheetViews>
    <sheetView tabSelected="1" topLeftCell="A62" zoomScale="85" zoomScaleNormal="85" workbookViewId="0">
      <selection activeCell="N79" sqref="N79:N94"/>
    </sheetView>
  </sheetViews>
  <sheetFormatPr defaultRowHeight="15" x14ac:dyDescent="0.25"/>
  <cols>
    <col min="2" max="2" width="17.140625" customWidth="1"/>
    <col min="3" max="3" width="13" customWidth="1"/>
    <col min="5" max="5" width="12" customWidth="1"/>
    <col min="6" max="6" width="15.7109375" customWidth="1"/>
    <col min="7" max="8" width="16.85546875" customWidth="1"/>
    <col min="9" max="10" width="18.42578125" customWidth="1"/>
    <col min="11" max="11" width="18.140625" bestFit="1" customWidth="1"/>
    <col min="12" max="12" width="11.5703125" customWidth="1"/>
    <col min="14" max="14" width="12.42578125" customWidth="1"/>
  </cols>
  <sheetData>
    <row r="1" spans="2:15" x14ac:dyDescent="0.25">
      <c r="B1" t="s">
        <v>3</v>
      </c>
      <c r="H1" t="s">
        <v>6</v>
      </c>
      <c r="I1" t="s">
        <v>11</v>
      </c>
      <c r="J1" t="s">
        <v>16</v>
      </c>
      <c r="K1" t="s">
        <v>12</v>
      </c>
      <c r="L1" t="s">
        <v>13</v>
      </c>
      <c r="M1" t="s">
        <v>2</v>
      </c>
      <c r="N1" t="s">
        <v>1</v>
      </c>
      <c r="O1" t="s">
        <v>0</v>
      </c>
    </row>
    <row r="2" spans="2:15" x14ac:dyDescent="0.25">
      <c r="B2" t="s">
        <v>15</v>
      </c>
      <c r="C2">
        <v>500</v>
      </c>
      <c r="D2" t="s">
        <v>2</v>
      </c>
      <c r="E2" t="s">
        <v>0</v>
      </c>
      <c r="F2" t="s">
        <v>1</v>
      </c>
      <c r="H2">
        <f>LN(I2)</f>
        <v>6.2146080984221914</v>
      </c>
      <c r="I2">
        <v>500</v>
      </c>
      <c r="K2">
        <v>12.460900000000001</v>
      </c>
      <c r="L2">
        <v>13.859030000000001</v>
      </c>
      <c r="M2">
        <v>13.161949999999999</v>
      </c>
      <c r="N2">
        <f>M2-K2</f>
        <v>0.70104999999999862</v>
      </c>
      <c r="O2">
        <f>L2-M2</f>
        <v>0.69708000000000148</v>
      </c>
    </row>
    <row r="3" spans="2:15" x14ac:dyDescent="0.25">
      <c r="D3">
        <v>2.3523499999999999</v>
      </c>
      <c r="E3">
        <v>0.24640000000000001</v>
      </c>
      <c r="F3">
        <v>0.32768000000000003</v>
      </c>
      <c r="H3">
        <f t="shared" ref="H3:H6" si="0">LN(I3)</f>
        <v>6.9077552789821368</v>
      </c>
      <c r="I3">
        <v>1000</v>
      </c>
      <c r="K3">
        <v>14.55414</v>
      </c>
      <c r="L3">
        <v>15.9419</v>
      </c>
      <c r="M3">
        <v>15.24826</v>
      </c>
      <c r="N3">
        <f t="shared" ref="N3:N6" si="1">M3-K3</f>
        <v>0.69411999999999985</v>
      </c>
      <c r="O3">
        <f t="shared" ref="O3:O6" si="2">L3-M3</f>
        <v>0.69364000000000026</v>
      </c>
    </row>
    <row r="4" spans="2:15" x14ac:dyDescent="0.25">
      <c r="D4">
        <v>2.3264999999999998</v>
      </c>
      <c r="E4">
        <v>0.24360999999999999</v>
      </c>
      <c r="F4">
        <v>0.32274999999999998</v>
      </c>
      <c r="H4">
        <f t="shared" si="0"/>
        <v>7.3132203870903014</v>
      </c>
      <c r="I4">
        <v>1500</v>
      </c>
      <c r="K4">
        <v>15.24826</v>
      </c>
      <c r="L4">
        <v>16.635290000000001</v>
      </c>
      <c r="M4">
        <v>15.9419</v>
      </c>
      <c r="N4">
        <f t="shared" si="1"/>
        <v>0.69364000000000026</v>
      </c>
      <c r="O4">
        <f t="shared" si="2"/>
        <v>0.69339000000000084</v>
      </c>
    </row>
    <row r="5" spans="2:15" x14ac:dyDescent="0.25">
      <c r="C5" t="s">
        <v>4</v>
      </c>
      <c r="D5">
        <v>2.3870300000000002</v>
      </c>
      <c r="E5">
        <v>0.23762</v>
      </c>
      <c r="F5">
        <v>0.31228</v>
      </c>
      <c r="H5">
        <f t="shared" si="0"/>
        <v>7.6009024595420822</v>
      </c>
      <c r="I5">
        <v>2000</v>
      </c>
      <c r="K5">
        <v>16.635290000000001</v>
      </c>
      <c r="L5">
        <v>18.02177</v>
      </c>
      <c r="M5">
        <v>17.32856</v>
      </c>
      <c r="N5">
        <f t="shared" si="1"/>
        <v>0.69326999999999828</v>
      </c>
      <c r="O5">
        <f t="shared" si="2"/>
        <v>0.69321000000000055</v>
      </c>
    </row>
    <row r="6" spans="2:15" x14ac:dyDescent="0.25">
      <c r="D6">
        <v>2.3452199999999999</v>
      </c>
      <c r="E6">
        <v>0.21653</v>
      </c>
      <c r="F6">
        <v>0.27676000000000001</v>
      </c>
      <c r="H6">
        <f t="shared" si="0"/>
        <v>7.8240460108562919</v>
      </c>
      <c r="I6">
        <v>2500</v>
      </c>
      <c r="K6">
        <v>17.32856</v>
      </c>
      <c r="L6">
        <v>18.714939999999999</v>
      </c>
      <c r="M6">
        <v>18.02177</v>
      </c>
      <c r="N6">
        <f t="shared" si="1"/>
        <v>0.69321000000000055</v>
      </c>
      <c r="O6">
        <f t="shared" si="2"/>
        <v>0.69316999999999851</v>
      </c>
    </row>
    <row r="7" spans="2:15" x14ac:dyDescent="0.25">
      <c r="D7">
        <v>2.4342600000000001</v>
      </c>
      <c r="E7">
        <v>0.25013000000000002</v>
      </c>
      <c r="F7">
        <v>0.33434000000000003</v>
      </c>
    </row>
    <row r="8" spans="2:15" x14ac:dyDescent="0.25">
      <c r="D8">
        <v>2.3625500000000001</v>
      </c>
      <c r="E8">
        <v>0.23279</v>
      </c>
      <c r="F8">
        <v>0.30397999999999997</v>
      </c>
    </row>
    <row r="9" spans="2:15" x14ac:dyDescent="0.25">
      <c r="D9">
        <v>2.3220299999999998</v>
      </c>
      <c r="E9">
        <v>0.24693000000000001</v>
      </c>
      <c r="F9">
        <v>0.32862999999999998</v>
      </c>
    </row>
    <row r="10" spans="2:15" x14ac:dyDescent="0.25">
      <c r="D10">
        <v>2.4464899999999998</v>
      </c>
      <c r="E10">
        <v>0.24657999999999999</v>
      </c>
      <c r="F10">
        <v>0.32800000000000001</v>
      </c>
      <c r="I10" t="s">
        <v>17</v>
      </c>
      <c r="J10" t="s">
        <v>6</v>
      </c>
      <c r="K10" t="s">
        <v>18</v>
      </c>
      <c r="M10" t="s">
        <v>19</v>
      </c>
      <c r="N10" t="s">
        <v>20</v>
      </c>
    </row>
    <row r="11" spans="2:15" x14ac:dyDescent="0.25">
      <c r="D11">
        <v>2.3407300000000002</v>
      </c>
      <c r="E11">
        <v>0.24646999999999999</v>
      </c>
      <c r="F11">
        <v>0.32779999999999998</v>
      </c>
      <c r="G11" t="s">
        <v>14</v>
      </c>
      <c r="H11">
        <v>500</v>
      </c>
      <c r="I11">
        <v>1.18096</v>
      </c>
      <c r="J11">
        <f>LN(500)</f>
        <v>6.2146080984221914</v>
      </c>
      <c r="K11">
        <f>I11-0.48*J11</f>
        <v>-1.8020518872426516</v>
      </c>
      <c r="M11">
        <v>8.3177699999999994</v>
      </c>
      <c r="N11">
        <f>M11-2.9*J11</f>
        <v>-9.7045934854243541</v>
      </c>
    </row>
    <row r="12" spans="2:15" x14ac:dyDescent="0.25">
      <c r="D12">
        <v>2.3523999999999998</v>
      </c>
      <c r="E12">
        <v>0.22788</v>
      </c>
      <c r="F12">
        <v>0.29563</v>
      </c>
      <c r="I12">
        <v>1.4871700000000001</v>
      </c>
      <c r="J12">
        <f t="shared" ref="J12:J26" si="3">LN(500)</f>
        <v>6.2146080984221914</v>
      </c>
      <c r="K12">
        <f t="shared" ref="K12:K26" si="4">I12-0.48*J12</f>
        <v>-1.4958418872426515</v>
      </c>
      <c r="M12">
        <v>9.4163800000000002</v>
      </c>
      <c r="N12">
        <f t="shared" ref="N12:N26" si="5">M12-2.9*J12</f>
        <v>-8.6059834854243533</v>
      </c>
    </row>
    <row r="13" spans="2:15" x14ac:dyDescent="0.25">
      <c r="C13" t="s">
        <v>8</v>
      </c>
      <c r="D13">
        <f>AVERAGE(D3:D12)</f>
        <v>2.3669560000000001</v>
      </c>
      <c r="E13">
        <f>MAX(E3:E12)</f>
        <v>0.25013000000000002</v>
      </c>
      <c r="F13">
        <f>MAX(F3:F12)</f>
        <v>0.33434000000000003</v>
      </c>
      <c r="I13">
        <v>1.7118500000000001</v>
      </c>
      <c r="J13">
        <f t="shared" si="3"/>
        <v>6.2146080984221914</v>
      </c>
      <c r="K13">
        <f t="shared" si="4"/>
        <v>-1.2711618872426516</v>
      </c>
      <c r="M13">
        <v>10.263680000000001</v>
      </c>
      <c r="N13">
        <f t="shared" si="5"/>
        <v>-7.7586834854243527</v>
      </c>
    </row>
    <row r="14" spans="2:15" x14ac:dyDescent="0.25">
      <c r="I14">
        <v>1.9244600000000001</v>
      </c>
      <c r="J14">
        <f t="shared" si="3"/>
        <v>6.2146080984221914</v>
      </c>
      <c r="K14">
        <f t="shared" si="4"/>
        <v>-1.0585518872426516</v>
      </c>
      <c r="M14">
        <v>11.02582</v>
      </c>
      <c r="N14">
        <f t="shared" si="5"/>
        <v>-6.996543485424354</v>
      </c>
    </row>
    <row r="15" spans="2:15" x14ac:dyDescent="0.25">
      <c r="C15">
        <v>1000</v>
      </c>
      <c r="D15" t="s">
        <v>2</v>
      </c>
      <c r="E15" t="s">
        <v>0</v>
      </c>
      <c r="F15" t="s">
        <v>1</v>
      </c>
      <c r="I15">
        <v>2.0996299999999999</v>
      </c>
      <c r="J15">
        <f t="shared" si="3"/>
        <v>6.2146080984221914</v>
      </c>
      <c r="K15">
        <f t="shared" si="4"/>
        <v>-0.88338188724265176</v>
      </c>
      <c r="M15">
        <v>11.751749999999999</v>
      </c>
      <c r="N15">
        <f t="shared" si="5"/>
        <v>-6.270613485424354</v>
      </c>
    </row>
    <row r="16" spans="2:15" x14ac:dyDescent="0.25">
      <c r="D16">
        <v>2.6756899999999999</v>
      </c>
      <c r="E16">
        <v>0.28043000000000001</v>
      </c>
      <c r="F16">
        <v>0.39111000000000001</v>
      </c>
      <c r="I16">
        <v>2.24701</v>
      </c>
      <c r="J16">
        <f t="shared" si="3"/>
        <v>6.2146080984221914</v>
      </c>
      <c r="K16">
        <f t="shared" si="4"/>
        <v>-0.7360018872426517</v>
      </c>
      <c r="M16">
        <v>12.460900000000001</v>
      </c>
      <c r="N16">
        <f t="shared" si="5"/>
        <v>-5.561463485424353</v>
      </c>
    </row>
    <row r="17" spans="3:14" x14ac:dyDescent="0.25">
      <c r="C17" t="s">
        <v>4</v>
      </c>
      <c r="D17">
        <v>2.6804399999999999</v>
      </c>
      <c r="E17">
        <v>0.26591999999999999</v>
      </c>
      <c r="F17">
        <v>0.36331000000000002</v>
      </c>
      <c r="I17">
        <v>2.3523499999999999</v>
      </c>
      <c r="J17">
        <f t="shared" si="3"/>
        <v>6.2146080984221914</v>
      </c>
      <c r="K17">
        <f t="shared" si="4"/>
        <v>-0.63066188724265171</v>
      </c>
      <c r="M17">
        <v>13.161949999999999</v>
      </c>
      <c r="N17">
        <f t="shared" si="5"/>
        <v>-4.8604134854243544</v>
      </c>
    </row>
    <row r="18" spans="3:14" x14ac:dyDescent="0.25">
      <c r="D18">
        <v>2.66804</v>
      </c>
      <c r="E18">
        <v>0.26455000000000001</v>
      </c>
      <c r="F18">
        <v>0.36074000000000001</v>
      </c>
      <c r="I18">
        <v>2.3264999999999998</v>
      </c>
      <c r="J18">
        <f t="shared" si="3"/>
        <v>6.2146080984221914</v>
      </c>
      <c r="K18">
        <f t="shared" si="4"/>
        <v>-0.65651188724265186</v>
      </c>
      <c r="M18">
        <v>13.859030000000001</v>
      </c>
      <c r="N18">
        <f t="shared" si="5"/>
        <v>-4.1633334854243529</v>
      </c>
    </row>
    <row r="19" spans="3:14" x14ac:dyDescent="0.25">
      <c r="D19">
        <v>2.6937799999999998</v>
      </c>
      <c r="E19">
        <v>0.23691000000000001</v>
      </c>
      <c r="F19">
        <v>0.31104999999999999</v>
      </c>
      <c r="I19">
        <v>2.3870300000000002</v>
      </c>
      <c r="J19">
        <f t="shared" si="3"/>
        <v>6.2146080984221914</v>
      </c>
      <c r="K19">
        <f t="shared" si="4"/>
        <v>-0.59598188724265144</v>
      </c>
      <c r="M19">
        <v>14.55414</v>
      </c>
      <c r="N19">
        <f t="shared" si="5"/>
        <v>-3.4682234854243532</v>
      </c>
    </row>
    <row r="20" spans="3:14" x14ac:dyDescent="0.25">
      <c r="D20">
        <v>2.7110300000000001</v>
      </c>
      <c r="E20">
        <v>0.23938999999999999</v>
      </c>
      <c r="F20">
        <v>0.31535999999999997</v>
      </c>
      <c r="I20">
        <v>2.3452199999999999</v>
      </c>
      <c r="J20">
        <f t="shared" si="3"/>
        <v>6.2146080984221914</v>
      </c>
      <c r="K20">
        <f t="shared" si="4"/>
        <v>-0.63779188724265179</v>
      </c>
      <c r="M20">
        <v>15.24826</v>
      </c>
      <c r="N20">
        <f t="shared" si="5"/>
        <v>-2.7741034854243534</v>
      </c>
    </row>
    <row r="21" spans="3:14" x14ac:dyDescent="0.25">
      <c r="D21">
        <v>2.6669</v>
      </c>
      <c r="E21">
        <v>0.22864000000000001</v>
      </c>
      <c r="F21">
        <v>0.2969</v>
      </c>
      <c r="I21">
        <v>2.4342600000000001</v>
      </c>
      <c r="J21">
        <f t="shared" si="3"/>
        <v>6.2146080984221914</v>
      </c>
      <c r="K21">
        <f t="shared" si="4"/>
        <v>-0.54875188724265156</v>
      </c>
      <c r="M21">
        <v>15.9419</v>
      </c>
      <c r="N21">
        <f t="shared" si="5"/>
        <v>-2.0804634854243531</v>
      </c>
    </row>
    <row r="22" spans="3:14" x14ac:dyDescent="0.25">
      <c r="D22">
        <v>2.6776300000000002</v>
      </c>
      <c r="E22">
        <v>0.26067000000000001</v>
      </c>
      <c r="F22">
        <v>0.35353000000000001</v>
      </c>
      <c r="I22">
        <v>2.3625500000000001</v>
      </c>
      <c r="J22">
        <f t="shared" si="3"/>
        <v>6.2146080984221914</v>
      </c>
      <c r="K22">
        <f t="shared" si="4"/>
        <v>-0.6204618872426515</v>
      </c>
      <c r="M22">
        <v>16.635290000000001</v>
      </c>
      <c r="N22">
        <f t="shared" si="5"/>
        <v>-1.3870734854243523</v>
      </c>
    </row>
    <row r="23" spans="3:14" x14ac:dyDescent="0.25">
      <c r="C23" t="s">
        <v>8</v>
      </c>
      <c r="D23">
        <f>AVERAGE(D16:D22)</f>
        <v>2.6819300000000004</v>
      </c>
      <c r="E23">
        <f>MAX(E16:E22)</f>
        <v>0.28043000000000001</v>
      </c>
      <c r="F23">
        <f>MAX(F16:F22)</f>
        <v>0.39111000000000001</v>
      </c>
      <c r="I23">
        <v>2.3220299999999998</v>
      </c>
      <c r="J23">
        <f t="shared" si="3"/>
        <v>6.2146080984221914</v>
      </c>
      <c r="K23">
        <f t="shared" si="4"/>
        <v>-0.66098188724265183</v>
      </c>
      <c r="M23">
        <v>17.32856</v>
      </c>
      <c r="N23">
        <f t="shared" si="5"/>
        <v>-0.69380348542435399</v>
      </c>
    </row>
    <row r="24" spans="3:14" x14ac:dyDescent="0.25">
      <c r="I24">
        <v>2.4464899999999998</v>
      </c>
      <c r="J24">
        <f t="shared" si="3"/>
        <v>6.2146080984221914</v>
      </c>
      <c r="K24">
        <f t="shared" si="4"/>
        <v>-0.53652188724265182</v>
      </c>
      <c r="M24">
        <v>18.02177</v>
      </c>
      <c r="N24">
        <f t="shared" si="5"/>
        <v>-5.9348542435344598E-4</v>
      </c>
    </row>
    <row r="25" spans="3:14" x14ac:dyDescent="0.25">
      <c r="C25">
        <v>1500</v>
      </c>
      <c r="D25" t="s">
        <v>2</v>
      </c>
      <c r="E25" t="s">
        <v>0</v>
      </c>
      <c r="F25" t="s">
        <v>1</v>
      </c>
      <c r="I25">
        <v>2.3407300000000002</v>
      </c>
      <c r="J25">
        <f t="shared" si="3"/>
        <v>6.2146080984221914</v>
      </c>
      <c r="K25">
        <f t="shared" si="4"/>
        <v>-0.64228188724265145</v>
      </c>
      <c r="M25">
        <v>18.714939999999999</v>
      </c>
      <c r="N25">
        <f t="shared" si="5"/>
        <v>0.69257651457564506</v>
      </c>
    </row>
    <row r="26" spans="3:14" x14ac:dyDescent="0.25">
      <c r="D26">
        <v>2.89716</v>
      </c>
      <c r="E26">
        <v>0.23652000000000001</v>
      </c>
      <c r="F26">
        <v>0.31037999999999999</v>
      </c>
      <c r="I26">
        <v>2.3523999999999998</v>
      </c>
      <c r="J26">
        <f t="shared" si="3"/>
        <v>6.2146080984221914</v>
      </c>
      <c r="K26">
        <f t="shared" si="4"/>
        <v>-0.63061188724265183</v>
      </c>
      <c r="M26">
        <v>19.408110000000001</v>
      </c>
      <c r="N26">
        <f t="shared" si="5"/>
        <v>1.3857465145756471</v>
      </c>
    </row>
    <row r="27" spans="3:14" x14ac:dyDescent="0.25">
      <c r="D27">
        <v>2.8583400000000001</v>
      </c>
      <c r="E27">
        <v>0.23422999999999999</v>
      </c>
      <c r="F27">
        <v>0.30643999999999999</v>
      </c>
    </row>
    <row r="28" spans="3:14" x14ac:dyDescent="0.25">
      <c r="D28">
        <v>2.9555400000000001</v>
      </c>
      <c r="E28">
        <v>0.26656000000000002</v>
      </c>
      <c r="F28">
        <v>0.36452000000000001</v>
      </c>
      <c r="H28">
        <v>1000</v>
      </c>
      <c r="I28">
        <v>0.93652999999999997</v>
      </c>
      <c r="J28">
        <f>LN(1000)</f>
        <v>6.9077552789821368</v>
      </c>
      <c r="K28">
        <f>I28-0.48*J28</f>
        <v>-2.3791925339114255</v>
      </c>
      <c r="M28">
        <v>8.3177699999999994</v>
      </c>
      <c r="N28">
        <f>M28-2.9*J28</f>
        <v>-11.714720309048197</v>
      </c>
    </row>
    <row r="29" spans="3:14" x14ac:dyDescent="0.25">
      <c r="D29">
        <v>2.8733599999999999</v>
      </c>
      <c r="E29">
        <v>0.28727000000000003</v>
      </c>
      <c r="F29">
        <v>0.40464</v>
      </c>
      <c r="I29">
        <v>1.2969599999999999</v>
      </c>
      <c r="J29">
        <f t="shared" ref="J29:J43" si="6">LN(1000)</f>
        <v>6.9077552789821368</v>
      </c>
      <c r="K29">
        <f t="shared" ref="K29:K43" si="7">I29-0.48*J29</f>
        <v>-2.0187625339114255</v>
      </c>
      <c r="M29">
        <v>9.4163800000000002</v>
      </c>
      <c r="N29">
        <f t="shared" ref="N29:N43" si="8">M29-2.9*J29</f>
        <v>-10.616110309048196</v>
      </c>
    </row>
    <row r="30" spans="3:14" x14ac:dyDescent="0.25">
      <c r="D30">
        <v>2.8943500000000002</v>
      </c>
      <c r="E30">
        <v>0.24671000000000001</v>
      </c>
      <c r="F30">
        <v>0.32823999999999998</v>
      </c>
      <c r="I30">
        <v>1.52688</v>
      </c>
      <c r="J30">
        <f t="shared" si="6"/>
        <v>6.9077552789821368</v>
      </c>
      <c r="K30">
        <f t="shared" si="7"/>
        <v>-1.7888425339114253</v>
      </c>
      <c r="M30">
        <v>10.263680000000001</v>
      </c>
      <c r="N30">
        <f t="shared" si="8"/>
        <v>-9.7688103090481953</v>
      </c>
    </row>
    <row r="31" spans="3:14" x14ac:dyDescent="0.25">
      <c r="D31">
        <v>2.9451700000000001</v>
      </c>
      <c r="E31">
        <v>0.25023000000000001</v>
      </c>
      <c r="F31">
        <v>0.33451999999999998</v>
      </c>
      <c r="I31">
        <v>1.7468600000000001</v>
      </c>
      <c r="J31">
        <f t="shared" si="6"/>
        <v>6.9077552789821368</v>
      </c>
      <c r="K31">
        <f t="shared" si="7"/>
        <v>-1.5688625339114253</v>
      </c>
      <c r="M31">
        <v>11.02582</v>
      </c>
      <c r="N31">
        <f t="shared" si="8"/>
        <v>-9.0066703090481965</v>
      </c>
    </row>
    <row r="32" spans="3:14" x14ac:dyDescent="0.25">
      <c r="C32" t="s">
        <v>8</v>
      </c>
      <c r="D32">
        <f>AVERAGE(D26:D31)</f>
        <v>2.9039866666666669</v>
      </c>
      <c r="E32">
        <f>MAX(E26:E31)</f>
        <v>0.28727000000000003</v>
      </c>
      <c r="F32">
        <f>MAX(F26:F31)</f>
        <v>0.40464</v>
      </c>
      <c r="I32">
        <v>1.94706</v>
      </c>
      <c r="J32">
        <f t="shared" si="6"/>
        <v>6.9077552789821368</v>
      </c>
      <c r="K32">
        <f t="shared" si="7"/>
        <v>-1.3686625339114253</v>
      </c>
      <c r="M32">
        <v>11.751749999999999</v>
      </c>
      <c r="N32">
        <f t="shared" si="8"/>
        <v>-8.2807403090481966</v>
      </c>
    </row>
    <row r="33" spans="3:14" x14ac:dyDescent="0.25">
      <c r="I33">
        <v>2.14053</v>
      </c>
      <c r="J33">
        <f t="shared" si="6"/>
        <v>6.9077552789821368</v>
      </c>
      <c r="K33">
        <f t="shared" si="7"/>
        <v>-1.1751925339114253</v>
      </c>
      <c r="M33">
        <v>12.460900000000001</v>
      </c>
      <c r="N33">
        <f t="shared" si="8"/>
        <v>-7.5715903090481955</v>
      </c>
    </row>
    <row r="34" spans="3:14" x14ac:dyDescent="0.25">
      <c r="C34">
        <v>2000</v>
      </c>
      <c r="D34" t="s">
        <v>2</v>
      </c>
      <c r="E34" t="s">
        <v>0</v>
      </c>
      <c r="F34" t="s">
        <v>1</v>
      </c>
      <c r="I34">
        <v>2.3430900000000001</v>
      </c>
      <c r="J34">
        <f t="shared" si="6"/>
        <v>6.9077552789821368</v>
      </c>
      <c r="K34">
        <f t="shared" si="7"/>
        <v>-0.97263253391142523</v>
      </c>
      <c r="M34">
        <v>13.161949999999999</v>
      </c>
      <c r="N34">
        <f t="shared" si="8"/>
        <v>-6.8705403090481969</v>
      </c>
    </row>
    <row r="35" spans="3:14" x14ac:dyDescent="0.25">
      <c r="D35">
        <v>3.01085</v>
      </c>
      <c r="E35">
        <v>0.26279999999999998</v>
      </c>
      <c r="F35">
        <v>0.35748000000000002</v>
      </c>
      <c r="I35">
        <v>2.4960300000000002</v>
      </c>
      <c r="J35">
        <f t="shared" si="6"/>
        <v>6.9077552789821368</v>
      </c>
      <c r="K35">
        <f t="shared" si="7"/>
        <v>-0.81969253391142516</v>
      </c>
      <c r="M35">
        <v>13.859030000000001</v>
      </c>
      <c r="N35">
        <f t="shared" si="8"/>
        <v>-6.1734603090481954</v>
      </c>
    </row>
    <row r="36" spans="3:14" x14ac:dyDescent="0.25">
      <c r="D36">
        <v>3.03295</v>
      </c>
      <c r="E36">
        <v>0.25620999999999999</v>
      </c>
      <c r="F36">
        <v>0.34533999999999998</v>
      </c>
      <c r="I36">
        <v>2.6093999999999999</v>
      </c>
      <c r="J36">
        <f t="shared" si="6"/>
        <v>6.9077552789821368</v>
      </c>
      <c r="K36">
        <f t="shared" si="7"/>
        <v>-0.70632253391142541</v>
      </c>
      <c r="M36">
        <v>14.55414</v>
      </c>
      <c r="N36">
        <f t="shared" si="8"/>
        <v>-5.4783503090481958</v>
      </c>
    </row>
    <row r="37" spans="3:14" x14ac:dyDescent="0.25">
      <c r="D37">
        <v>3.0457200000000002</v>
      </c>
      <c r="E37">
        <v>0.25546999999999997</v>
      </c>
      <c r="F37">
        <v>0.34399000000000002</v>
      </c>
      <c r="I37">
        <v>2.6756899999999999</v>
      </c>
      <c r="J37">
        <f t="shared" si="6"/>
        <v>6.9077552789821368</v>
      </c>
      <c r="K37">
        <f t="shared" si="7"/>
        <v>-0.64003253391142545</v>
      </c>
      <c r="M37">
        <v>15.24826</v>
      </c>
      <c r="N37">
        <f t="shared" si="8"/>
        <v>-4.7842303090481959</v>
      </c>
    </row>
    <row r="38" spans="3:14" x14ac:dyDescent="0.25">
      <c r="D38">
        <v>3.07192</v>
      </c>
      <c r="E38">
        <v>0.22685</v>
      </c>
      <c r="F38">
        <v>0.29388999999999998</v>
      </c>
      <c r="I38">
        <v>2.6804399999999999</v>
      </c>
      <c r="J38">
        <f t="shared" si="6"/>
        <v>6.9077552789821368</v>
      </c>
      <c r="K38">
        <f t="shared" si="7"/>
        <v>-0.63528253391142542</v>
      </c>
      <c r="M38">
        <v>15.9419</v>
      </c>
      <c r="N38">
        <f t="shared" si="8"/>
        <v>-4.0905903090481956</v>
      </c>
    </row>
    <row r="39" spans="3:14" x14ac:dyDescent="0.25">
      <c r="D39">
        <v>3.0234999999999999</v>
      </c>
      <c r="E39">
        <v>0.27261000000000002</v>
      </c>
      <c r="F39">
        <v>0.37597999999999998</v>
      </c>
      <c r="I39">
        <v>2.66804</v>
      </c>
      <c r="J39">
        <f t="shared" si="6"/>
        <v>6.9077552789821368</v>
      </c>
      <c r="K39">
        <f t="shared" si="7"/>
        <v>-0.64768253391142538</v>
      </c>
      <c r="M39">
        <v>16.635290000000001</v>
      </c>
      <c r="N39">
        <f t="shared" si="8"/>
        <v>-3.3972003090481948</v>
      </c>
    </row>
    <row r="40" spans="3:14" x14ac:dyDescent="0.25">
      <c r="C40" t="s">
        <v>8</v>
      </c>
      <c r="D40">
        <f>AVERAGE(D35:D39)</f>
        <v>3.036988</v>
      </c>
      <c r="E40">
        <f>MAX(E35:E39)</f>
        <v>0.27261000000000002</v>
      </c>
      <c r="F40">
        <f>MAX(F35:F39)</f>
        <v>0.37597999999999998</v>
      </c>
      <c r="I40">
        <v>2.6937799999999998</v>
      </c>
      <c r="J40">
        <f t="shared" si="6"/>
        <v>6.9077552789821368</v>
      </c>
      <c r="K40">
        <f t="shared" si="7"/>
        <v>-0.62194253391142551</v>
      </c>
      <c r="M40">
        <v>17.32856</v>
      </c>
      <c r="N40">
        <f t="shared" si="8"/>
        <v>-2.7039303090481965</v>
      </c>
    </row>
    <row r="41" spans="3:14" x14ac:dyDescent="0.25">
      <c r="I41">
        <v>2.7110300000000001</v>
      </c>
      <c r="J41">
        <f t="shared" si="6"/>
        <v>6.9077552789821368</v>
      </c>
      <c r="K41">
        <f t="shared" si="7"/>
        <v>-0.6046925339114253</v>
      </c>
      <c r="M41">
        <v>18.02177</v>
      </c>
      <c r="N41">
        <f t="shared" si="8"/>
        <v>-2.010720309048196</v>
      </c>
    </row>
    <row r="42" spans="3:14" x14ac:dyDescent="0.25">
      <c r="C42">
        <v>2500</v>
      </c>
      <c r="D42" t="s">
        <v>2</v>
      </c>
      <c r="E42" t="s">
        <v>0</v>
      </c>
      <c r="F42" t="s">
        <v>1</v>
      </c>
      <c r="I42">
        <v>2.6669</v>
      </c>
      <c r="J42">
        <f t="shared" si="6"/>
        <v>6.9077552789821368</v>
      </c>
      <c r="K42">
        <f t="shared" si="7"/>
        <v>-0.6488225339114253</v>
      </c>
      <c r="M42">
        <v>18.714939999999999</v>
      </c>
      <c r="N42">
        <f t="shared" si="8"/>
        <v>-1.3175503090481975</v>
      </c>
    </row>
    <row r="43" spans="3:14" x14ac:dyDescent="0.25">
      <c r="D43">
        <v>3.1034700000000002</v>
      </c>
      <c r="E43">
        <v>0.25858999999999999</v>
      </c>
      <c r="F43">
        <v>0.34970000000000001</v>
      </c>
      <c r="I43">
        <v>2.6776300000000002</v>
      </c>
      <c r="J43">
        <f t="shared" si="6"/>
        <v>6.9077552789821368</v>
      </c>
      <c r="K43">
        <f t="shared" si="7"/>
        <v>-0.63809253391142517</v>
      </c>
      <c r="M43">
        <v>19.408110000000001</v>
      </c>
      <c r="N43">
        <f t="shared" si="8"/>
        <v>-0.62438030904819541</v>
      </c>
    </row>
    <row r="44" spans="3:14" x14ac:dyDescent="0.25">
      <c r="D44">
        <v>3.1341600000000001</v>
      </c>
      <c r="E44">
        <v>0.26454</v>
      </c>
      <c r="F44">
        <v>0.36073</v>
      </c>
    </row>
    <row r="45" spans="3:14" x14ac:dyDescent="0.25">
      <c r="D45">
        <v>3.14405</v>
      </c>
      <c r="E45">
        <v>0.25495000000000001</v>
      </c>
      <c r="F45">
        <v>0.34305999999999998</v>
      </c>
      <c r="H45">
        <v>1500</v>
      </c>
      <c r="I45">
        <v>0.74888999999999994</v>
      </c>
      <c r="J45">
        <f>LN(1500)</f>
        <v>7.3132203870903014</v>
      </c>
      <c r="K45">
        <f>I45-0.48*J45</f>
        <v>-2.7614557858033448</v>
      </c>
      <c r="M45">
        <v>8.3177699999999994</v>
      </c>
      <c r="N45">
        <f>M45-2.9*J45</f>
        <v>-12.890569122561875</v>
      </c>
    </row>
    <row r="46" spans="3:14" x14ac:dyDescent="0.25">
      <c r="D46">
        <v>3.1390400000000001</v>
      </c>
      <c r="E46">
        <v>0.26007000000000002</v>
      </c>
      <c r="F46">
        <v>0.35242000000000001</v>
      </c>
      <c r="I46">
        <v>1.17771</v>
      </c>
      <c r="J46">
        <f t="shared" ref="J46:J60" si="9">LN(1500)</f>
        <v>7.3132203870903014</v>
      </c>
      <c r="K46">
        <f t="shared" ref="K46:K60" si="10">I46-0.48*J46</f>
        <v>-2.3326357858033449</v>
      </c>
      <c r="M46">
        <v>9.4163800000000002</v>
      </c>
      <c r="N46">
        <f t="shared" ref="N46:N60" si="11">M46-2.9*J46</f>
        <v>-11.791959122561874</v>
      </c>
    </row>
    <row r="47" spans="3:14" x14ac:dyDescent="0.25">
      <c r="C47" t="s">
        <v>8</v>
      </c>
      <c r="D47">
        <f>AVERAGE(D43:D46)</f>
        <v>3.1301799999999997</v>
      </c>
      <c r="E47">
        <f>MAX(E43:E46)</f>
        <v>0.26454</v>
      </c>
      <c r="F47">
        <f>MAX(F43:F46)</f>
        <v>0.36073</v>
      </c>
      <c r="I47">
        <v>1.4259500000000001</v>
      </c>
      <c r="J47">
        <f t="shared" si="9"/>
        <v>7.3132203870903014</v>
      </c>
      <c r="K47">
        <f t="shared" si="10"/>
        <v>-2.0843957858033448</v>
      </c>
      <c r="M47">
        <v>10.263680000000001</v>
      </c>
      <c r="N47">
        <f t="shared" si="11"/>
        <v>-10.944659122561873</v>
      </c>
    </row>
    <row r="48" spans="3:14" x14ac:dyDescent="0.25">
      <c r="I48">
        <v>1.6312599999999999</v>
      </c>
      <c r="J48">
        <f t="shared" si="9"/>
        <v>7.3132203870903014</v>
      </c>
      <c r="K48">
        <f t="shared" si="10"/>
        <v>-1.8790857858033447</v>
      </c>
      <c r="M48">
        <v>11.02582</v>
      </c>
      <c r="N48">
        <f t="shared" si="11"/>
        <v>-10.182519122561875</v>
      </c>
    </row>
    <row r="49" spans="3:14" x14ac:dyDescent="0.25">
      <c r="C49" t="s">
        <v>5</v>
      </c>
      <c r="D49" t="s">
        <v>6</v>
      </c>
      <c r="E49" t="s">
        <v>7</v>
      </c>
      <c r="F49" t="s">
        <v>9</v>
      </c>
      <c r="G49" t="s">
        <v>10</v>
      </c>
      <c r="I49">
        <v>1.8367599999999999</v>
      </c>
      <c r="J49">
        <f t="shared" si="9"/>
        <v>7.3132203870903014</v>
      </c>
      <c r="K49">
        <f t="shared" si="10"/>
        <v>-1.6735857858033447</v>
      </c>
      <c r="M49">
        <v>11.751749999999999</v>
      </c>
      <c r="N49">
        <f t="shared" si="11"/>
        <v>-9.4565891225618746</v>
      </c>
    </row>
    <row r="50" spans="3:14" x14ac:dyDescent="0.25">
      <c r="C50">
        <v>500</v>
      </c>
      <c r="D50">
        <f>LN(C50:C54)</f>
        <v>6.2146080984221914</v>
      </c>
      <c r="E50">
        <f>D13</f>
        <v>2.3669560000000001</v>
      </c>
      <c r="F50">
        <f>E13</f>
        <v>0.25013000000000002</v>
      </c>
      <c r="G50">
        <f>F13</f>
        <v>0.33434000000000003</v>
      </c>
      <c r="I50">
        <v>2.03329</v>
      </c>
      <c r="J50">
        <f t="shared" si="9"/>
        <v>7.3132203870903014</v>
      </c>
      <c r="K50">
        <f t="shared" si="10"/>
        <v>-1.4770557858033446</v>
      </c>
      <c r="M50">
        <v>12.460900000000001</v>
      </c>
      <c r="N50">
        <f t="shared" si="11"/>
        <v>-8.7474391225618735</v>
      </c>
    </row>
    <row r="51" spans="3:14" x14ac:dyDescent="0.25">
      <c r="C51">
        <v>1000</v>
      </c>
      <c r="D51">
        <f t="shared" ref="D51:D54" si="12">LN(C51:C55)</f>
        <v>6.9077552789821368</v>
      </c>
      <c r="E51">
        <f>D23</f>
        <v>2.6819300000000004</v>
      </c>
      <c r="F51">
        <f>E23</f>
        <v>0.28043000000000001</v>
      </c>
      <c r="G51">
        <f>F23</f>
        <v>0.39111000000000001</v>
      </c>
      <c r="I51">
        <v>2.24709</v>
      </c>
      <c r="J51">
        <f t="shared" si="9"/>
        <v>7.3132203870903014</v>
      </c>
      <c r="K51">
        <f t="shared" si="10"/>
        <v>-1.2632557858033446</v>
      </c>
      <c r="M51">
        <v>13.161949999999999</v>
      </c>
      <c r="N51">
        <f t="shared" si="11"/>
        <v>-8.0463891225618749</v>
      </c>
    </row>
    <row r="52" spans="3:14" x14ac:dyDescent="0.25">
      <c r="C52">
        <v>1500</v>
      </c>
      <c r="D52">
        <f t="shared" si="12"/>
        <v>7.3132203870903014</v>
      </c>
      <c r="E52">
        <f>D32</f>
        <v>2.9039866666666669</v>
      </c>
      <c r="F52">
        <f>E32</f>
        <v>0.28727000000000003</v>
      </c>
      <c r="G52">
        <f>F32</f>
        <v>0.40464</v>
      </c>
      <c r="I52">
        <v>2.4735800000000001</v>
      </c>
      <c r="J52">
        <f t="shared" si="9"/>
        <v>7.3132203870903014</v>
      </c>
      <c r="K52">
        <f t="shared" si="10"/>
        <v>-1.0367657858033446</v>
      </c>
      <c r="M52">
        <v>13.859030000000001</v>
      </c>
      <c r="N52">
        <f t="shared" si="11"/>
        <v>-7.3493091225618734</v>
      </c>
    </row>
    <row r="53" spans="3:14" x14ac:dyDescent="0.25">
      <c r="C53">
        <v>2000</v>
      </c>
      <c r="D53">
        <f t="shared" si="12"/>
        <v>7.6009024595420822</v>
      </c>
      <c r="E53">
        <f>D40</f>
        <v>3.036988</v>
      </c>
      <c r="F53">
        <f>E40</f>
        <v>0.27261000000000002</v>
      </c>
      <c r="G53">
        <f>F40</f>
        <v>0.37597999999999998</v>
      </c>
      <c r="I53">
        <v>2.6448100000000001</v>
      </c>
      <c r="J53">
        <f t="shared" si="9"/>
        <v>7.3132203870903014</v>
      </c>
      <c r="K53">
        <f t="shared" si="10"/>
        <v>-0.86553578580334456</v>
      </c>
      <c r="M53">
        <v>14.55414</v>
      </c>
      <c r="N53">
        <f t="shared" si="11"/>
        <v>-6.6541991225618737</v>
      </c>
    </row>
    <row r="54" spans="3:14" x14ac:dyDescent="0.25">
      <c r="C54">
        <v>2500</v>
      </c>
      <c r="D54">
        <f t="shared" si="12"/>
        <v>7.8240460108562919</v>
      </c>
      <c r="E54">
        <f>D47</f>
        <v>3.1301799999999997</v>
      </c>
      <c r="F54">
        <f>E47</f>
        <v>0.26454</v>
      </c>
      <c r="G54">
        <f>F47</f>
        <v>0.36073</v>
      </c>
      <c r="I54">
        <v>2.8020100000000001</v>
      </c>
      <c r="J54">
        <f t="shared" si="9"/>
        <v>7.3132203870903014</v>
      </c>
      <c r="K54">
        <f t="shared" si="10"/>
        <v>-0.70833578580334455</v>
      </c>
      <c r="M54">
        <v>15.24826</v>
      </c>
      <c r="N54">
        <f t="shared" si="11"/>
        <v>-5.9600791225618739</v>
      </c>
    </row>
    <row r="55" spans="3:14" x14ac:dyDescent="0.25">
      <c r="I55">
        <v>2.89716</v>
      </c>
      <c r="J55">
        <f t="shared" si="9"/>
        <v>7.3132203870903014</v>
      </c>
      <c r="K55">
        <f t="shared" si="10"/>
        <v>-0.61318578580334471</v>
      </c>
      <c r="M55">
        <v>15.9419</v>
      </c>
      <c r="N55">
        <f t="shared" si="11"/>
        <v>-5.2664391225618736</v>
      </c>
    </row>
    <row r="56" spans="3:14" x14ac:dyDescent="0.25">
      <c r="I56">
        <v>2.8583400000000001</v>
      </c>
      <c r="J56">
        <f t="shared" si="9"/>
        <v>7.3132203870903014</v>
      </c>
      <c r="K56">
        <f t="shared" si="10"/>
        <v>-0.65200578580334456</v>
      </c>
      <c r="M56">
        <v>16.635290000000001</v>
      </c>
      <c r="N56">
        <f t="shared" si="11"/>
        <v>-4.5730491225618728</v>
      </c>
    </row>
    <row r="57" spans="3:14" x14ac:dyDescent="0.25">
      <c r="I57">
        <v>2.9555400000000001</v>
      </c>
      <c r="J57">
        <f t="shared" si="9"/>
        <v>7.3132203870903014</v>
      </c>
      <c r="K57">
        <f t="shared" si="10"/>
        <v>-0.55480578580334461</v>
      </c>
      <c r="M57">
        <v>17.32856</v>
      </c>
      <c r="N57">
        <f t="shared" si="11"/>
        <v>-3.8797791225618745</v>
      </c>
    </row>
    <row r="58" spans="3:14" x14ac:dyDescent="0.25">
      <c r="I58">
        <v>2.8733599999999999</v>
      </c>
      <c r="J58">
        <f t="shared" si="9"/>
        <v>7.3132203870903014</v>
      </c>
      <c r="K58">
        <f t="shared" si="10"/>
        <v>-0.63698578580334475</v>
      </c>
      <c r="M58">
        <v>18.02177</v>
      </c>
      <c r="N58">
        <f t="shared" si="11"/>
        <v>-3.186569122561874</v>
      </c>
    </row>
    <row r="59" spans="3:14" x14ac:dyDescent="0.25">
      <c r="I59">
        <v>2.8943500000000002</v>
      </c>
      <c r="J59">
        <f t="shared" si="9"/>
        <v>7.3132203870903014</v>
      </c>
      <c r="K59">
        <f t="shared" si="10"/>
        <v>-0.61599578580334446</v>
      </c>
      <c r="M59">
        <v>18.714939999999999</v>
      </c>
      <c r="N59">
        <f t="shared" si="11"/>
        <v>-2.4933991225618755</v>
      </c>
    </row>
    <row r="60" spans="3:14" x14ac:dyDescent="0.25">
      <c r="I60">
        <v>2.9451700000000001</v>
      </c>
      <c r="J60">
        <f t="shared" si="9"/>
        <v>7.3132203870903014</v>
      </c>
      <c r="K60">
        <f t="shared" si="10"/>
        <v>-0.5651757858033446</v>
      </c>
      <c r="M60">
        <v>19.408110000000001</v>
      </c>
      <c r="N60">
        <f t="shared" si="11"/>
        <v>-1.8002291225618734</v>
      </c>
    </row>
    <row r="62" spans="3:14" x14ac:dyDescent="0.25">
      <c r="H62">
        <v>2000</v>
      </c>
      <c r="I62">
        <v>0.58914</v>
      </c>
      <c r="J62">
        <f>LN(2000)</f>
        <v>7.6009024595420822</v>
      </c>
      <c r="K62">
        <f>I62-0.48*J62</f>
        <v>-3.0592931805801995</v>
      </c>
      <c r="M62">
        <v>8.3177699999999994</v>
      </c>
      <c r="N62">
        <f>M62-2.9*J62</f>
        <v>-13.724847132672039</v>
      </c>
    </row>
    <row r="63" spans="3:14" x14ac:dyDescent="0.25">
      <c r="I63">
        <v>1.0840099999999999</v>
      </c>
      <c r="J63">
        <f t="shared" ref="J63:J77" si="13">LN(2000)</f>
        <v>7.6009024595420822</v>
      </c>
      <c r="K63">
        <f t="shared" ref="K63:K77" si="14">I63-0.48*J63</f>
        <v>-2.5644231805801994</v>
      </c>
      <c r="M63">
        <v>9.4163800000000002</v>
      </c>
      <c r="N63">
        <f t="shared" ref="N63:N77" si="15">M63-2.9*J63</f>
        <v>-12.626237132672038</v>
      </c>
    </row>
    <row r="64" spans="3:14" x14ac:dyDescent="0.25">
      <c r="I64">
        <v>1.34067</v>
      </c>
      <c r="J64">
        <f t="shared" si="13"/>
        <v>7.6009024595420822</v>
      </c>
      <c r="K64">
        <f t="shared" si="14"/>
        <v>-2.3077631805801992</v>
      </c>
      <c r="M64">
        <v>10.263680000000001</v>
      </c>
      <c r="N64">
        <f t="shared" si="15"/>
        <v>-11.778937132672038</v>
      </c>
    </row>
    <row r="65" spans="8:14" x14ac:dyDescent="0.25">
      <c r="I65">
        <v>1.5582499999999999</v>
      </c>
      <c r="J65">
        <f t="shared" si="13"/>
        <v>7.6009024595420822</v>
      </c>
      <c r="K65">
        <f t="shared" si="14"/>
        <v>-2.0901831805801994</v>
      </c>
      <c r="M65">
        <v>11.02582</v>
      </c>
      <c r="N65">
        <f t="shared" si="15"/>
        <v>-11.016797132672039</v>
      </c>
    </row>
    <row r="66" spans="8:14" x14ac:dyDescent="0.25">
      <c r="I66">
        <v>1.77061</v>
      </c>
      <c r="J66">
        <f t="shared" si="13"/>
        <v>7.6009024595420822</v>
      </c>
      <c r="K66">
        <f t="shared" si="14"/>
        <v>-1.8778231805801995</v>
      </c>
      <c r="M66">
        <v>11.751749999999999</v>
      </c>
      <c r="N66">
        <f t="shared" si="15"/>
        <v>-10.290867132672039</v>
      </c>
    </row>
    <row r="67" spans="8:14" x14ac:dyDescent="0.25">
      <c r="I67">
        <v>1.97336</v>
      </c>
      <c r="J67">
        <f t="shared" si="13"/>
        <v>7.6009024595420822</v>
      </c>
      <c r="K67">
        <f t="shared" si="14"/>
        <v>-1.6750731805801995</v>
      </c>
      <c r="M67">
        <v>12.460900000000001</v>
      </c>
      <c r="N67">
        <f t="shared" si="15"/>
        <v>-9.5817171326720381</v>
      </c>
    </row>
    <row r="68" spans="8:14" x14ac:dyDescent="0.25">
      <c r="I68">
        <v>2.1603400000000001</v>
      </c>
      <c r="J68">
        <f t="shared" si="13"/>
        <v>7.6009024595420822</v>
      </c>
      <c r="K68">
        <f t="shared" si="14"/>
        <v>-1.4880931805801993</v>
      </c>
      <c r="M68">
        <v>13.161949999999999</v>
      </c>
      <c r="N68">
        <f t="shared" si="15"/>
        <v>-8.8806671326720394</v>
      </c>
    </row>
    <row r="69" spans="8:14" x14ac:dyDescent="0.25">
      <c r="I69">
        <v>2.3831199999999999</v>
      </c>
      <c r="J69">
        <f t="shared" si="13"/>
        <v>7.6009024595420822</v>
      </c>
      <c r="K69">
        <f t="shared" si="14"/>
        <v>-1.2653131805801996</v>
      </c>
      <c r="M69">
        <v>13.859030000000001</v>
      </c>
      <c r="N69">
        <f t="shared" si="15"/>
        <v>-8.183587132672038</v>
      </c>
    </row>
    <row r="70" spans="8:14" x14ac:dyDescent="0.25">
      <c r="I70">
        <v>2.5979999999999999</v>
      </c>
      <c r="J70">
        <f t="shared" si="13"/>
        <v>7.6009024595420822</v>
      </c>
      <c r="K70">
        <f t="shared" si="14"/>
        <v>-1.0504331805801996</v>
      </c>
      <c r="M70">
        <v>14.55414</v>
      </c>
      <c r="N70">
        <f t="shared" si="15"/>
        <v>-7.4884771326720383</v>
      </c>
    </row>
    <row r="71" spans="8:14" x14ac:dyDescent="0.25">
      <c r="I71">
        <v>2.72879</v>
      </c>
      <c r="J71">
        <f t="shared" si="13"/>
        <v>7.6009024595420822</v>
      </c>
      <c r="K71">
        <f t="shared" si="14"/>
        <v>-0.91964318058019945</v>
      </c>
      <c r="M71">
        <v>15.24826</v>
      </c>
      <c r="N71">
        <f t="shared" si="15"/>
        <v>-6.7943571326720384</v>
      </c>
    </row>
    <row r="72" spans="8:14" x14ac:dyDescent="0.25">
      <c r="I72">
        <v>2.8668200000000001</v>
      </c>
      <c r="J72">
        <f t="shared" si="13"/>
        <v>7.6009024595420822</v>
      </c>
      <c r="K72">
        <f t="shared" si="14"/>
        <v>-0.78161318058019935</v>
      </c>
      <c r="M72">
        <v>15.9419</v>
      </c>
      <c r="N72">
        <f t="shared" si="15"/>
        <v>-6.1007171326720382</v>
      </c>
    </row>
    <row r="73" spans="8:14" x14ac:dyDescent="0.25">
      <c r="I73">
        <v>3.0234999999999999</v>
      </c>
      <c r="J73">
        <f t="shared" si="13"/>
        <v>7.6009024595420822</v>
      </c>
      <c r="K73">
        <f t="shared" si="14"/>
        <v>-0.62493318058019964</v>
      </c>
      <c r="M73">
        <v>16.635290000000001</v>
      </c>
      <c r="N73">
        <f t="shared" si="15"/>
        <v>-5.4073271326720374</v>
      </c>
    </row>
    <row r="74" spans="8:14" x14ac:dyDescent="0.25">
      <c r="I74">
        <v>3.01085</v>
      </c>
      <c r="J74">
        <f t="shared" si="13"/>
        <v>7.6009024595420822</v>
      </c>
      <c r="K74">
        <f t="shared" si="14"/>
        <v>-0.63758318058019947</v>
      </c>
      <c r="M74">
        <v>17.32856</v>
      </c>
      <c r="N74">
        <f t="shared" si="15"/>
        <v>-4.7140571326720391</v>
      </c>
    </row>
    <row r="75" spans="8:14" x14ac:dyDescent="0.25">
      <c r="I75">
        <v>3.03295</v>
      </c>
      <c r="J75">
        <f t="shared" si="13"/>
        <v>7.6009024595420822</v>
      </c>
      <c r="K75">
        <f t="shared" si="14"/>
        <v>-0.61548318058019946</v>
      </c>
      <c r="M75">
        <v>18.02177</v>
      </c>
      <c r="N75">
        <f t="shared" si="15"/>
        <v>-4.0208471326720385</v>
      </c>
    </row>
    <row r="76" spans="8:14" x14ac:dyDescent="0.25">
      <c r="I76">
        <v>3.0457200000000002</v>
      </c>
      <c r="J76">
        <f t="shared" si="13"/>
        <v>7.6009024595420822</v>
      </c>
      <c r="K76">
        <f t="shared" si="14"/>
        <v>-0.60271318058019929</v>
      </c>
      <c r="M76">
        <v>18.714939999999999</v>
      </c>
      <c r="N76">
        <f t="shared" si="15"/>
        <v>-3.32767713267204</v>
      </c>
    </row>
    <row r="77" spans="8:14" x14ac:dyDescent="0.25">
      <c r="I77">
        <v>3.07192</v>
      </c>
      <c r="J77">
        <f t="shared" si="13"/>
        <v>7.6009024595420822</v>
      </c>
      <c r="K77">
        <f t="shared" si="14"/>
        <v>-0.57651318058019951</v>
      </c>
      <c r="M77">
        <v>19.408110000000001</v>
      </c>
      <c r="N77">
        <f t="shared" si="15"/>
        <v>-2.634507132672038</v>
      </c>
    </row>
    <row r="79" spans="8:14" x14ac:dyDescent="0.25">
      <c r="H79">
        <v>2500</v>
      </c>
      <c r="I79">
        <v>0.45757999999999999</v>
      </c>
      <c r="J79">
        <f>LN(2500)</f>
        <v>7.8240460108562919</v>
      </c>
      <c r="K79">
        <f>I79-0.48*J79</f>
        <v>-3.2979620852110201</v>
      </c>
      <c r="M79">
        <v>8.3177699999999994</v>
      </c>
      <c r="N79">
        <f>M79-2.9*J79</f>
        <v>-14.371963431483245</v>
      </c>
    </row>
    <row r="80" spans="8:14" x14ac:dyDescent="0.25">
      <c r="I80">
        <v>1.00793</v>
      </c>
      <c r="J80">
        <f t="shared" ref="J80:J99" si="16">LN(2500)</f>
        <v>7.8240460108562919</v>
      </c>
      <c r="K80">
        <f t="shared" ref="K80:K94" si="17">I80-0.48*J80</f>
        <v>-2.7476120852110202</v>
      </c>
      <c r="M80">
        <v>9.4163800000000002</v>
      </c>
      <c r="N80">
        <f t="shared" ref="N80:N94" si="18">M80-2.9*J80</f>
        <v>-13.273353431483244</v>
      </c>
    </row>
    <row r="81" spans="9:14" x14ac:dyDescent="0.25">
      <c r="I81">
        <v>1.27657</v>
      </c>
      <c r="J81">
        <f t="shared" si="16"/>
        <v>7.8240460108562919</v>
      </c>
      <c r="K81">
        <f t="shared" si="17"/>
        <v>-2.4789720852110202</v>
      </c>
      <c r="M81">
        <v>10.263680000000001</v>
      </c>
      <c r="N81">
        <f t="shared" si="18"/>
        <v>-12.426053431483243</v>
      </c>
    </row>
    <row r="82" spans="9:14" x14ac:dyDescent="0.25">
      <c r="I82">
        <v>1.49461</v>
      </c>
      <c r="J82">
        <f t="shared" si="16"/>
        <v>7.8240460108562919</v>
      </c>
      <c r="K82">
        <f t="shared" si="17"/>
        <v>-2.26093208521102</v>
      </c>
      <c r="M82">
        <v>11.02582</v>
      </c>
      <c r="N82">
        <f t="shared" si="18"/>
        <v>-11.663913431483245</v>
      </c>
    </row>
    <row r="83" spans="9:14" x14ac:dyDescent="0.25">
      <c r="I83">
        <v>1.6999200000000001</v>
      </c>
      <c r="J83">
        <f t="shared" si="16"/>
        <v>7.8240460108562919</v>
      </c>
      <c r="K83">
        <f t="shared" si="17"/>
        <v>-2.0556220852110201</v>
      </c>
      <c r="M83">
        <v>11.751749999999999</v>
      </c>
      <c r="N83">
        <f t="shared" si="18"/>
        <v>-10.937983431483245</v>
      </c>
    </row>
    <row r="84" spans="9:14" x14ac:dyDescent="0.25">
      <c r="I84">
        <v>1.8989</v>
      </c>
      <c r="J84">
        <f t="shared" si="16"/>
        <v>7.8240460108562919</v>
      </c>
      <c r="K84">
        <f t="shared" si="17"/>
        <v>-1.8566420852110201</v>
      </c>
      <c r="M84">
        <v>12.460900000000001</v>
      </c>
      <c r="N84">
        <f t="shared" si="18"/>
        <v>-10.228833431483244</v>
      </c>
    </row>
    <row r="85" spans="9:14" x14ac:dyDescent="0.25">
      <c r="I85">
        <v>2.1079699999999999</v>
      </c>
      <c r="J85">
        <f t="shared" si="16"/>
        <v>7.8240460108562919</v>
      </c>
      <c r="K85">
        <f t="shared" si="17"/>
        <v>-1.6475720852110203</v>
      </c>
      <c r="M85">
        <v>13.161949999999999</v>
      </c>
      <c r="N85">
        <f t="shared" si="18"/>
        <v>-9.527783431483245</v>
      </c>
    </row>
    <row r="86" spans="9:14" x14ac:dyDescent="0.25">
      <c r="I86">
        <v>2.3000500000000001</v>
      </c>
      <c r="J86">
        <f t="shared" si="16"/>
        <v>7.8240460108562919</v>
      </c>
      <c r="K86">
        <f t="shared" si="17"/>
        <v>-1.45549208521102</v>
      </c>
      <c r="M86">
        <v>13.859030000000001</v>
      </c>
      <c r="N86">
        <f t="shared" si="18"/>
        <v>-8.8307034314832435</v>
      </c>
    </row>
    <row r="87" spans="9:14" x14ac:dyDescent="0.25">
      <c r="I87">
        <v>2.4802900000000001</v>
      </c>
      <c r="J87">
        <f t="shared" si="16"/>
        <v>7.8240460108562919</v>
      </c>
      <c r="K87">
        <f t="shared" si="17"/>
        <v>-1.2752520852110201</v>
      </c>
      <c r="M87">
        <v>14.55414</v>
      </c>
      <c r="N87">
        <f t="shared" si="18"/>
        <v>-8.1355934314832439</v>
      </c>
    </row>
    <row r="88" spans="9:14" x14ac:dyDescent="0.25">
      <c r="I88">
        <v>2.6820200000000001</v>
      </c>
      <c r="J88">
        <f t="shared" si="16"/>
        <v>7.8240460108562919</v>
      </c>
      <c r="K88">
        <f t="shared" si="17"/>
        <v>-1.0735220852110201</v>
      </c>
      <c r="M88">
        <v>15.24826</v>
      </c>
      <c r="N88">
        <f t="shared" si="18"/>
        <v>-7.441473431483244</v>
      </c>
    </row>
    <row r="89" spans="9:14" x14ac:dyDescent="0.25">
      <c r="I89">
        <v>2.8633299999999999</v>
      </c>
      <c r="J89">
        <f t="shared" si="16"/>
        <v>7.8240460108562919</v>
      </c>
      <c r="K89">
        <f t="shared" si="17"/>
        <v>-0.89221208521102024</v>
      </c>
      <c r="M89">
        <v>15.9419</v>
      </c>
      <c r="N89">
        <f t="shared" si="18"/>
        <v>-6.7478334314832438</v>
      </c>
    </row>
    <row r="90" spans="9:14" x14ac:dyDescent="0.25">
      <c r="I90">
        <v>3.0157600000000002</v>
      </c>
      <c r="J90">
        <f t="shared" si="16"/>
        <v>7.8240460108562919</v>
      </c>
      <c r="K90">
        <f t="shared" si="17"/>
        <v>-0.73978208521101996</v>
      </c>
      <c r="M90">
        <v>16.635290000000001</v>
      </c>
      <c r="N90">
        <f t="shared" si="18"/>
        <v>-6.0544434314832429</v>
      </c>
    </row>
    <row r="91" spans="9:14" x14ac:dyDescent="0.25">
      <c r="I91">
        <v>3.1034700000000002</v>
      </c>
      <c r="J91">
        <f t="shared" si="16"/>
        <v>7.8240460108562919</v>
      </c>
      <c r="K91">
        <f t="shared" si="17"/>
        <v>-0.65207208521102</v>
      </c>
      <c r="M91">
        <v>17.32856</v>
      </c>
      <c r="N91">
        <f t="shared" si="18"/>
        <v>-5.3611734314832447</v>
      </c>
    </row>
    <row r="92" spans="9:14" x14ac:dyDescent="0.25">
      <c r="I92">
        <v>3.1341600000000001</v>
      </c>
      <c r="J92">
        <f t="shared" si="16"/>
        <v>7.8240460108562919</v>
      </c>
      <c r="K92">
        <f t="shared" si="17"/>
        <v>-0.62138208521102012</v>
      </c>
      <c r="M92">
        <v>18.02177</v>
      </c>
      <c r="N92">
        <f t="shared" si="18"/>
        <v>-4.6679634314832441</v>
      </c>
    </row>
    <row r="93" spans="9:14" x14ac:dyDescent="0.25">
      <c r="I93">
        <v>3.14405</v>
      </c>
      <c r="J93">
        <f t="shared" si="16"/>
        <v>7.8240460108562919</v>
      </c>
      <c r="K93">
        <f t="shared" si="17"/>
        <v>-0.61149208521102016</v>
      </c>
      <c r="M93">
        <v>18.714939999999999</v>
      </c>
      <c r="N93">
        <f t="shared" si="18"/>
        <v>-3.9747934314832456</v>
      </c>
    </row>
    <row r="94" spans="9:14" x14ac:dyDescent="0.25">
      <c r="I94">
        <v>3.1390400000000001</v>
      </c>
      <c r="J94">
        <f t="shared" si="16"/>
        <v>7.8240460108562919</v>
      </c>
      <c r="K94">
        <f t="shared" si="17"/>
        <v>-0.61650208521102012</v>
      </c>
      <c r="M94">
        <v>19.408110000000001</v>
      </c>
      <c r="N94">
        <f t="shared" si="18"/>
        <v>-3.2816234314832435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Arjun U</dc:creator>
  <cp:lastModifiedBy>Administrator</cp:lastModifiedBy>
  <dcterms:created xsi:type="dcterms:W3CDTF">2017-03-14T20:41:31Z</dcterms:created>
  <dcterms:modified xsi:type="dcterms:W3CDTF">2017-03-14T23:33:43Z</dcterms:modified>
</cp:coreProperties>
</file>