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8"/>
  </bookViews>
  <sheets>
    <sheet name="stagiaireafpa" sheetId="1" state="visible" r:id="rId1"/>
    <sheet name="Formateurs" sheetId="2" state="visible" r:id="rId2"/>
    <sheet name="Hebergements" sheetId="3" state="visible" r:id="rId3"/>
    <sheet name="Groupes" sheetId="4" state="visible" r:id="rId4"/>
    <sheet name="Formations" sheetId="5" state="visible" r:id="rId5"/>
    <sheet name="Matieres" sheetId="6" state="visible" r:id="rId6"/>
    <sheet name="Constitutions" sheetId="7" state="visible" r:id="rId7"/>
    <sheet name="Animations" sheetId="8" state="visible" r:id="rId8"/>
    <sheet name="Stagiaires" sheetId="9" state="visible" r:id="rId9"/>
    <sheet name="Suivis" sheetId="10" state="visible" r:id="rId10"/>
  </sheets>
  <calcPr/>
</workbook>
</file>

<file path=xl/sharedStrings.xml><?xml version="1.0" encoding="utf-8"?>
<sst xmlns="http://schemas.openxmlformats.org/spreadsheetml/2006/main" count="131" uniqueCount="131">
  <si>
    <t>nomStagiaire</t>
  </si>
  <si>
    <t>prenomStagiaire</t>
  </si>
  <si>
    <t>adresse</t>
  </si>
  <si>
    <t>ville</t>
  </si>
  <si>
    <t>codepostal</t>
  </si>
  <si>
    <t>telephone</t>
  </si>
  <si>
    <t>dateEntree</t>
  </si>
  <si>
    <t>sexe</t>
  </si>
  <si>
    <t>dateNaissance</t>
  </si>
  <si>
    <t>Formation</t>
  </si>
  <si>
    <t>Formateur</t>
  </si>
  <si>
    <t>Hébergement</t>
  </si>
  <si>
    <t>Groupe</t>
  </si>
  <si>
    <t>Hebergement</t>
  </si>
  <si>
    <t>Matières</t>
  </si>
  <si>
    <t>roblin</t>
  </si>
  <si>
    <t>lea</t>
  </si>
  <si>
    <t xml:space="preserve">12,bd de la liberte</t>
  </si>
  <si>
    <t>calais</t>
  </si>
  <si>
    <t>F</t>
  </si>
  <si>
    <t>TSSR</t>
  </si>
  <si>
    <t>Thomas</t>
  </si>
  <si>
    <t>AUTRE</t>
  </si>
  <si>
    <t>TSAII</t>
  </si>
  <si>
    <t>Automatisme</t>
  </si>
  <si>
    <t>Informatique</t>
  </si>
  <si>
    <t>AFPA</t>
  </si>
  <si>
    <t>Poix</t>
  </si>
  <si>
    <t>Martine</t>
  </si>
  <si>
    <t>Sport</t>
  </si>
  <si>
    <t>macarthur</t>
  </si>
  <si>
    <t>leon</t>
  </si>
  <si>
    <t xml:space="preserve">121,bd gambetta</t>
  </si>
  <si>
    <t>21-30-65-09</t>
  </si>
  <si>
    <t>M</t>
  </si>
  <si>
    <t>DWWM</t>
  </si>
  <si>
    <t>TRTE</t>
  </si>
  <si>
    <t>Reseau</t>
  </si>
  <si>
    <t>Dubois</t>
  </si>
  <si>
    <t>Français</t>
  </si>
  <si>
    <t>minol</t>
  </si>
  <si>
    <t>luc</t>
  </si>
  <si>
    <t xml:space="preserve">9,rue des prairies</t>
  </si>
  <si>
    <t>boulogne</t>
  </si>
  <si>
    <t>21-30-20-10</t>
  </si>
  <si>
    <t>Butterdroghe</t>
  </si>
  <si>
    <t>Hervé</t>
  </si>
  <si>
    <t>Math</t>
  </si>
  <si>
    <t>sophie</t>
  </si>
  <si>
    <t xml:space="preserve">12,rue des capucines</t>
  </si>
  <si>
    <t>wimereux</t>
  </si>
  <si>
    <t>21-89-04-30</t>
  </si>
  <si>
    <t xml:space="preserve">Jean Paul</t>
  </si>
  <si>
    <t>CDA</t>
  </si>
  <si>
    <t>Batzic</t>
  </si>
  <si>
    <t>marc</t>
  </si>
  <si>
    <t xml:space="preserve">67,allee ronde</t>
  </si>
  <si>
    <t>marcq</t>
  </si>
  <si>
    <t>21-90-87-65</t>
  </si>
  <si>
    <t>vendraux</t>
  </si>
  <si>
    <t xml:space="preserve">5,rue de marseille</t>
  </si>
  <si>
    <t>21-96-00-09</t>
  </si>
  <si>
    <t>vendermaele</t>
  </si>
  <si>
    <t>helene</t>
  </si>
  <si>
    <t xml:space="preserve">456,rue de paris</t>
  </si>
  <si>
    <t>21-45-45-60</t>
  </si>
  <si>
    <t>besson</t>
  </si>
  <si>
    <t>loic</t>
  </si>
  <si>
    <t xml:space="preserve">3,allee carpentier</t>
  </si>
  <si>
    <t>dunkerque</t>
  </si>
  <si>
    <t>28-90-89-78</t>
  </si>
  <si>
    <t>Matière</t>
  </si>
  <si>
    <t>godart</t>
  </si>
  <si>
    <t>jean-paul</t>
  </si>
  <si>
    <t xml:space="preserve">123,rue de lens</t>
  </si>
  <si>
    <t>marck</t>
  </si>
  <si>
    <t>28-09-87-65</t>
  </si>
  <si>
    <t>beaux</t>
  </si>
  <si>
    <t>marie</t>
  </si>
  <si>
    <t xml:space="preserve">1,allee des cygnes</t>
  </si>
  <si>
    <t>21-30-87-90</t>
  </si>
  <si>
    <t>turini</t>
  </si>
  <si>
    <t>elsa</t>
  </si>
  <si>
    <t xml:space="preserve">12,route de paris</t>
  </si>
  <si>
    <t>21-32-47-97</t>
  </si>
  <si>
    <t>torelle</t>
  </si>
  <si>
    <t>elise</t>
  </si>
  <si>
    <t xml:space="preserve">123,vallee du denacre</t>
  </si>
  <si>
    <t>21-67-86-90</t>
  </si>
  <si>
    <t>pharis</t>
  </si>
  <si>
    <t>pierre</t>
  </si>
  <si>
    <t xml:space="preserve">12,avenue foch</t>
  </si>
  <si>
    <t>21-21-85-90</t>
  </si>
  <si>
    <t>ephyre</t>
  </si>
  <si>
    <t xml:space="preserve">12,rue de lyon</t>
  </si>
  <si>
    <t>21-35-32-90</t>
  </si>
  <si>
    <t>leclercq</t>
  </si>
  <si>
    <t>jules</t>
  </si>
  <si>
    <t xml:space="preserve">12,allee des ravins</t>
  </si>
  <si>
    <t>21-36-71-92</t>
  </si>
  <si>
    <t>dupont</t>
  </si>
  <si>
    <t xml:space="preserve">21,avenue monsigny</t>
  </si>
  <si>
    <t>21-21-34-99</t>
  </si>
  <si>
    <t>marke</t>
  </si>
  <si>
    <t xml:space="preserve">312,route de paris</t>
  </si>
  <si>
    <t>21-87-87-71</t>
  </si>
  <si>
    <t>dewa</t>
  </si>
  <si>
    <t xml:space="preserve">121,allee des eglantines</t>
  </si>
  <si>
    <t>28-30-87-90</t>
  </si>
  <si>
    <t>idFormateur</t>
  </si>
  <si>
    <t>idGroupe</t>
  </si>
  <si>
    <t>idMatiere</t>
  </si>
  <si>
    <t>idFormation</t>
  </si>
  <si>
    <t>matieres</t>
  </si>
  <si>
    <t>idHebergement</t>
  </si>
  <si>
    <t>dateEntreeFormat</t>
  </si>
  <si>
    <t>dateNaissanceFormat</t>
  </si>
  <si>
    <t>idStagiaire</t>
  </si>
  <si>
    <t>matiere</t>
  </si>
  <si>
    <t>note</t>
  </si>
  <si>
    <t>15.4</t>
  </si>
  <si>
    <t>12.8</t>
  </si>
  <si>
    <t>14.9</t>
  </si>
  <si>
    <t>15.9</t>
  </si>
  <si>
    <t>17.8</t>
  </si>
  <si>
    <t>11.8</t>
  </si>
  <si>
    <t>13.8</t>
  </si>
  <si>
    <t>18.5</t>
  </si>
  <si>
    <t>17.5</t>
  </si>
  <si>
    <t>12.3</t>
  </si>
  <si>
    <t>13.5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</si>
</sst>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yyyy\-mm\-dd"/>
    <numFmt numFmtId="161" formatCode="dd/mm/yyyy"/>
  </numFmts>
  <fonts count="17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indexed="2"/>
      <sz val="11.000000"/>
      <scheme val="minor"/>
    </font>
    <font>
      <name val="Calibri"/>
      <b/>
      <color rgb="FFFA7D00"/>
      <sz val="11.000000"/>
      <scheme val="minor"/>
    </font>
    <font>
      <name val="Calibri"/>
      <color rgb="FFFA7D00"/>
      <sz val="11.000000"/>
      <scheme val="minor"/>
    </font>
    <font>
      <name val="Calibri"/>
      <color rgb="FF3F3F76"/>
      <sz val="11.000000"/>
      <scheme val="minor"/>
    </font>
    <font>
      <name val="Calibri"/>
      <color rgb="FF9C0006"/>
      <sz val="11.000000"/>
      <scheme val="minor"/>
    </font>
    <font>
      <name val="Calibri"/>
      <color rgb="FF9C6500"/>
      <sz val="11.000000"/>
      <scheme val="minor"/>
    </font>
    <font>
      <name val="Calibri"/>
      <color rgb="FF006100"/>
      <sz val="11.000000"/>
      <scheme val="minor"/>
    </font>
    <font>
      <name val="Calibri"/>
      <b/>
      <color rgb="FF3F3F3F"/>
      <sz val="11.000000"/>
      <scheme val="minor"/>
    </font>
    <font>
      <name val="Calibri"/>
      <i/>
      <color rgb="FF7F7F7F"/>
      <sz val="11.000000"/>
      <scheme val="minor"/>
    </font>
    <font>
      <name val="Calibri Light"/>
      <color theme="3"/>
      <sz val="18.000000"/>
      <scheme val="major"/>
    </font>
    <font>
      <name val="Calibri"/>
      <b/>
      <color theme="3"/>
      <sz val="15.000000"/>
      <scheme val="minor"/>
    </font>
    <font>
      <name val="Calibri"/>
      <b/>
      <color theme="3"/>
      <sz val="13.000000"/>
      <scheme val="minor"/>
    </font>
    <font>
      <name val="Calibri"/>
      <b/>
      <color theme="3"/>
      <sz val="11.000000"/>
      <scheme val="minor"/>
    </font>
    <font>
      <name val="Calibri"/>
      <b/>
      <color theme="1"/>
      <sz val="11.000000"/>
      <scheme val="minor"/>
    </font>
    <font>
      <name val="Calibri"/>
      <b/>
      <color theme="0"/>
      <sz val="11.00000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  <fill>
      <patternFill patternType="solid">
        <fgColor rgb="FFC6EFCE"/>
        <bgColor rgb="FFC6EFCE"/>
      </patternFill>
    </fill>
    <fill>
      <patternFill patternType="solid">
        <fgColor rgb="FFA5A5A5"/>
        <bgColor rgb="FFA5A5A5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theme="1"/>
      </right>
      <top style="medium">
        <color auto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1" fillId="14" borderId="0" numFmtId="0" applyNumberFormat="0" applyFont="1" applyFill="1" applyBorder="0" applyProtection="0"/>
    <xf fontId="1" fillId="15" borderId="0" numFmtId="0" applyNumberFormat="0" applyFont="1" applyFill="1" applyBorder="0" applyProtection="0"/>
    <xf fontId="1" fillId="16" borderId="0" numFmtId="0" applyNumberFormat="0" applyFont="1" applyFill="1" applyBorder="0" applyProtection="0"/>
    <xf fontId="1" fillId="17" borderId="0" numFmtId="0" applyNumberFormat="0" applyFont="1" applyFill="1" applyBorder="0" applyProtection="0"/>
    <xf fontId="1" fillId="18" borderId="0" numFmtId="0" applyNumberFormat="0" applyFont="1" applyFill="1" applyBorder="0" applyProtection="0"/>
    <xf fontId="1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0" borderId="0" numFmtId="0" applyNumberFormat="0" applyFont="1" applyFill="0" applyBorder="0" applyProtection="0"/>
    <xf fontId="3" fillId="26" borderId="1" numFmtId="0" applyNumberFormat="0" applyFont="1" applyFill="1" applyBorder="1" applyProtection="0"/>
    <xf fontId="4" fillId="0" borderId="2" numFmtId="0" applyNumberFormat="0" applyFont="1" applyFill="0" applyBorder="1" applyProtection="0"/>
    <xf fontId="5" fillId="27" borderId="1" numFmtId="0" applyNumberFormat="0" applyFont="1" applyFill="1" applyBorder="1" applyProtection="0"/>
    <xf fontId="6" fillId="28" borderId="0" numFmtId="0" applyNumberFormat="0" applyFont="1" applyFill="1" applyBorder="0" applyProtection="0"/>
    <xf fontId="7" fillId="29" borderId="0" numFmtId="0" applyNumberFormat="0" applyFont="1" applyFill="1" applyBorder="0" applyProtection="0"/>
    <xf fontId="0" fillId="30" borderId="3" numFmtId="0" applyNumberFormat="0" applyFont="0" applyFill="1" applyBorder="1" applyProtection="0"/>
    <xf fontId="8" fillId="31" borderId="0" numFmtId="0" applyNumberFormat="0" applyFont="1" applyFill="1" applyBorder="0" applyProtection="0"/>
    <xf fontId="9" fillId="26" borderId="4" numFmtId="0" applyNumberFormat="0" applyFont="1" applyFill="1" applyBorder="1" applyProtection="0"/>
    <xf fontId="10" fillId="0" borderId="0" numFmtId="0" applyNumberFormat="0" applyFont="1" applyFill="0" applyBorder="0" applyProtection="0"/>
    <xf fontId="11" fillId="0" borderId="0" numFmtId="0" applyNumberFormat="0" applyFont="1" applyFill="0" applyBorder="0" applyProtection="0"/>
    <xf fontId="12" fillId="0" borderId="5" numFmtId="0" applyNumberFormat="0" applyFont="1" applyFill="0" applyBorder="1" applyProtection="0"/>
    <xf fontId="13" fillId="0" borderId="6" numFmtId="0" applyNumberFormat="0" applyFont="1" applyFill="0" applyBorder="1" applyProtection="0"/>
    <xf fontId="14" fillId="0" borderId="7" numFmtId="0" applyNumberFormat="0" applyFont="1" applyFill="0" applyBorder="1" applyProtection="0"/>
    <xf fontId="14" fillId="0" borderId="0" numFmtId="0" applyNumberFormat="0" applyFont="1" applyFill="0" applyBorder="0" applyProtection="0"/>
    <xf fontId="15" fillId="0" borderId="8" numFmtId="0" applyNumberFormat="0" applyFont="1" applyFill="0" applyBorder="1" applyProtection="0"/>
    <xf fontId="16" fillId="32" borderId="9" numFmtId="0" applyNumberFormat="0" applyFont="1" applyFill="1" applyBorder="1" applyProtection="0"/>
  </cellStyleXfs>
  <cellXfs count="28">
    <xf fontId="0" fillId="0" borderId="0" numFmtId="0" xfId="0"/>
    <xf fontId="15" fillId="0" borderId="0" numFmtId="0" xfId="0" applyFont="1"/>
    <xf fontId="15" fillId="0" borderId="10" numFmtId="0" xfId="0" applyFont="1" applyBorder="1"/>
    <xf fontId="15" fillId="0" borderId="11" numFmtId="0" xfId="0" applyFont="1" applyBorder="1"/>
    <xf fontId="15" fillId="0" borderId="12" numFmtId="0" xfId="0" applyFont="1" applyBorder="1"/>
    <xf fontId="15" fillId="0" borderId="13" numFmtId="0" xfId="0" applyFont="1" applyBorder="1"/>
    <xf fontId="0" fillId="0" borderId="14" numFmtId="0" xfId="0" applyBorder="1"/>
    <xf fontId="0" fillId="0" borderId="14" numFmtId="14" xfId="0" applyNumberFormat="1" applyBorder="1"/>
    <xf fontId="0" fillId="0" borderId="15" numFmtId="0" xfId="0" applyBorder="1"/>
    <xf fontId="0" fillId="0" borderId="15" numFmtId="14" xfId="0" applyNumberFormat="1" applyBorder="1"/>
    <xf fontId="15" fillId="0" borderId="16" numFmtId="0" xfId="0" applyFont="1" applyBorder="1"/>
    <xf fontId="0" fillId="0" borderId="0" numFmtId="160" xfId="0" applyNumberFormat="1"/>
    <xf fontId="0" fillId="0" borderId="0" numFmtId="0" xfId="0">
      <protection hidden="0" locked="1"/>
    </xf>
    <xf fontId="0" fillId="0" borderId="17" numFmtId="0" xfId="0" applyBorder="1"/>
    <xf fontId="0" fillId="0" borderId="18" numFmtId="0" xfId="0" applyBorder="1">
      <protection hidden="0" locked="1"/>
    </xf>
    <xf fontId="0" fillId="0" borderId="15" numFmtId="161" xfId="0" applyNumberFormat="1" applyBorder="1"/>
    <xf fontId="0" fillId="0" borderId="19" numFmtId="0" xfId="0" applyBorder="1"/>
    <xf fontId="0" fillId="0" borderId="0" numFmtId="0" xfId="0"/>
    <xf fontId="15" fillId="0" borderId="20" numFmtId="0" xfId="0" applyFont="1" applyBorder="1"/>
    <xf fontId="15" fillId="0" borderId="21" numFmtId="0" xfId="0" applyFont="1" applyBorder="1"/>
    <xf fontId="0" fillId="0" borderId="22" numFmtId="0" xfId="0" applyBorder="1"/>
    <xf fontId="15" fillId="0" borderId="23" numFmtId="0" xfId="0" applyFont="1" applyBorder="1"/>
    <xf fontId="0" fillId="0" borderId="14" numFmtId="161" xfId="0" applyNumberFormat="1" applyBorder="1"/>
    <xf fontId="0" fillId="0" borderId="24" numFmtId="0" xfId="0" applyBorder="1"/>
    <xf fontId="0" fillId="0" borderId="22" numFmtId="0" xfId="0" applyBorder="1">
      <protection hidden="0" locked="1"/>
    </xf>
    <xf fontId="0" fillId="0" borderId="25" numFmtId="0" xfId="0" applyBorder="1"/>
    <xf fontId="0" fillId="0" borderId="26" numFmtId="0" xfId="0" applyBorder="1"/>
    <xf fontId="0" fillId="0" borderId="27" numFmtId="0" xfId="0" applyBorder="1"/>
  </cellXfs>
  <cellStyles count="42"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Entrée" xfId="28" builtinId="20"/>
    <cellStyle name="Insatisfaisant" xfId="29" builtinId="27"/>
    <cellStyle name="Neutre" xfId="30" builtinId="28"/>
    <cellStyle name="Normal" xfId="0" builtinId="0"/>
    <cellStyle name="Note" xfId="31" builtinId="10"/>
    <cellStyle name="Satisfaisant" xfId="32" builtinId="26"/>
    <cellStyle name="Sortie" xfId="33" builtinId="21"/>
    <cellStyle name="Texte explicatif" xfId="34" builtinId="53"/>
    <cellStyle name="Titre" xfId="35" builtinId="15"/>
    <cellStyle name="Titre 1" xfId="36" builtinId="16"/>
    <cellStyle name="Titre 2" xfId="37" builtinId="17"/>
    <cellStyle name="Titre 3" xfId="38" builtinId="18"/>
    <cellStyle name="Titre 4" xfId="39" builtinId="19"/>
    <cellStyle name="Total" xfId="40" builtinId="25"/>
    <cellStyle name="Vérification" xfId="4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tyles" Target="styles.xml"/><Relationship  Id="rId11" Type="http://schemas.openxmlformats.org/officeDocument/2006/relationships/theme" Target="theme/theme1.xml"/><Relationship  Id="rId10" Type="http://schemas.openxmlformats.org/officeDocument/2006/relationships/worksheet" Target="worksheets/sheet10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haredStrings" Target="sharedString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X4" activeCellId="0" sqref="X4"/>
    </sheetView>
  </sheetViews>
  <sheetFormatPr baseColWidth="10" defaultRowHeight="14.25"/>
  <cols>
    <col bestFit="1" customWidth="1" min="1" max="1" width="12.88671875"/>
    <col bestFit="1" customWidth="1" min="2" max="2" width="15.6640625"/>
    <col bestFit="1" customWidth="1" min="3" max="3" width="22.5546875"/>
    <col bestFit="1" customWidth="1" min="4" max="5" width="10.6640625"/>
    <col bestFit="1" customWidth="1" min="6" max="6" width="10.421875"/>
    <col bestFit="1" customWidth="1" min="7" max="7" width="10.88671875"/>
    <col bestFit="1" customWidth="1" min="8" max="8" width="5.109375"/>
    <col bestFit="1" customWidth="1" min="9" max="9" width="13.88671875"/>
    <col bestFit="1" customWidth="1" min="10" max="10" width="10.109375"/>
    <col bestFit="1" customWidth="1" min="11" max="11" width="10.6640625"/>
    <col bestFit="1" customWidth="1" min="12" max="12" width="13.33203125"/>
    <col customWidth="1" min="13" max="13" width="5.5546875"/>
    <col bestFit="1" customWidth="1" min="14" max="14" width="10.109375"/>
    <col bestFit="1" customWidth="1" min="15" max="15" width="13"/>
    <col customWidth="1" min="16" max="16" width="4.5546875"/>
    <col bestFit="1" customWidth="1" min="17" max="17" width="13"/>
    <col customWidth="1" min="18" max="18" width="4"/>
    <col bestFit="1" customWidth="1" min="19" max="19" width="13.33203125"/>
    <col customWidth="1" min="20" max="20" width="3.44140625"/>
    <col bestFit="1" customWidth="1" min="21" max="21" width="12.88671875"/>
    <col bestFit="1" customWidth="1" min="22" max="22" width="9.33203125"/>
  </cols>
  <sheetData>
    <row r="1" s="1" customFormat="1" ht="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1"/>
      <c r="N1" s="2" t="s">
        <v>9</v>
      </c>
      <c r="O1" s="4" t="s">
        <v>12</v>
      </c>
      <c r="Q1" s="5" t="s">
        <v>12</v>
      </c>
      <c r="S1" s="5" t="s">
        <v>13</v>
      </c>
      <c r="U1" s="2" t="s">
        <v>10</v>
      </c>
      <c r="V1" s="4"/>
      <c r="X1" s="5" t="s">
        <v>14</v>
      </c>
    </row>
    <row r="2">
      <c r="A2" s="6" t="s">
        <v>15</v>
      </c>
      <c r="B2" s="6" t="s">
        <v>16</v>
      </c>
      <c r="C2" s="6" t="s">
        <v>17</v>
      </c>
      <c r="D2" s="6" t="s">
        <v>18</v>
      </c>
      <c r="E2" s="6">
        <v>62100</v>
      </c>
      <c r="F2" s="6">
        <v>21345678</v>
      </c>
      <c r="G2" s="7">
        <v>41883</v>
      </c>
      <c r="H2" s="6" t="s">
        <v>19</v>
      </c>
      <c r="I2" s="7">
        <v>34713</v>
      </c>
      <c r="J2" s="6" t="s">
        <v>20</v>
      </c>
      <c r="K2" s="6" t="s">
        <v>21</v>
      </c>
      <c r="L2" s="6" t="s">
        <v>22</v>
      </c>
      <c r="N2" s="6" t="s">
        <v>23</v>
      </c>
      <c r="O2" s="6" t="s">
        <v>24</v>
      </c>
      <c r="Q2" s="6" t="s">
        <v>25</v>
      </c>
      <c r="S2" s="6" t="s">
        <v>26</v>
      </c>
      <c r="U2" s="6" t="s">
        <v>27</v>
      </c>
      <c r="V2" s="6" t="s">
        <v>28</v>
      </c>
      <c r="X2" s="6" t="s">
        <v>29</v>
      </c>
    </row>
    <row r="3">
      <c r="A3" s="8" t="s">
        <v>30</v>
      </c>
      <c r="B3" s="8" t="s">
        <v>31</v>
      </c>
      <c r="C3" s="8" t="s">
        <v>32</v>
      </c>
      <c r="D3" s="8" t="s">
        <v>18</v>
      </c>
      <c r="E3" s="8">
        <v>62100</v>
      </c>
      <c r="F3" s="8" t="s">
        <v>33</v>
      </c>
      <c r="G3" s="9">
        <v>41883</v>
      </c>
      <c r="H3" s="8" t="s">
        <v>34</v>
      </c>
      <c r="I3" s="9">
        <v>34436</v>
      </c>
      <c r="J3" s="8" t="s">
        <v>35</v>
      </c>
      <c r="K3" s="8" t="s">
        <v>28</v>
      </c>
      <c r="L3" s="8" t="s">
        <v>22</v>
      </c>
      <c r="N3" s="8" t="s">
        <v>36</v>
      </c>
      <c r="O3" s="8" t="s">
        <v>37</v>
      </c>
      <c r="Q3" s="8" t="s">
        <v>24</v>
      </c>
      <c r="S3" s="8" t="s">
        <v>22</v>
      </c>
      <c r="U3" s="8" t="s">
        <v>38</v>
      </c>
      <c r="V3" s="8" t="s">
        <v>21</v>
      </c>
      <c r="X3" s="8" t="s">
        <v>39</v>
      </c>
    </row>
    <row r="4">
      <c r="A4" s="8" t="s">
        <v>40</v>
      </c>
      <c r="B4" s="8" t="s">
        <v>41</v>
      </c>
      <c r="C4" s="8" t="s">
        <v>42</v>
      </c>
      <c r="D4" s="8" t="s">
        <v>43</v>
      </c>
      <c r="E4" s="8">
        <v>62200</v>
      </c>
      <c r="F4" s="8" t="s">
        <v>44</v>
      </c>
      <c r="G4" s="9">
        <v>41883</v>
      </c>
      <c r="H4" s="8" t="s">
        <v>34</v>
      </c>
      <c r="I4" s="9">
        <v>35501</v>
      </c>
      <c r="J4" s="8" t="s">
        <v>36</v>
      </c>
      <c r="K4" s="8" t="s">
        <v>21</v>
      </c>
      <c r="L4" s="8" t="s">
        <v>22</v>
      </c>
      <c r="N4" s="8" t="s">
        <v>35</v>
      </c>
      <c r="O4" s="8" t="s">
        <v>25</v>
      </c>
      <c r="Q4" s="8" t="s">
        <v>37</v>
      </c>
      <c r="U4" s="8" t="s">
        <v>45</v>
      </c>
      <c r="V4" s="8" t="s">
        <v>46</v>
      </c>
      <c r="X4" s="8" t="s">
        <v>47</v>
      </c>
    </row>
    <row r="5">
      <c r="A5" s="8" t="s">
        <v>40</v>
      </c>
      <c r="B5" s="8" t="s">
        <v>48</v>
      </c>
      <c r="C5" s="8" t="s">
        <v>49</v>
      </c>
      <c r="D5" s="8" t="s">
        <v>50</v>
      </c>
      <c r="E5" s="8">
        <v>62930</v>
      </c>
      <c r="F5" s="8" t="s">
        <v>51</v>
      </c>
      <c r="G5" s="9">
        <v>41883</v>
      </c>
      <c r="H5" s="8" t="s">
        <v>19</v>
      </c>
      <c r="I5" s="9">
        <v>35145</v>
      </c>
      <c r="J5" s="8" t="s">
        <v>20</v>
      </c>
      <c r="K5" s="8" t="s">
        <v>52</v>
      </c>
      <c r="L5" s="8" t="s">
        <v>22</v>
      </c>
      <c r="N5" s="8" t="s">
        <v>53</v>
      </c>
      <c r="O5" s="8" t="s">
        <v>25</v>
      </c>
      <c r="U5" s="8" t="s">
        <v>54</v>
      </c>
      <c r="V5" s="8" t="s">
        <v>52</v>
      </c>
    </row>
    <row r="6">
      <c r="A6" s="8" t="s">
        <v>40</v>
      </c>
      <c r="B6" s="8" t="s">
        <v>55</v>
      </c>
      <c r="C6" s="8" t="s">
        <v>56</v>
      </c>
      <c r="D6" s="8" t="s">
        <v>57</v>
      </c>
      <c r="E6" s="8">
        <v>62300</v>
      </c>
      <c r="F6" s="8" t="s">
        <v>58</v>
      </c>
      <c r="G6" s="9">
        <v>41883</v>
      </c>
      <c r="H6" s="8" t="s">
        <v>34</v>
      </c>
      <c r="I6" s="9">
        <v>34005</v>
      </c>
      <c r="J6" s="8" t="s">
        <v>35</v>
      </c>
      <c r="K6" s="8" t="s">
        <v>28</v>
      </c>
      <c r="L6" s="8" t="s">
        <v>22</v>
      </c>
      <c r="N6" s="8" t="s">
        <v>20</v>
      </c>
      <c r="O6" s="8" t="s">
        <v>37</v>
      </c>
    </row>
    <row r="7">
      <c r="A7" s="8" t="s">
        <v>59</v>
      </c>
      <c r="B7" s="8" t="s">
        <v>55</v>
      </c>
      <c r="C7" s="8" t="s">
        <v>60</v>
      </c>
      <c r="D7" s="8" t="s">
        <v>18</v>
      </c>
      <c r="E7" s="8">
        <v>62100</v>
      </c>
      <c r="F7" s="8" t="s">
        <v>61</v>
      </c>
      <c r="G7" s="9">
        <v>41518</v>
      </c>
      <c r="H7" s="8" t="s">
        <v>34</v>
      </c>
      <c r="I7" s="9">
        <v>35085</v>
      </c>
      <c r="J7" s="8" t="s">
        <v>53</v>
      </c>
      <c r="K7" s="9" t="s">
        <v>28</v>
      </c>
      <c r="L7" s="8" t="s">
        <v>22</v>
      </c>
    </row>
    <row r="8">
      <c r="A8" s="8" t="s">
        <v>62</v>
      </c>
      <c r="B8" s="8" t="s">
        <v>63</v>
      </c>
      <c r="C8" s="8" t="s">
        <v>64</v>
      </c>
      <c r="D8" s="8" t="s">
        <v>43</v>
      </c>
      <c r="E8" s="8">
        <v>62200</v>
      </c>
      <c r="F8" s="8" t="s">
        <v>65</v>
      </c>
      <c r="G8" s="9">
        <v>41883</v>
      </c>
      <c r="H8" s="8" t="s">
        <v>19</v>
      </c>
      <c r="I8" s="9">
        <v>34788</v>
      </c>
      <c r="J8" s="8" t="s">
        <v>20</v>
      </c>
      <c r="K8" s="8" t="s">
        <v>21</v>
      </c>
      <c r="L8" s="8" t="s">
        <v>22</v>
      </c>
    </row>
    <row r="9">
      <c r="A9" s="8" t="s">
        <v>66</v>
      </c>
      <c r="B9" s="8" t="s">
        <v>67</v>
      </c>
      <c r="C9" s="8" t="s">
        <v>68</v>
      </c>
      <c r="D9" s="8" t="s">
        <v>69</v>
      </c>
      <c r="E9" s="8">
        <v>59300</v>
      </c>
      <c r="F9" s="8" t="s">
        <v>70</v>
      </c>
      <c r="G9" s="9">
        <v>41883</v>
      </c>
      <c r="H9" s="8" t="s">
        <v>34</v>
      </c>
      <c r="I9" s="9">
        <v>34475</v>
      </c>
      <c r="J9" s="8" t="s">
        <v>23</v>
      </c>
      <c r="K9" s="9" t="s">
        <v>46</v>
      </c>
      <c r="L9" s="8" t="s">
        <v>26</v>
      </c>
      <c r="N9" s="2" t="s">
        <v>9</v>
      </c>
      <c r="O9" s="10" t="s">
        <v>71</v>
      </c>
    </row>
    <row r="10">
      <c r="A10" s="8" t="s">
        <v>72</v>
      </c>
      <c r="B10" s="8" t="s">
        <v>73</v>
      </c>
      <c r="C10" s="8" t="s">
        <v>74</v>
      </c>
      <c r="D10" s="8" t="s">
        <v>75</v>
      </c>
      <c r="E10" s="8">
        <v>59870</v>
      </c>
      <c r="F10" s="8" t="s">
        <v>76</v>
      </c>
      <c r="G10" s="9">
        <v>41518</v>
      </c>
      <c r="H10" s="8" t="s">
        <v>34</v>
      </c>
      <c r="I10" s="9">
        <v>33981</v>
      </c>
      <c r="J10" s="8" t="s">
        <v>23</v>
      </c>
      <c r="K10" s="8" t="s">
        <v>46</v>
      </c>
      <c r="L10" s="8" t="s">
        <v>26</v>
      </c>
      <c r="N10" s="6" t="s">
        <v>23</v>
      </c>
      <c r="O10" s="8" t="s">
        <v>47</v>
      </c>
    </row>
    <row r="11">
      <c r="A11" s="8" t="s">
        <v>77</v>
      </c>
      <c r="B11" s="8" t="s">
        <v>78</v>
      </c>
      <c r="C11" s="8" t="s">
        <v>79</v>
      </c>
      <c r="D11" s="8" t="s">
        <v>69</v>
      </c>
      <c r="E11" s="8">
        <v>59100</v>
      </c>
      <c r="F11" s="8" t="s">
        <v>80</v>
      </c>
      <c r="G11" s="9">
        <v>41883</v>
      </c>
      <c r="H11" s="8" t="s">
        <v>19</v>
      </c>
      <c r="I11" s="9">
        <v>35167</v>
      </c>
      <c r="J11" s="8" t="s">
        <v>36</v>
      </c>
      <c r="K11" s="8" t="s">
        <v>21</v>
      </c>
      <c r="L11" s="8" t="s">
        <v>22</v>
      </c>
      <c r="N11" s="8" t="s">
        <v>36</v>
      </c>
      <c r="O11" s="8" t="s">
        <v>47</v>
      </c>
    </row>
    <row r="12">
      <c r="A12" s="8" t="s">
        <v>81</v>
      </c>
      <c r="B12" s="8" t="s">
        <v>82</v>
      </c>
      <c r="C12" s="8" t="s">
        <v>83</v>
      </c>
      <c r="D12" s="8" t="s">
        <v>43</v>
      </c>
      <c r="E12" s="8">
        <v>62200</v>
      </c>
      <c r="F12" s="8" t="s">
        <v>84</v>
      </c>
      <c r="G12" s="9">
        <v>41883</v>
      </c>
      <c r="H12" s="8" t="s">
        <v>19</v>
      </c>
      <c r="I12" s="9">
        <v>35263</v>
      </c>
      <c r="J12" s="8" t="s">
        <v>23</v>
      </c>
      <c r="K12" s="8" t="s">
        <v>46</v>
      </c>
      <c r="L12" s="8" t="s">
        <v>22</v>
      </c>
      <c r="N12" s="8" t="s">
        <v>35</v>
      </c>
      <c r="O12" s="8" t="s">
        <v>39</v>
      </c>
    </row>
    <row r="13">
      <c r="A13" s="8" t="s">
        <v>85</v>
      </c>
      <c r="B13" s="8" t="s">
        <v>86</v>
      </c>
      <c r="C13" s="8" t="s">
        <v>87</v>
      </c>
      <c r="D13" s="8" t="s">
        <v>43</v>
      </c>
      <c r="E13" s="8">
        <v>62200</v>
      </c>
      <c r="F13" s="8" t="s">
        <v>88</v>
      </c>
      <c r="G13" s="9">
        <v>41883</v>
      </c>
      <c r="H13" s="8" t="s">
        <v>19</v>
      </c>
      <c r="I13" s="9">
        <v>35536</v>
      </c>
      <c r="J13" s="8" t="s">
        <v>35</v>
      </c>
      <c r="K13" s="9" t="s">
        <v>28</v>
      </c>
      <c r="L13" s="8" t="s">
        <v>26</v>
      </c>
      <c r="N13" s="8" t="s">
        <v>53</v>
      </c>
      <c r="O13" s="8" t="s">
        <v>39</v>
      </c>
    </row>
    <row r="14">
      <c r="A14" s="8" t="s">
        <v>89</v>
      </c>
      <c r="B14" s="8" t="s">
        <v>90</v>
      </c>
      <c r="C14" s="8" t="s">
        <v>91</v>
      </c>
      <c r="D14" s="8" t="s">
        <v>18</v>
      </c>
      <c r="E14" s="8">
        <v>62100</v>
      </c>
      <c r="F14" s="8" t="s">
        <v>92</v>
      </c>
      <c r="G14" s="9">
        <v>41883</v>
      </c>
      <c r="H14" s="8" t="s">
        <v>34</v>
      </c>
      <c r="I14" s="9">
        <v>35142</v>
      </c>
      <c r="J14" s="8" t="s">
        <v>53</v>
      </c>
      <c r="K14" s="8" t="s">
        <v>28</v>
      </c>
      <c r="L14" s="8" t="s">
        <v>26</v>
      </c>
      <c r="N14" s="8" t="s">
        <v>20</v>
      </c>
      <c r="O14" s="6" t="s">
        <v>29</v>
      </c>
    </row>
    <row r="15">
      <c r="A15" s="8" t="s">
        <v>93</v>
      </c>
      <c r="B15" s="8" t="s">
        <v>41</v>
      </c>
      <c r="C15" s="8" t="s">
        <v>94</v>
      </c>
      <c r="D15" s="8" t="s">
        <v>18</v>
      </c>
      <c r="E15" s="8">
        <v>62100</v>
      </c>
      <c r="F15" s="8" t="s">
        <v>95</v>
      </c>
      <c r="G15" s="9">
        <v>41883</v>
      </c>
      <c r="H15" s="8" t="s">
        <v>34</v>
      </c>
      <c r="I15" s="9">
        <v>34720</v>
      </c>
      <c r="J15" s="8" t="s">
        <v>35</v>
      </c>
      <c r="K15" s="8" t="s">
        <v>52</v>
      </c>
      <c r="L15" s="8" t="s">
        <v>26</v>
      </c>
    </row>
    <row r="16">
      <c r="A16" s="8" t="s">
        <v>96</v>
      </c>
      <c r="B16" s="8" t="s">
        <v>97</v>
      </c>
      <c r="C16" s="8" t="s">
        <v>98</v>
      </c>
      <c r="D16" s="8" t="s">
        <v>43</v>
      </c>
      <c r="E16" s="8">
        <v>62200</v>
      </c>
      <c r="F16" s="8" t="s">
        <v>99</v>
      </c>
      <c r="G16" s="9">
        <v>41883</v>
      </c>
      <c r="H16" s="8" t="s">
        <v>34</v>
      </c>
      <c r="I16" s="9">
        <v>34473</v>
      </c>
      <c r="J16" s="8" t="s">
        <v>35</v>
      </c>
      <c r="K16" s="8" t="s">
        <v>28</v>
      </c>
      <c r="L16" s="8" t="s">
        <v>22</v>
      </c>
    </row>
    <row r="17">
      <c r="A17" s="8" t="s">
        <v>100</v>
      </c>
      <c r="B17" s="8" t="s">
        <v>41</v>
      </c>
      <c r="C17" s="8" t="s">
        <v>101</v>
      </c>
      <c r="D17" s="8" t="s">
        <v>18</v>
      </c>
      <c r="E17" s="8">
        <v>62200</v>
      </c>
      <c r="F17" s="8" t="s">
        <v>102</v>
      </c>
      <c r="G17" s="9">
        <v>41883</v>
      </c>
      <c r="H17" s="8" t="s">
        <v>34</v>
      </c>
      <c r="I17" s="9">
        <v>35371</v>
      </c>
      <c r="J17" s="8" t="s">
        <v>36</v>
      </c>
      <c r="K17" s="8" t="s">
        <v>21</v>
      </c>
      <c r="L17" s="8" t="s">
        <v>22</v>
      </c>
    </row>
    <row r="18">
      <c r="A18" s="8" t="s">
        <v>103</v>
      </c>
      <c r="B18" s="8" t="s">
        <v>67</v>
      </c>
      <c r="C18" s="8" t="s">
        <v>104</v>
      </c>
      <c r="D18" s="8" t="s">
        <v>50</v>
      </c>
      <c r="E18" s="8">
        <v>62930</v>
      </c>
      <c r="F18" s="8" t="s">
        <v>105</v>
      </c>
      <c r="G18" s="9">
        <v>41883</v>
      </c>
      <c r="H18" s="8" t="s">
        <v>34</v>
      </c>
      <c r="I18" s="9">
        <v>35381</v>
      </c>
      <c r="J18" s="8" t="s">
        <v>20</v>
      </c>
      <c r="K18" s="8" t="s">
        <v>52</v>
      </c>
      <c r="L18" s="8" t="s">
        <v>26</v>
      </c>
    </row>
    <row r="19">
      <c r="A19" s="8" t="s">
        <v>106</v>
      </c>
      <c r="B19" s="8" t="s">
        <v>31</v>
      </c>
      <c r="C19" s="8" t="s">
        <v>107</v>
      </c>
      <c r="D19" s="8" t="s">
        <v>69</v>
      </c>
      <c r="E19" s="8">
        <v>59100</v>
      </c>
      <c r="F19" s="8" t="s">
        <v>108</v>
      </c>
      <c r="G19" s="9">
        <v>41883</v>
      </c>
      <c r="H19" s="8" t="s">
        <v>34</v>
      </c>
      <c r="I19" s="9">
        <v>35523</v>
      </c>
      <c r="J19" s="8" t="s">
        <v>36</v>
      </c>
      <c r="K19" s="8" t="s">
        <v>52</v>
      </c>
      <c r="L19" s="8" t="s">
        <v>26</v>
      </c>
    </row>
    <row r="27">
      <c r="K27" s="11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1.421875"/>
    <col bestFit="1" min="4" max="4" width="83.140625"/>
  </cols>
  <sheetData>
    <row r="1">
      <c r="A1" t="s">
        <v>109</v>
      </c>
      <c r="B1" s="2" t="s">
        <v>10</v>
      </c>
      <c r="C1" s="4"/>
    </row>
    <row r="2">
      <c r="A2">
        <v>1</v>
      </c>
      <c r="B2" s="6" t="s">
        <v>27</v>
      </c>
      <c r="C2" s="6" t="s">
        <v>28</v>
      </c>
      <c r="D2" t="str">
        <f t="shared" ref="D2:D5" si="0">"INSERT INTO Formateurs (nomFormateur, prenomFormateur) VALUES ("""&amp;B2&amp;""","""&amp;C2&amp;""");"</f>
        <v xml:space="preserve">INSERT INTO Formateurs (nomFormateur, prenomFormateur) VALUES ("Poix","Martine");</v>
      </c>
    </row>
    <row r="3">
      <c r="A3">
        <v>2</v>
      </c>
      <c r="B3" s="8" t="s">
        <v>38</v>
      </c>
      <c r="C3" s="8" t="s">
        <v>21</v>
      </c>
      <c r="D3" t="str">
        <f t="shared" si="0"/>
        <v xml:space="preserve">INSERT INTO Formateurs (nomFormateur, prenomFormateur) VALUES ("Dubois","Thomas");</v>
      </c>
    </row>
    <row r="4">
      <c r="A4">
        <v>3</v>
      </c>
      <c r="B4" s="8" t="s">
        <v>45</v>
      </c>
      <c r="C4" s="8" t="s">
        <v>46</v>
      </c>
      <c r="D4" t="str">
        <f t="shared" si="0"/>
        <v xml:space="preserve">INSERT INTO Formateurs (nomFormateur, prenomFormateur) VALUES ("Butterdroghe","Hervé");</v>
      </c>
    </row>
    <row r="5">
      <c r="A5">
        <v>4</v>
      </c>
      <c r="B5" s="8" t="s">
        <v>54</v>
      </c>
      <c r="C5" s="8" t="s">
        <v>52</v>
      </c>
      <c r="D5" t="str">
        <f t="shared" si="0"/>
        <v xml:space="preserve">INSERT INTO Formateurs (nomFormateur, prenomFormateur) VALUES ("Batzic","Jean Paul");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12.421875"/>
    <col bestFit="1" min="3" max="3" width="58.8515625"/>
  </cols>
  <sheetData>
    <row r="1">
      <c r="B1" s="5" t="s">
        <v>13</v>
      </c>
    </row>
    <row r="2">
      <c r="B2" s="6" t="s">
        <v>26</v>
      </c>
      <c r="C2" t="str">
        <f t="shared" ref="C2:C3" si="1">"INSERT INTO Hebergements (libelleHebergement) VALUES ("""&amp;B2&amp;""");"</f>
        <v xml:space="preserve">INSERT INTO Hebergements (libelleHebergement) VALUES ("AFPA");</v>
      </c>
    </row>
    <row r="3">
      <c r="B3" s="8" t="s">
        <v>22</v>
      </c>
      <c r="C3" t="str">
        <f t="shared" si="1"/>
        <v xml:space="preserve">INSERT INTO Hebergements (libelleHebergement) VALUES ("AUTRE");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12.28125"/>
    <col bestFit="1" min="3" max="3" width="54.00390625"/>
  </cols>
  <sheetData>
    <row r="1">
      <c r="B1" s="5" t="s">
        <v>12</v>
      </c>
    </row>
    <row r="2">
      <c r="B2" s="6" t="s">
        <v>25</v>
      </c>
      <c r="C2" t="str">
        <f t="shared" ref="C2:C4" si="2">"INSERT INTO Groupes (libelleGroupe) VALUES ("""&amp;B2&amp;""");"</f>
        <v xml:space="preserve">INSERT INTO Groupes (libelleGroupe) VALUES ("Informatique");</v>
      </c>
    </row>
    <row r="3">
      <c r="B3" s="8" t="s">
        <v>24</v>
      </c>
      <c r="C3" t="str">
        <f t="shared" si="2"/>
        <v xml:space="preserve">INSERT INTO Groupes (libelleGroupe) VALUES ("Automatisme");</v>
      </c>
    </row>
    <row r="4">
      <c r="B4" s="8" t="s">
        <v>37</v>
      </c>
      <c r="C4" t="str">
        <f t="shared" si="2"/>
        <v xml:space="preserve">INSERT INTO Groupes (libelleGroupe) VALUES ("Reseau");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2.28125"/>
    <col bestFit="1" min="6" max="6" width="65.28125"/>
  </cols>
  <sheetData>
    <row r="1" ht="14.25">
      <c r="A1" s="5" t="s">
        <v>12</v>
      </c>
      <c r="B1" t="s">
        <v>110</v>
      </c>
      <c r="D1" s="2" t="s">
        <v>9</v>
      </c>
      <c r="E1" t="s">
        <v>110</v>
      </c>
    </row>
    <row r="2" ht="14.25">
      <c r="A2" s="6" t="s">
        <v>25</v>
      </c>
      <c r="B2" s="12">
        <v>1</v>
      </c>
      <c r="D2" s="6" t="s">
        <v>23</v>
      </c>
      <c r="E2">
        <f t="shared" ref="E2:E3" si="3">VLOOKUP(A8,$A$2:$B$4,2,FALSE)</f>
        <v>2</v>
      </c>
      <c r="F2" t="str">
        <f t="shared" ref="F2:F6" si="4">"INSERT INTO Formations (libelleFormation, idGroupe) VALUES ("""&amp;D2&amp;""","&amp;E2&amp;");"</f>
        <v xml:space="preserve">INSERT INTO Formations (libelleFormation, idGroupe) VALUES ("TSAII",2);</v>
      </c>
    </row>
    <row r="3" ht="14.25">
      <c r="A3" s="8" t="s">
        <v>24</v>
      </c>
      <c r="B3" s="12">
        <v>2</v>
      </c>
      <c r="D3" s="8" t="s">
        <v>36</v>
      </c>
      <c r="E3">
        <f t="shared" si="3"/>
        <v>3</v>
      </c>
      <c r="F3" t="str">
        <f t="shared" si="4"/>
        <v xml:space="preserve">INSERT INTO Formations (libelleFormation, idGroupe) VALUES ("TRTE",3);</v>
      </c>
    </row>
    <row r="4" ht="14.25">
      <c r="A4" s="8" t="s">
        <v>37</v>
      </c>
      <c r="B4" s="12">
        <v>3</v>
      </c>
      <c r="D4" s="8" t="s">
        <v>35</v>
      </c>
      <c r="E4">
        <f t="shared" ref="E4:E6" si="5">VLOOKUP(A10,$A$2:$B$4,2,FALSE)</f>
        <v>1</v>
      </c>
      <c r="F4" t="str">
        <f t="shared" si="4"/>
        <v xml:space="preserve">INSERT INTO Formations (libelleFormation, idGroupe) VALUES ("DWWM",1);</v>
      </c>
    </row>
    <row r="5" ht="14.25">
      <c r="D5" s="8" t="s">
        <v>53</v>
      </c>
      <c r="E5">
        <f t="shared" si="5"/>
        <v>1</v>
      </c>
      <c r="F5" t="str">
        <f t="shared" si="4"/>
        <v xml:space="preserve">INSERT INTO Formations (libelleFormation, idGroupe) VALUES ("CDA",1);</v>
      </c>
    </row>
    <row r="6" ht="14.25">
      <c r="D6" s="8" t="s">
        <v>20</v>
      </c>
      <c r="E6">
        <f t="shared" si="5"/>
        <v>3</v>
      </c>
      <c r="F6" t="str">
        <f t="shared" si="4"/>
        <v xml:space="preserve">INSERT INTO Formations (libelleFormation, idGroupe) VALUES ("TSSR",3);</v>
      </c>
    </row>
    <row r="7" ht="14.25">
      <c r="A7" s="4" t="s">
        <v>12</v>
      </c>
    </row>
    <row r="8" ht="14.25">
      <c r="A8" s="6" t="s">
        <v>24</v>
      </c>
    </row>
    <row r="9" ht="14.25">
      <c r="A9" s="8" t="s">
        <v>37</v>
      </c>
    </row>
    <row r="10" ht="14.25">
      <c r="A10" s="8" t="s">
        <v>25</v>
      </c>
    </row>
    <row r="11" ht="14.25">
      <c r="A11" s="8" t="s">
        <v>25</v>
      </c>
    </row>
    <row r="12" ht="14.25">
      <c r="A12" s="8" t="s">
        <v>37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3" width="49.421875"/>
  </cols>
  <sheetData>
    <row r="1">
      <c r="A1" t="s">
        <v>111</v>
      </c>
      <c r="B1" s="5" t="s">
        <v>14</v>
      </c>
    </row>
    <row r="2">
      <c r="A2">
        <v>1</v>
      </c>
      <c r="B2" s="6" t="s">
        <v>29</v>
      </c>
      <c r="C2" t="str">
        <f t="shared" ref="C2:C4" si="6">"INSERT INTO Matieres (nomMatiere) VALUES ("""&amp;B2&amp;""");"</f>
        <v xml:space="preserve">INSERT INTO Matieres (nomMatiere) VALUES ("Sport");</v>
      </c>
    </row>
    <row r="3">
      <c r="A3">
        <v>2</v>
      </c>
      <c r="B3" s="8" t="s">
        <v>39</v>
      </c>
      <c r="C3" t="str">
        <f t="shared" si="6"/>
        <v xml:space="preserve">INSERT INTO Matieres (nomMatiere) VALUES ("Français");</v>
      </c>
    </row>
    <row r="4">
      <c r="A4">
        <v>3</v>
      </c>
      <c r="B4" s="8" t="s">
        <v>47</v>
      </c>
      <c r="C4" t="str">
        <f t="shared" si="6"/>
        <v xml:space="preserve">INSERT INTO Matieres (nomMatiere) VALUES ("Math");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9.8515625"/>
    <col bestFit="1" min="4" max="4" width="11.28125"/>
    <col bestFit="1" min="5" max="5" width="9.8515625"/>
    <col bestFit="1" min="7" max="7" width="56.140625"/>
  </cols>
  <sheetData>
    <row r="1" ht="14.25">
      <c r="A1" s="5" t="s">
        <v>14</v>
      </c>
      <c r="B1" s="13" t="s">
        <v>111</v>
      </c>
      <c r="C1" s="13"/>
      <c r="D1" t="s">
        <v>112</v>
      </c>
      <c r="E1" s="2" t="s">
        <v>9</v>
      </c>
      <c r="F1" t="s">
        <v>111</v>
      </c>
    </row>
    <row r="2" ht="14.25">
      <c r="A2" s="6" t="s">
        <v>29</v>
      </c>
      <c r="B2" s="14">
        <v>1</v>
      </c>
      <c r="C2" s="14"/>
      <c r="D2">
        <v>1</v>
      </c>
      <c r="E2" s="6" t="s">
        <v>23</v>
      </c>
      <c r="F2">
        <f t="shared" ref="F2:F6" si="7">VLOOKUP(B10,$A$2:$B$4,2,FALSE)</f>
        <v>1</v>
      </c>
      <c r="G2" t="str">
        <f t="shared" ref="G2:G6" si="8">"INSERT INTO constitutions (idMatiere, idFormation) VALUES ("&amp;F2&amp;","&amp;D2&amp;");"</f>
        <v xml:space="preserve">INSERT INTO constitutions (idMatiere, idFormation) VALUES (1,1);</v>
      </c>
    </row>
    <row r="3" ht="14.25">
      <c r="A3" s="8" t="s">
        <v>39</v>
      </c>
      <c r="B3" s="14">
        <v>2</v>
      </c>
      <c r="C3" s="14"/>
      <c r="D3">
        <v>2</v>
      </c>
      <c r="E3" s="8" t="s">
        <v>36</v>
      </c>
      <c r="F3">
        <f t="shared" si="7"/>
        <v>3</v>
      </c>
      <c r="G3" t="str">
        <f t="shared" si="8"/>
        <v xml:space="preserve">INSERT INTO constitutions (idMatiere, idFormation) VALUES (3,2);</v>
      </c>
    </row>
    <row r="4" ht="14.25">
      <c r="A4" s="8" t="s">
        <v>47</v>
      </c>
      <c r="B4" s="14">
        <v>3</v>
      </c>
      <c r="C4" s="14"/>
      <c r="D4">
        <v>3</v>
      </c>
      <c r="E4" s="8" t="s">
        <v>35</v>
      </c>
      <c r="F4">
        <f t="shared" si="7"/>
        <v>2</v>
      </c>
      <c r="G4" t="str">
        <f t="shared" si="8"/>
        <v xml:space="preserve">INSERT INTO constitutions (idMatiere, idFormation) VALUES (2,3);</v>
      </c>
    </row>
    <row r="5" ht="14.25">
      <c r="D5">
        <v>4</v>
      </c>
      <c r="E5" s="8" t="s">
        <v>53</v>
      </c>
      <c r="F5">
        <f t="shared" si="7"/>
        <v>2</v>
      </c>
      <c r="G5" t="str">
        <f t="shared" si="8"/>
        <v xml:space="preserve">INSERT INTO constitutions (idMatiere, idFormation) VALUES (2,4);</v>
      </c>
    </row>
    <row r="6" ht="14.25">
      <c r="D6">
        <v>5</v>
      </c>
      <c r="E6" s="8" t="s">
        <v>20</v>
      </c>
      <c r="F6">
        <f t="shared" si="7"/>
        <v>3</v>
      </c>
      <c r="G6" t="str">
        <f t="shared" si="8"/>
        <v xml:space="preserve">INSERT INTO constitutions (idMatiere, idFormation) VALUES (3,5);</v>
      </c>
    </row>
    <row r="9" ht="14.25">
      <c r="A9" s="2" t="s">
        <v>9</v>
      </c>
      <c r="B9" t="s">
        <v>113</v>
      </c>
    </row>
    <row r="10" ht="14.25">
      <c r="A10" s="6" t="s">
        <v>23</v>
      </c>
      <c r="B10" s="6" t="s">
        <v>29</v>
      </c>
    </row>
    <row r="11" ht="14.25">
      <c r="A11" s="8" t="s">
        <v>36</v>
      </c>
      <c r="B11" s="8" t="s">
        <v>47</v>
      </c>
    </row>
    <row r="12" ht="14.25">
      <c r="A12" s="8" t="s">
        <v>35</v>
      </c>
      <c r="B12" s="8" t="s">
        <v>39</v>
      </c>
    </row>
    <row r="13" ht="14.25">
      <c r="A13" s="8" t="s">
        <v>53</v>
      </c>
      <c r="B13" s="8" t="s">
        <v>39</v>
      </c>
    </row>
    <row r="14" ht="14.25">
      <c r="A14" s="8" t="s">
        <v>20</v>
      </c>
      <c r="B14" s="8" t="s">
        <v>47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1.421875"/>
    <col bestFit="1" min="2" max="2" width="12.28125"/>
    <col bestFit="1" min="3" max="3" width="11.421875"/>
    <col bestFit="1" min="5" max="6" width="11.28125"/>
    <col min="7" max="7" width="11.28125"/>
    <col bestFit="1" min="8" max="8" width="9.8515625"/>
    <col bestFit="1" min="9" max="9" width="57.28125"/>
  </cols>
  <sheetData>
    <row r="1" ht="14.25">
      <c r="A1" s="2" t="s">
        <v>10</v>
      </c>
      <c r="B1" s="4"/>
      <c r="C1" s="13" t="s">
        <v>109</v>
      </c>
      <c r="D1" s="13"/>
      <c r="E1" t="s">
        <v>112</v>
      </c>
      <c r="F1" s="3" t="s">
        <v>9</v>
      </c>
      <c r="G1" s="3" t="s">
        <v>109</v>
      </c>
      <c r="H1" s="3" t="s">
        <v>10</v>
      </c>
    </row>
    <row r="2" ht="14.25">
      <c r="A2" s="6" t="s">
        <v>27</v>
      </c>
      <c r="B2" s="6" t="s">
        <v>28</v>
      </c>
      <c r="C2" s="14">
        <v>1</v>
      </c>
      <c r="D2" s="14"/>
      <c r="E2">
        <f t="shared" ref="E2:E9" si="9">VLOOKUP(F2,$A$8:$B$12,2,FALSE)</f>
        <v>5</v>
      </c>
      <c r="F2" s="6" t="s">
        <v>20</v>
      </c>
      <c r="G2" s="6">
        <f t="shared" ref="G2:G9" si="10">VLOOKUP(H2,$B$2:$C$5,2,FALSE)</f>
        <v>2</v>
      </c>
      <c r="H2" s="6" t="s">
        <v>21</v>
      </c>
      <c r="I2" t="str">
        <f t="shared" ref="I2:I9" si="11">"INSERT INTO animations (idFormateur, idFormation) VALUES ("&amp;G2&amp;", "&amp;E2&amp;");"</f>
        <v xml:space="preserve">INSERT INTO animations (idFormateur, idFormation) VALUES (2, 5);</v>
      </c>
    </row>
    <row r="3" ht="14.25">
      <c r="A3" s="8" t="s">
        <v>38</v>
      </c>
      <c r="B3" s="8" t="s">
        <v>21</v>
      </c>
      <c r="C3" s="14">
        <v>2</v>
      </c>
      <c r="D3" s="14"/>
      <c r="E3">
        <f t="shared" si="9"/>
        <v>3</v>
      </c>
      <c r="F3" s="8" t="s">
        <v>35</v>
      </c>
      <c r="G3" s="6">
        <f t="shared" si="10"/>
        <v>1</v>
      </c>
      <c r="H3" s="8" t="s">
        <v>28</v>
      </c>
      <c r="I3" t="str">
        <f t="shared" si="11"/>
        <v xml:space="preserve">INSERT INTO animations (idFormateur, idFormation) VALUES (1, 3);</v>
      </c>
    </row>
    <row r="4" ht="14.25">
      <c r="A4" s="8" t="s">
        <v>45</v>
      </c>
      <c r="B4" s="8" t="s">
        <v>46</v>
      </c>
      <c r="C4" s="14">
        <v>3</v>
      </c>
      <c r="D4" s="14"/>
      <c r="E4">
        <f t="shared" si="9"/>
        <v>2</v>
      </c>
      <c r="F4" s="8" t="s">
        <v>36</v>
      </c>
      <c r="G4" s="6">
        <f t="shared" si="10"/>
        <v>2</v>
      </c>
      <c r="H4" s="8" t="s">
        <v>21</v>
      </c>
      <c r="I4" t="str">
        <f t="shared" si="11"/>
        <v xml:space="preserve">INSERT INTO animations (idFormateur, idFormation) VALUES (2, 2);</v>
      </c>
    </row>
    <row r="5" ht="14.25">
      <c r="A5" s="8" t="s">
        <v>54</v>
      </c>
      <c r="B5" s="8" t="s">
        <v>52</v>
      </c>
      <c r="C5" s="14">
        <v>4</v>
      </c>
      <c r="D5" s="14"/>
      <c r="E5">
        <f t="shared" si="9"/>
        <v>5</v>
      </c>
      <c r="F5" s="8" t="s">
        <v>20</v>
      </c>
      <c r="G5" s="6">
        <f t="shared" si="10"/>
        <v>4</v>
      </c>
      <c r="H5" s="8" t="s">
        <v>52</v>
      </c>
      <c r="I5" t="str">
        <f t="shared" si="11"/>
        <v xml:space="preserve">INSERT INTO animations (idFormateur, idFormation) VALUES (4, 5);</v>
      </c>
    </row>
    <row r="6" ht="14.25">
      <c r="E6">
        <f t="shared" si="9"/>
        <v>4</v>
      </c>
      <c r="F6" s="8" t="s">
        <v>53</v>
      </c>
      <c r="G6" s="6">
        <f t="shared" si="10"/>
        <v>1</v>
      </c>
      <c r="H6" s="15" t="s">
        <v>28</v>
      </c>
      <c r="I6" t="str">
        <f t="shared" si="11"/>
        <v xml:space="preserve">INSERT INTO animations (idFormateur, idFormation) VALUES (1, 4);</v>
      </c>
    </row>
    <row r="7" ht="14.25">
      <c r="A7" s="2" t="s">
        <v>9</v>
      </c>
      <c r="B7" t="s">
        <v>112</v>
      </c>
      <c r="E7">
        <f t="shared" si="9"/>
        <v>1</v>
      </c>
      <c r="F7" s="8" t="s">
        <v>23</v>
      </c>
      <c r="G7" s="6">
        <f t="shared" si="10"/>
        <v>3</v>
      </c>
      <c r="H7" s="15" t="s">
        <v>46</v>
      </c>
      <c r="I7" t="str">
        <f t="shared" si="11"/>
        <v xml:space="preserve">INSERT INTO animations (idFormateur, idFormation) VALUES (3, 1);</v>
      </c>
    </row>
    <row r="8" ht="14.25">
      <c r="A8" s="16" t="s">
        <v>23</v>
      </c>
      <c r="B8" s="12">
        <v>1</v>
      </c>
      <c r="C8" s="12"/>
      <c r="E8">
        <f t="shared" si="9"/>
        <v>3</v>
      </c>
      <c r="F8" s="8" t="s">
        <v>35</v>
      </c>
      <c r="G8" s="6">
        <f t="shared" si="10"/>
        <v>4</v>
      </c>
      <c r="H8" s="8" t="s">
        <v>52</v>
      </c>
      <c r="I8" t="str">
        <f t="shared" si="11"/>
        <v xml:space="preserve">INSERT INTO animations (idFormateur, idFormation) VALUES (4, 3);</v>
      </c>
    </row>
    <row r="9" ht="14.25">
      <c r="A9" s="8" t="s">
        <v>36</v>
      </c>
      <c r="B9" s="12">
        <v>2</v>
      </c>
      <c r="C9" s="12"/>
      <c r="E9">
        <f t="shared" si="9"/>
        <v>2</v>
      </c>
      <c r="F9" s="8" t="s">
        <v>36</v>
      </c>
      <c r="G9" s="6">
        <f t="shared" si="10"/>
        <v>4</v>
      </c>
      <c r="H9" s="8" t="s">
        <v>52</v>
      </c>
      <c r="I9" t="str">
        <f t="shared" si="11"/>
        <v xml:space="preserve">INSERT INTO animations (idFormateur, idFormation) VALUES (4, 2);</v>
      </c>
    </row>
    <row r="10" ht="14.25">
      <c r="A10" s="8" t="s">
        <v>35</v>
      </c>
      <c r="B10" s="12">
        <v>3</v>
      </c>
      <c r="C10" s="12"/>
      <c r="G10" s="17"/>
    </row>
    <row r="11" ht="14.25">
      <c r="A11" s="8" t="s">
        <v>53</v>
      </c>
      <c r="B11" s="12">
        <v>4</v>
      </c>
      <c r="C11" s="12"/>
      <c r="G11" s="17"/>
    </row>
    <row r="12" ht="14.25">
      <c r="A12" s="8" t="s">
        <v>20</v>
      </c>
      <c r="B12" s="12">
        <v>5</v>
      </c>
      <c r="C12" s="12"/>
      <c r="G12" s="17"/>
    </row>
    <row r="13" ht="14.25">
      <c r="G13" s="17"/>
    </row>
    <row r="14" ht="14.25">
      <c r="G14" s="17"/>
    </row>
    <row r="15" ht="14.25">
      <c r="G15" s="17"/>
    </row>
    <row r="16" ht="14.25">
      <c r="G16" s="17"/>
    </row>
    <row r="17" ht="14.25">
      <c r="G17" s="17"/>
    </row>
    <row r="18" ht="14.25">
      <c r="G18" s="17"/>
    </row>
    <row r="19" ht="14.25">
      <c r="G19" s="1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R1" zoomScale="100" workbookViewId="0">
      <selection activeCell="A1" activeCellId="0" sqref="A1"/>
    </sheetView>
  </sheetViews>
  <sheetFormatPr defaultRowHeight="14.25"/>
  <cols>
    <col bestFit="1" min="1" max="1" width="12.28125"/>
    <col bestFit="1" min="2" max="2" width="15.140625"/>
    <col bestFit="1" min="3" max="3" width="20.7109375"/>
    <col bestFit="1" min="4" max="4" width="10.140625"/>
    <col bestFit="1" min="5" max="5" width="10.28125"/>
    <col bestFit="1" min="6" max="6" width="10.421875"/>
    <col bestFit="1" min="7" max="7" width="10.8515625"/>
    <col bestFit="1" min="8" max="8" width="4.57421875"/>
    <col bestFit="1" min="9" max="9" width="13.28125"/>
    <col min="10" max="10" width="13.28125"/>
    <col bestFit="1" min="11" max="11" width="9.8515625"/>
    <col bestFit="1" min="12" max="12" width="11.57421875"/>
    <col bestFit="1" min="13" max="13" width="9.8515625"/>
    <col bestFit="1" min="14" max="14" width="14.140625"/>
    <col bestFit="1" min="15" max="15" width="12.421875"/>
    <col bestFit="1" min="16" max="16" width="16.421875"/>
    <col bestFit="1" min="17" max="17" width="19.57421875"/>
    <col bestFit="1" min="18" max="18" width="255"/>
    <col bestFit="1" min="19" max="19" width="11.421875"/>
    <col bestFit="1" min="20" max="20" width="12.28125"/>
    <col bestFit="1" min="21" max="21" width="11.421875"/>
    <col customWidth="1" min="22" max="22" width="4.00390625"/>
    <col bestFit="1" min="23" max="24" width="11.28125"/>
    <col customWidth="1" min="25" max="25" width="3.7109375"/>
    <col bestFit="1" min="26" max="26" width="12.421875"/>
    <col bestFit="1" min="27" max="27" width="14.00390625"/>
  </cols>
  <sheetData>
    <row r="1" ht="14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112</v>
      </c>
      <c r="K1" s="3" t="s">
        <v>9</v>
      </c>
      <c r="L1" s="3" t="s">
        <v>109</v>
      </c>
      <c r="M1" s="3" t="s">
        <v>10</v>
      </c>
      <c r="N1" s="18" t="s">
        <v>114</v>
      </c>
      <c r="O1" s="4" t="s">
        <v>11</v>
      </c>
      <c r="P1" s="1" t="s">
        <v>115</v>
      </c>
      <c r="Q1" s="1" t="s">
        <v>116</v>
      </c>
      <c r="S1" s="2" t="s">
        <v>10</v>
      </c>
      <c r="T1" s="19"/>
      <c r="U1" s="20" t="s">
        <v>109</v>
      </c>
      <c r="W1" s="21" t="s">
        <v>9</v>
      </c>
      <c r="X1" s="20" t="s">
        <v>112</v>
      </c>
      <c r="Z1" s="21" t="s">
        <v>13</v>
      </c>
      <c r="AA1" s="20" t="s">
        <v>114</v>
      </c>
    </row>
    <row r="2" ht="14.25">
      <c r="A2" s="6" t="s">
        <v>15</v>
      </c>
      <c r="B2" s="6" t="s">
        <v>16</v>
      </c>
      <c r="C2" s="6" t="s">
        <v>17</v>
      </c>
      <c r="D2" s="6" t="s">
        <v>18</v>
      </c>
      <c r="E2" s="6">
        <v>62100</v>
      </c>
      <c r="F2" s="6">
        <v>21345678</v>
      </c>
      <c r="G2" s="22">
        <v>41883</v>
      </c>
      <c r="H2" s="6" t="s">
        <v>19</v>
      </c>
      <c r="I2" s="22">
        <v>34713</v>
      </c>
      <c r="J2" s="6">
        <f t="shared" ref="J2:J9" si="12">VLOOKUP(K2,$W$2:$X$6,2,FALSE)</f>
        <v>5</v>
      </c>
      <c r="K2" s="6" t="s">
        <v>20</v>
      </c>
      <c r="L2" s="6">
        <f t="shared" ref="L2:L9" si="13">VLOOKUP(M2,$T$2:$U$5,2,FALSE)</f>
        <v>2</v>
      </c>
      <c r="M2" s="6" t="s">
        <v>21</v>
      </c>
      <c r="N2" s="6">
        <f t="shared" ref="N2:N9" si="14">VLOOKUP(O2,$Z$2:$AA$3,2,FALSE)</f>
        <v>2</v>
      </c>
      <c r="O2" s="6" t="s">
        <v>22</v>
      </c>
      <c r="P2" s="17" t="str">
        <f>TEXT(G2,"aaaa-mm-jj")</f>
        <v>-09-jj</v>
      </c>
      <c r="Q2" s="17" t="str">
        <f>TEXT(I2,"aaaa-mm-jj")</f>
        <v>-01-jj</v>
      </c>
      <c r="R2" t="str">
        <f>"INSERT INTO Stagiaires (nomStagiaire, prenomStagiaire, adresseStagiaire, ville, codePostal, telStagiaire, dateEntree, genreStagiaire, dateNaissance, idFormation, idHebergement, idFormateur) VALUES ("""&amp;A2&amp;""","""&amp;B2&amp;""","""&amp;C2&amp;""","""&amp;D2&amp;""","&amp;E2&amp;","""&amp;F2&amp;""","""&amp;P2&amp;""","""&amp;H2&amp;""","""&amp;Q2&amp;""","&amp;J2&amp;","&amp;N2&amp;","&amp;L2&amp;");"</f>
        <v xml:space="preserve">INSERT INTO Stagiaires (nomStagiaire, prenomStagiaire, adresseStagiaire, ville, codePostal, telStagiaire, dateEntree, genreStagiaire, dateNaissance, idFormation, idHebergement, idFormateur) VALUES ("roblin","lea","12,bd de la liberte","calais",62100,"21345678","-09-jj","F","-01-jj",5,2,2);</v>
      </c>
      <c r="S2" s="6" t="s">
        <v>27</v>
      </c>
      <c r="T2" s="23" t="s">
        <v>28</v>
      </c>
      <c r="U2" s="24">
        <v>1</v>
      </c>
      <c r="W2" s="25" t="s">
        <v>23</v>
      </c>
      <c r="X2" s="24">
        <v>1</v>
      </c>
      <c r="Y2" s="12"/>
      <c r="Z2" s="25" t="s">
        <v>26</v>
      </c>
      <c r="AA2" s="24">
        <v>1</v>
      </c>
    </row>
    <row r="3" ht="14.25">
      <c r="A3" s="8" t="s">
        <v>30</v>
      </c>
      <c r="B3" s="8" t="s">
        <v>31</v>
      </c>
      <c r="C3" s="8" t="s">
        <v>32</v>
      </c>
      <c r="D3" s="8" t="s">
        <v>18</v>
      </c>
      <c r="E3" s="8">
        <v>62100</v>
      </c>
      <c r="F3" s="8" t="s">
        <v>33</v>
      </c>
      <c r="G3" s="15">
        <v>41883</v>
      </c>
      <c r="H3" s="8" t="s">
        <v>34</v>
      </c>
      <c r="I3" s="15">
        <v>34436</v>
      </c>
      <c r="J3" s="6">
        <f t="shared" si="12"/>
        <v>3</v>
      </c>
      <c r="K3" s="8" t="s">
        <v>35</v>
      </c>
      <c r="L3" s="6">
        <f t="shared" si="13"/>
        <v>1</v>
      </c>
      <c r="M3" s="8" t="s">
        <v>28</v>
      </c>
      <c r="N3" s="6">
        <f t="shared" si="14"/>
        <v>2</v>
      </c>
      <c r="O3" s="8" t="s">
        <v>22</v>
      </c>
      <c r="P3" t="str">
        <f>TEXT(G3,"aaaa-mm-jj")</f>
        <v>-09-jj</v>
      </c>
      <c r="Q3" t="str">
        <f>TEXT(I3,"aaaa-mm-jj")</f>
        <v>-04-jj</v>
      </c>
      <c r="R3" t="str">
        <f>"INSERT INTO Stagiaires (nomStagiaire, prenomStagiaire, adresseStagiaire, ville, codePostal, telStagiaire, dateEntree, genreStagiaire, dateNaissance, idFormation, idHebergement, idFormateur) VALUES ("""&amp;A3&amp;""","""&amp;B3&amp;""","""&amp;C3&amp;""","""&amp;D3&amp;""","&amp;E3&amp;","""&amp;F3&amp;""","""&amp;P3&amp;""","""&amp;H3&amp;""","""&amp;Q3&amp;""","&amp;J3&amp;","&amp;N3&amp;","&amp;L3&amp;");"</f>
        <v xml:space="preserve">INSERT INTO Stagiaires (nomStagiaire, prenomStagiaire, adresseStagiaire, ville, codePostal, telStagiaire, dateEntree, genreStagiaire, dateNaissance, idFormation, idHebergement, idFormateur) VALUES ("macarthur","leon","121,bd gambetta","calais",62100,"21-30-65-09","-09-jj","M","-04-jj",3,2,1);</v>
      </c>
      <c r="S3" s="8" t="s">
        <v>38</v>
      </c>
      <c r="T3" s="26" t="s">
        <v>21</v>
      </c>
      <c r="U3" s="24">
        <v>2</v>
      </c>
      <c r="W3" s="27" t="s">
        <v>36</v>
      </c>
      <c r="X3" s="24">
        <v>2</v>
      </c>
      <c r="Y3" s="12"/>
      <c r="Z3" s="27" t="s">
        <v>22</v>
      </c>
      <c r="AA3" s="24">
        <v>2</v>
      </c>
    </row>
    <row r="4" ht="14.25">
      <c r="A4" s="8" t="s">
        <v>40</v>
      </c>
      <c r="B4" s="8" t="s">
        <v>41</v>
      </c>
      <c r="C4" s="8" t="s">
        <v>42</v>
      </c>
      <c r="D4" s="8" t="s">
        <v>43</v>
      </c>
      <c r="E4" s="8">
        <v>62200</v>
      </c>
      <c r="F4" s="8" t="s">
        <v>44</v>
      </c>
      <c r="G4" s="15">
        <v>41883</v>
      </c>
      <c r="H4" s="8" t="s">
        <v>34</v>
      </c>
      <c r="I4" s="15">
        <v>35501</v>
      </c>
      <c r="J4" s="6">
        <f t="shared" si="12"/>
        <v>2</v>
      </c>
      <c r="K4" s="8" t="s">
        <v>36</v>
      </c>
      <c r="L4" s="6">
        <f t="shared" si="13"/>
        <v>2</v>
      </c>
      <c r="M4" s="8" t="s">
        <v>21</v>
      </c>
      <c r="N4" s="6">
        <f t="shared" si="14"/>
        <v>2</v>
      </c>
      <c r="O4" s="8" t="s">
        <v>22</v>
      </c>
      <c r="P4" t="str">
        <f>TEXT(G4,"aaaa-mm-jj")</f>
        <v>-09-jj</v>
      </c>
      <c r="Q4" t="str">
        <f>TEXT(I4,"aaaa-mm-jj")</f>
        <v>-03-jj</v>
      </c>
      <c r="R4" t="str">
        <f>"INSERT INTO Stagiaires (nomStagiaire, prenomStagiaire, adresseStagiaire, ville, codePostal, telStagiaire, dateEntree, genreStagiaire, dateNaissance, idFormation, idHebergement, idFormateur) VALUES ("""&amp;A4&amp;""","""&amp;B4&amp;""","""&amp;C4&amp;""","""&amp;D4&amp;""","&amp;E4&amp;","""&amp;F4&amp;""","""&amp;P4&amp;""","""&amp;H4&amp;""","""&amp;Q4&amp;""","&amp;J4&amp;","&amp;N4&amp;","&amp;L4&amp;");"</f>
        <v xml:space="preserve">INSERT INTO Stagiaires (nomStagiaire, prenomStagiaire, adresseStagiaire, ville, codePostal, telStagiaire, dateEntree, genreStagiaire, dateNaissance, idFormation, idHebergement, idFormateur) VALUES ("minol","luc","9,rue des prairies","boulogne",62200,"21-30-20-10","-09-jj","M","-03-jj",2,2,2);</v>
      </c>
      <c r="S4" s="8" t="s">
        <v>45</v>
      </c>
      <c r="T4" s="26" t="s">
        <v>46</v>
      </c>
      <c r="U4" s="24">
        <v>3</v>
      </c>
      <c r="W4" s="27" t="s">
        <v>35</v>
      </c>
      <c r="X4" s="24">
        <v>3</v>
      </c>
      <c r="Y4" s="12"/>
    </row>
    <row r="5" ht="14.25">
      <c r="A5" s="8" t="s">
        <v>40</v>
      </c>
      <c r="B5" s="8" t="s">
        <v>48</v>
      </c>
      <c r="C5" s="8" t="s">
        <v>49</v>
      </c>
      <c r="D5" s="8" t="s">
        <v>50</v>
      </c>
      <c r="E5" s="8">
        <v>62930</v>
      </c>
      <c r="F5" s="8" t="s">
        <v>51</v>
      </c>
      <c r="G5" s="15">
        <v>41883</v>
      </c>
      <c r="H5" s="8" t="s">
        <v>19</v>
      </c>
      <c r="I5" s="15">
        <v>35145</v>
      </c>
      <c r="J5" s="6">
        <f t="shared" si="12"/>
        <v>5</v>
      </c>
      <c r="K5" s="8" t="s">
        <v>20</v>
      </c>
      <c r="L5" s="6">
        <f t="shared" si="13"/>
        <v>4</v>
      </c>
      <c r="M5" s="8" t="s">
        <v>52</v>
      </c>
      <c r="N5" s="6">
        <f t="shared" si="14"/>
        <v>2</v>
      </c>
      <c r="O5" s="8" t="s">
        <v>22</v>
      </c>
      <c r="P5" t="str">
        <f>TEXT(G5,"aaaa-mm-jj")</f>
        <v>-09-jj</v>
      </c>
      <c r="Q5" t="str">
        <f>TEXT(I5,"aaaa-mm-jj")</f>
        <v>-03-jj</v>
      </c>
      <c r="R5" t="str">
        <f>"INSERT INTO Stagiaires (nomStagiaire, prenomStagiaire, adresseStagiaire, ville, codePostal, telStagiaire, dateEntree, genreStagiaire, dateNaissance, idFormation, idHebergement, idFormateur) VALUES ("""&amp;A5&amp;""","""&amp;B5&amp;""","""&amp;C5&amp;""","""&amp;D5&amp;""","&amp;E5&amp;","""&amp;F5&amp;""","""&amp;P5&amp;""","""&amp;H5&amp;""","""&amp;Q5&amp;""","&amp;J5&amp;","&amp;N5&amp;","&amp;L5&amp;");"</f>
        <v xml:space="preserve">INSERT INTO Stagiaires (nomStagiaire, prenomStagiaire, adresseStagiaire, ville, codePostal, telStagiaire, dateEntree, genreStagiaire, dateNaissance, idFormation, idHebergement, idFormateur) VALUES ("minol","sophie","12,rue des capucines","wimereux",62930,"21-89-04-30","-09-jj","F","-03-jj",5,2,4);</v>
      </c>
      <c r="S5" s="8" t="s">
        <v>54</v>
      </c>
      <c r="T5" s="26" t="s">
        <v>52</v>
      </c>
      <c r="U5" s="24">
        <v>4</v>
      </c>
      <c r="W5" s="27" t="s">
        <v>53</v>
      </c>
      <c r="X5" s="24">
        <v>4</v>
      </c>
      <c r="Y5" s="12"/>
    </row>
    <row r="6" ht="14.25">
      <c r="A6" s="8" t="s">
        <v>40</v>
      </c>
      <c r="B6" s="8" t="s">
        <v>55</v>
      </c>
      <c r="C6" s="8" t="s">
        <v>56</v>
      </c>
      <c r="D6" s="8" t="s">
        <v>57</v>
      </c>
      <c r="E6" s="8">
        <v>62300</v>
      </c>
      <c r="F6" s="8" t="s">
        <v>58</v>
      </c>
      <c r="G6" s="15">
        <v>41883</v>
      </c>
      <c r="H6" s="8" t="s">
        <v>34</v>
      </c>
      <c r="I6" s="15">
        <v>34005</v>
      </c>
      <c r="J6" s="6">
        <f t="shared" si="12"/>
        <v>3</v>
      </c>
      <c r="K6" s="8" t="s">
        <v>35</v>
      </c>
      <c r="L6" s="6">
        <f t="shared" si="13"/>
        <v>1</v>
      </c>
      <c r="M6" s="8" t="s">
        <v>28</v>
      </c>
      <c r="N6" s="6">
        <f t="shared" si="14"/>
        <v>2</v>
      </c>
      <c r="O6" s="8" t="s">
        <v>22</v>
      </c>
      <c r="P6" t="str">
        <f>TEXT(G6,"aaaa-mm-jj")</f>
        <v>-09-jj</v>
      </c>
      <c r="Q6" t="str">
        <f>TEXT(I6,"aaaa-mm-jj")</f>
        <v>-02-jj</v>
      </c>
      <c r="R6" t="str">
        <f>"INSERT INTO Stagiaires (nomStagiaire, prenomStagiaire, adresseStagiaire, ville, codePostal, telStagiaire, dateEntree, genreStagiaire, dateNaissance, idFormation, idHebergement, idFormateur) VALUES ("""&amp;A6&amp;""","""&amp;B6&amp;""","""&amp;C6&amp;""","""&amp;D6&amp;""","&amp;E6&amp;","""&amp;F6&amp;""","""&amp;P6&amp;""","""&amp;H6&amp;""","""&amp;Q6&amp;""","&amp;J6&amp;","&amp;N6&amp;","&amp;L6&amp;");"</f>
        <v xml:space="preserve">INSERT INTO Stagiaires (nomStagiaire, prenomStagiaire, adresseStagiaire, ville, codePostal, telStagiaire, dateEntree, genreStagiaire, dateNaissance, idFormation, idHebergement, idFormateur) VALUES ("minol","marc","67,allee ronde","marcq",62300,"21-90-87-65","-09-jj","M","-02-jj",3,2,1);</v>
      </c>
      <c r="W6" s="27" t="s">
        <v>20</v>
      </c>
      <c r="X6" s="24">
        <v>5</v>
      </c>
      <c r="Y6" s="12"/>
    </row>
    <row r="7" ht="14.25">
      <c r="A7" s="8" t="s">
        <v>59</v>
      </c>
      <c r="B7" s="8" t="s">
        <v>55</v>
      </c>
      <c r="C7" s="8" t="s">
        <v>60</v>
      </c>
      <c r="D7" s="8" t="s">
        <v>18</v>
      </c>
      <c r="E7" s="8">
        <v>62100</v>
      </c>
      <c r="F7" s="8" t="s">
        <v>61</v>
      </c>
      <c r="G7" s="15">
        <v>41518</v>
      </c>
      <c r="H7" s="8" t="s">
        <v>34</v>
      </c>
      <c r="I7" s="15">
        <v>35085</v>
      </c>
      <c r="J7" s="6">
        <f t="shared" si="12"/>
        <v>4</v>
      </c>
      <c r="K7" s="8" t="s">
        <v>53</v>
      </c>
      <c r="L7" s="6">
        <f t="shared" si="13"/>
        <v>1</v>
      </c>
      <c r="M7" s="15" t="s">
        <v>28</v>
      </c>
      <c r="N7" s="6">
        <f t="shared" si="14"/>
        <v>2</v>
      </c>
      <c r="O7" s="8" t="s">
        <v>22</v>
      </c>
      <c r="P7" t="str">
        <f>TEXT(G7,"aaaa-mm-jj")</f>
        <v>-09-jj</v>
      </c>
      <c r="Q7" t="str">
        <f>TEXT(I7,"aaaa-mm-jj")</f>
        <v>-01-jj</v>
      </c>
      <c r="R7" t="str">
        <f>"INSERT INTO Stagiaires (nomStagiaire, prenomStagiaire, adresseStagiaire, ville, codePostal, telStagiaire, dateEntree, genreStagiaire, dateNaissance, idFormation, idHebergement, idFormateur) VALUES ("""&amp;A7&amp;""","""&amp;B7&amp;""","""&amp;C7&amp;""","""&amp;D7&amp;""","&amp;E7&amp;","""&amp;F7&amp;""","""&amp;P7&amp;""","""&amp;H7&amp;""","""&amp;Q7&amp;""","&amp;J7&amp;","&amp;N7&amp;","&amp;L7&amp;");"</f>
        <v xml:space="preserve">INSERT INTO Stagiaires (nomStagiaire, prenomStagiaire, adresseStagiaire, ville, codePostal, telStagiaire, dateEntree, genreStagiaire, dateNaissance, idFormation, idHebergement, idFormateur) VALUES ("vendraux","marc","5,rue de marseille","calais",62100,"21-96-00-09","-09-jj","M","-01-jj",4,2,1);</v>
      </c>
      <c r="S7" s="17"/>
    </row>
    <row r="8" ht="14.25">
      <c r="A8" s="8" t="s">
        <v>62</v>
      </c>
      <c r="B8" s="8" t="s">
        <v>63</v>
      </c>
      <c r="C8" s="8" t="s">
        <v>64</v>
      </c>
      <c r="D8" s="8" t="s">
        <v>43</v>
      </c>
      <c r="E8" s="8">
        <v>62200</v>
      </c>
      <c r="F8" s="8" t="s">
        <v>65</v>
      </c>
      <c r="G8" s="15">
        <v>41883</v>
      </c>
      <c r="H8" s="8" t="s">
        <v>19</v>
      </c>
      <c r="I8" s="15">
        <v>34788</v>
      </c>
      <c r="J8" s="6">
        <f t="shared" si="12"/>
        <v>5</v>
      </c>
      <c r="K8" s="8" t="s">
        <v>20</v>
      </c>
      <c r="L8" s="6">
        <f t="shared" si="13"/>
        <v>2</v>
      </c>
      <c r="M8" s="8" t="s">
        <v>21</v>
      </c>
      <c r="N8" s="6">
        <f t="shared" si="14"/>
        <v>2</v>
      </c>
      <c r="O8" s="8" t="s">
        <v>22</v>
      </c>
      <c r="P8" t="str">
        <f>TEXT(G8,"aaaa-mm-jj")</f>
        <v>-09-jj</v>
      </c>
      <c r="Q8" t="str">
        <f>TEXT(I8,"aaaa-mm-jj")</f>
        <v>-03-jj</v>
      </c>
      <c r="R8" t="str">
        <f>"INSERT INTO Stagiaires (nomStagiaire, prenomStagiaire, adresseStagiaire, ville, codePostal, telStagiaire, dateEntree, genreStagiaire, dateNaissance, idFormation, idHebergement, idFormateur) VALUES ("""&amp;A8&amp;""","""&amp;B8&amp;""","""&amp;C8&amp;""","""&amp;D8&amp;""","&amp;E8&amp;","""&amp;F8&amp;""","""&amp;P8&amp;""","""&amp;H8&amp;""","""&amp;Q8&amp;""","&amp;J8&amp;","&amp;N8&amp;","&amp;L8&amp;");"</f>
        <v xml:space="preserve">INSERT INTO Stagiaires (nomStagiaire, prenomStagiaire, adresseStagiaire, ville, codePostal, telStagiaire, dateEntree, genreStagiaire, dateNaissance, idFormation, idHebergement, idFormateur) VALUES ("vendermaele","helene","456,rue de paris","boulogne",62200,"21-45-45-60","-09-jj","F","-03-jj",5,2,2);</v>
      </c>
      <c r="S8" s="12"/>
    </row>
    <row r="9" ht="14.25">
      <c r="A9" s="8" t="s">
        <v>66</v>
      </c>
      <c r="B9" s="8" t="s">
        <v>67</v>
      </c>
      <c r="C9" s="8" t="s">
        <v>68</v>
      </c>
      <c r="D9" s="8" t="s">
        <v>69</v>
      </c>
      <c r="E9" s="8">
        <v>59300</v>
      </c>
      <c r="F9" s="8" t="s">
        <v>70</v>
      </c>
      <c r="G9" s="15">
        <v>41883</v>
      </c>
      <c r="H9" s="8" t="s">
        <v>34</v>
      </c>
      <c r="I9" s="15">
        <v>34475</v>
      </c>
      <c r="J9" s="6">
        <f t="shared" si="12"/>
        <v>1</v>
      </c>
      <c r="K9" s="8" t="s">
        <v>23</v>
      </c>
      <c r="L9" s="6">
        <f t="shared" si="13"/>
        <v>3</v>
      </c>
      <c r="M9" s="15" t="s">
        <v>46</v>
      </c>
      <c r="N9" s="6">
        <f t="shared" si="14"/>
        <v>1</v>
      </c>
      <c r="O9" s="8" t="s">
        <v>26</v>
      </c>
      <c r="P9" t="str">
        <f>TEXT(G9,"aaaa-mm-jj")</f>
        <v>-09-jj</v>
      </c>
      <c r="Q9" t="str">
        <f>TEXT(I9,"aaaa-mm-jj")</f>
        <v>-05-jj</v>
      </c>
      <c r="R9" t="str">
        <f>"INSERT INTO Stagiaires (nomStagiaire, prenomStagiaire, adresseStagiaire, ville, codePostal, telStagiaire, dateEntree, genreStagiaire, dateNaissance, idFormation, idHebergement, idFormateur) VALUES ("""&amp;A9&amp;""","""&amp;B9&amp;""","""&amp;C9&amp;""","""&amp;D9&amp;""","&amp;E9&amp;","""&amp;F9&amp;""","""&amp;P9&amp;""","""&amp;H9&amp;""","""&amp;Q9&amp;""","&amp;J9&amp;","&amp;N9&amp;","&amp;L9&amp;");"</f>
        <v xml:space="preserve">INSERT INTO Stagiaires (nomStagiaire, prenomStagiaire, adresseStagiaire, ville, codePostal, telStagiaire, dateEntree, genreStagiaire, dateNaissance, idFormation, idHebergement, idFormateur) VALUES ("besson","loic","3,allee carpentier","dunkerque",59300,"28-90-89-78","-09-jj","M","-05-jj",1,1,3);</v>
      </c>
      <c r="S9" s="12"/>
    </row>
    <row r="10" ht="14.25">
      <c r="A10" s="8" t="s">
        <v>72</v>
      </c>
      <c r="B10" s="8" t="s">
        <v>73</v>
      </c>
      <c r="C10" s="8" t="s">
        <v>74</v>
      </c>
      <c r="D10" s="8" t="s">
        <v>75</v>
      </c>
      <c r="E10" s="8">
        <v>59870</v>
      </c>
      <c r="F10" s="8" t="s">
        <v>76</v>
      </c>
      <c r="G10" s="15">
        <v>41518</v>
      </c>
      <c r="H10" s="8" t="s">
        <v>34</v>
      </c>
      <c r="I10" s="15">
        <v>33981</v>
      </c>
      <c r="J10" s="6">
        <f t="shared" ref="J10:J19" si="15">VLOOKUP(K10,$W$2:$X$6,2,FALSE)</f>
        <v>1</v>
      </c>
      <c r="K10" s="8" t="s">
        <v>23</v>
      </c>
      <c r="L10" s="6">
        <f t="shared" ref="L10:L19" si="16">VLOOKUP(M10,$T$2:$U$5,2,FALSE)</f>
        <v>3</v>
      </c>
      <c r="M10" s="8" t="s">
        <v>46</v>
      </c>
      <c r="N10" s="6">
        <f t="shared" ref="N10:N19" si="17">VLOOKUP(O10,$Z$2:$AA$3,2,FALSE)</f>
        <v>1</v>
      </c>
      <c r="O10" s="8" t="s">
        <v>26</v>
      </c>
      <c r="P10" t="str">
        <f>TEXT(G10,"aaaa-mm-jj")</f>
        <v>-09-jj</v>
      </c>
      <c r="Q10" t="str">
        <f>TEXT(I10,"aaaa-mm-jj")</f>
        <v>-01-jj</v>
      </c>
      <c r="R10" t="str">
        <f>"INSERT INTO Stagiaires (nomStagiaire, prenomStagiaire, adresseStagiaire, ville, codePostal, telStagiaire, dateEntree, genreStagiaire, dateNaissance, idFormation, idHebergement, idFormateur) VALUES ("""&amp;A10&amp;""","""&amp;B10&amp;""","""&amp;C10&amp;""","""&amp;D10&amp;""","&amp;E10&amp;","""&amp;F10&amp;""","""&amp;P10&amp;""","""&amp;H10&amp;""","""&amp;Q10&amp;""","&amp;J10&amp;","&amp;N10&amp;","&amp;L10&amp;");"</f>
        <v xml:space="preserve">INSERT INTO Stagiaires (nomStagiaire, prenomStagiaire, adresseStagiaire, ville, codePostal, telStagiaire, dateEntree, genreStagiaire, dateNaissance, idFormation, idHebergement, idFormateur) VALUES ("godart","jean-paul","123,rue de lens","marck",59870,"28-09-87-65","-09-jj","M","-01-jj",1,1,3);</v>
      </c>
      <c r="S10" s="12"/>
    </row>
    <row r="11" ht="14.25">
      <c r="A11" s="8" t="s">
        <v>77</v>
      </c>
      <c r="B11" s="8" t="s">
        <v>78</v>
      </c>
      <c r="C11" s="8" t="s">
        <v>79</v>
      </c>
      <c r="D11" s="8" t="s">
        <v>69</v>
      </c>
      <c r="E11" s="8">
        <v>59100</v>
      </c>
      <c r="F11" s="8" t="s">
        <v>80</v>
      </c>
      <c r="G11" s="15">
        <v>41883</v>
      </c>
      <c r="H11" s="8" t="s">
        <v>19</v>
      </c>
      <c r="I11" s="15">
        <v>35167</v>
      </c>
      <c r="J11" s="6">
        <f t="shared" si="15"/>
        <v>2</v>
      </c>
      <c r="K11" s="8" t="s">
        <v>36</v>
      </c>
      <c r="L11" s="6">
        <f t="shared" si="16"/>
        <v>2</v>
      </c>
      <c r="M11" s="8" t="s">
        <v>21</v>
      </c>
      <c r="N11" s="6">
        <f t="shared" si="17"/>
        <v>2</v>
      </c>
      <c r="O11" s="8" t="s">
        <v>22</v>
      </c>
      <c r="P11" t="str">
        <f>TEXT(G11,"aaaa-mm-jj")</f>
        <v>-09-jj</v>
      </c>
      <c r="Q11" t="str">
        <f>TEXT(I11,"aaaa-mm-jj")</f>
        <v>-04-jj</v>
      </c>
      <c r="R11" t="str">
        <f>"INSERT INTO Stagiaires (nomStagiaire, prenomStagiaire, adresseStagiaire, ville, codePostal, telStagiaire, dateEntree, genreStagiaire, dateNaissance, idFormation, idHebergement, idFormateur) VALUES ("""&amp;A11&amp;""","""&amp;B11&amp;""","""&amp;C11&amp;""","""&amp;D11&amp;""","&amp;E11&amp;","""&amp;F11&amp;""","""&amp;P11&amp;""","""&amp;H11&amp;""","""&amp;Q11&amp;""","&amp;J11&amp;","&amp;N11&amp;","&amp;L11&amp;");"</f>
        <v xml:space="preserve">INSERT INTO Stagiaires (nomStagiaire, prenomStagiaire, adresseStagiaire, ville, codePostal, telStagiaire, dateEntree, genreStagiaire, dateNaissance, idFormation, idHebergement, idFormateur) VALUES ("beaux","marie","1,allee des cygnes","dunkerque",59100,"21-30-87-90","-09-jj","F","-04-jj",2,2,2);</v>
      </c>
      <c r="S11" s="12"/>
    </row>
    <row r="12" ht="14.25">
      <c r="A12" s="8" t="s">
        <v>81</v>
      </c>
      <c r="B12" s="8" t="s">
        <v>82</v>
      </c>
      <c r="C12" s="8" t="s">
        <v>83</v>
      </c>
      <c r="D12" s="8" t="s">
        <v>43</v>
      </c>
      <c r="E12" s="8">
        <v>62200</v>
      </c>
      <c r="F12" s="8" t="s">
        <v>84</v>
      </c>
      <c r="G12" s="15">
        <v>41883</v>
      </c>
      <c r="H12" s="8" t="s">
        <v>19</v>
      </c>
      <c r="I12" s="15">
        <v>35263</v>
      </c>
      <c r="J12" s="6">
        <f t="shared" si="15"/>
        <v>1</v>
      </c>
      <c r="K12" s="8" t="s">
        <v>23</v>
      </c>
      <c r="L12" s="6">
        <f t="shared" si="16"/>
        <v>3</v>
      </c>
      <c r="M12" s="8" t="s">
        <v>46</v>
      </c>
      <c r="N12" s="6">
        <f t="shared" si="17"/>
        <v>2</v>
      </c>
      <c r="O12" s="8" t="s">
        <v>22</v>
      </c>
      <c r="P12" t="str">
        <f>TEXT(G12,"aaaa-mm-jj")</f>
        <v>-09-jj</v>
      </c>
      <c r="Q12" t="str">
        <f>TEXT(I12,"aaaa-mm-jj")</f>
        <v>-07-jj</v>
      </c>
      <c r="R12" t="str">
        <f>"INSERT INTO Stagiaires (nomStagiaire, prenomStagiaire, adresseStagiaire, ville, codePostal, telStagiaire, dateEntree, genreStagiaire, dateNaissance, idFormation, idHebergement, idFormateur) VALUES ("""&amp;A12&amp;""","""&amp;B12&amp;""","""&amp;C12&amp;""","""&amp;D12&amp;""","&amp;E12&amp;","""&amp;F12&amp;""","""&amp;P12&amp;""","""&amp;H12&amp;""","""&amp;Q12&amp;""","&amp;J12&amp;","&amp;N12&amp;","&amp;L12&amp;");"</f>
        <v xml:space="preserve">INSERT INTO Stagiaires (nomStagiaire, prenomStagiaire, adresseStagiaire, ville, codePostal, telStagiaire, dateEntree, genreStagiaire, dateNaissance, idFormation, idHebergement, idFormateur) VALUES ("turini","elsa","12,route de paris","boulogne",62200,"21-32-47-97","-09-jj","F","-07-jj",1,2,3);</v>
      </c>
    </row>
    <row r="13" ht="14.25">
      <c r="A13" s="8" t="s">
        <v>85</v>
      </c>
      <c r="B13" s="8" t="s">
        <v>86</v>
      </c>
      <c r="C13" s="8" t="s">
        <v>87</v>
      </c>
      <c r="D13" s="8" t="s">
        <v>43</v>
      </c>
      <c r="E13" s="8">
        <v>62200</v>
      </c>
      <c r="F13" s="8" t="s">
        <v>88</v>
      </c>
      <c r="G13" s="15">
        <v>41883</v>
      </c>
      <c r="H13" s="8" t="s">
        <v>19</v>
      </c>
      <c r="I13" s="15">
        <v>35536</v>
      </c>
      <c r="J13" s="6">
        <f t="shared" si="15"/>
        <v>3</v>
      </c>
      <c r="K13" s="8" t="s">
        <v>35</v>
      </c>
      <c r="L13" s="6">
        <f t="shared" si="16"/>
        <v>1</v>
      </c>
      <c r="M13" s="15" t="s">
        <v>28</v>
      </c>
      <c r="N13" s="6">
        <f t="shared" si="17"/>
        <v>1</v>
      </c>
      <c r="O13" s="8" t="s">
        <v>26</v>
      </c>
      <c r="P13" t="str">
        <f>TEXT(G13,"aaaa-mm-jj")</f>
        <v>-09-jj</v>
      </c>
      <c r="Q13" t="str">
        <f>TEXT(I13,"aaaa-mm-jj")</f>
        <v>-04-jj</v>
      </c>
      <c r="R13" t="str">
        <f>"INSERT INTO Stagiaires (nomStagiaire, prenomStagiaire, adresseStagiaire, ville, codePostal, telStagiaire, dateEntree, genreStagiaire, dateNaissance, idFormation, idHebergement, idFormateur) VALUES ("""&amp;A13&amp;""","""&amp;B13&amp;""","""&amp;C13&amp;""","""&amp;D13&amp;""","&amp;E13&amp;","""&amp;F13&amp;""","""&amp;P13&amp;""","""&amp;H13&amp;""","""&amp;Q13&amp;""","&amp;J13&amp;","&amp;N13&amp;","&amp;L13&amp;");"</f>
        <v xml:space="preserve">INSERT INTO Stagiaires (nomStagiaire, prenomStagiaire, adresseStagiaire, ville, codePostal, telStagiaire, dateEntree, genreStagiaire, dateNaissance, idFormation, idHebergement, idFormateur) VALUES ("torelle","elise","123,vallee du denacre","boulogne",62200,"21-67-86-90","-09-jj","F","-04-jj",3,1,1);</v>
      </c>
    </row>
    <row r="14" ht="14.25">
      <c r="A14" s="8" t="s">
        <v>89</v>
      </c>
      <c r="B14" s="8" t="s">
        <v>90</v>
      </c>
      <c r="C14" s="8" t="s">
        <v>91</v>
      </c>
      <c r="D14" s="8" t="s">
        <v>18</v>
      </c>
      <c r="E14" s="8">
        <v>62100</v>
      </c>
      <c r="F14" s="8" t="s">
        <v>92</v>
      </c>
      <c r="G14" s="15">
        <v>41883</v>
      </c>
      <c r="H14" s="8" t="s">
        <v>34</v>
      </c>
      <c r="I14" s="15">
        <v>35142</v>
      </c>
      <c r="J14" s="6">
        <f t="shared" si="15"/>
        <v>4</v>
      </c>
      <c r="K14" s="8" t="s">
        <v>53</v>
      </c>
      <c r="L14" s="6">
        <f t="shared" si="16"/>
        <v>1</v>
      </c>
      <c r="M14" s="8" t="s">
        <v>28</v>
      </c>
      <c r="N14" s="6">
        <f t="shared" si="17"/>
        <v>1</v>
      </c>
      <c r="O14" s="8" t="s">
        <v>26</v>
      </c>
      <c r="P14" t="str">
        <f>TEXT(G14,"aaaa-mm-jj")</f>
        <v>-09-jj</v>
      </c>
      <c r="Q14" t="str">
        <f>TEXT(I14,"aaaa-mm-jj")</f>
        <v>-03-jj</v>
      </c>
      <c r="R14" t="str">
        <f>"INSERT INTO Stagiaires (nomStagiaire, prenomStagiaire, adresseStagiaire, ville, codePostal, telStagiaire, dateEntree, genreStagiaire, dateNaissance, idFormation, idHebergement, idFormateur) VALUES ("""&amp;A14&amp;""","""&amp;B14&amp;""","""&amp;C14&amp;""","""&amp;D14&amp;""","&amp;E14&amp;","""&amp;F14&amp;""","""&amp;P14&amp;""","""&amp;H14&amp;""","""&amp;Q14&amp;""","&amp;J14&amp;","&amp;N14&amp;","&amp;L14&amp;");"</f>
        <v xml:space="preserve">INSERT INTO Stagiaires (nomStagiaire, prenomStagiaire, adresseStagiaire, ville, codePostal, telStagiaire, dateEntree, genreStagiaire, dateNaissance, idFormation, idHebergement, idFormateur) VALUES ("pharis","pierre","12,avenue foch","calais",62100,"21-21-85-90","-09-jj","M","-03-jj",4,1,1);</v>
      </c>
    </row>
    <row r="15" ht="14.25">
      <c r="A15" s="8" t="s">
        <v>93</v>
      </c>
      <c r="B15" s="8" t="s">
        <v>41</v>
      </c>
      <c r="C15" s="8" t="s">
        <v>94</v>
      </c>
      <c r="D15" s="8" t="s">
        <v>18</v>
      </c>
      <c r="E15" s="8">
        <v>62100</v>
      </c>
      <c r="F15" s="8" t="s">
        <v>95</v>
      </c>
      <c r="G15" s="15">
        <v>41883</v>
      </c>
      <c r="H15" s="8" t="s">
        <v>34</v>
      </c>
      <c r="I15" s="15">
        <v>34720</v>
      </c>
      <c r="J15" s="6">
        <f t="shared" si="15"/>
        <v>3</v>
      </c>
      <c r="K15" s="8" t="s">
        <v>35</v>
      </c>
      <c r="L15" s="6">
        <f t="shared" si="16"/>
        <v>4</v>
      </c>
      <c r="M15" s="8" t="s">
        <v>52</v>
      </c>
      <c r="N15" s="6">
        <f t="shared" si="17"/>
        <v>1</v>
      </c>
      <c r="O15" s="8" t="s">
        <v>26</v>
      </c>
      <c r="P15" t="str">
        <f>TEXT(G15,"aaaa-mm-jj")</f>
        <v>-09-jj</v>
      </c>
      <c r="Q15" t="str">
        <f>TEXT(I15,"aaaa-mm-jj")</f>
        <v>-01-jj</v>
      </c>
      <c r="R15" t="str">
        <f>"INSERT INTO Stagiaires (nomStagiaire, prenomStagiaire, adresseStagiaire, ville, codePostal, telStagiaire, dateEntree, genreStagiaire, dateNaissance, idFormation, idHebergement, idFormateur) VALUES ("""&amp;A15&amp;""","""&amp;B15&amp;""","""&amp;C15&amp;""","""&amp;D15&amp;""","&amp;E15&amp;","""&amp;F15&amp;""","""&amp;P15&amp;""","""&amp;H15&amp;""","""&amp;Q15&amp;""","&amp;J15&amp;","&amp;N15&amp;","&amp;L15&amp;");"</f>
        <v xml:space="preserve">INSERT INTO Stagiaires (nomStagiaire, prenomStagiaire, adresseStagiaire, ville, codePostal, telStagiaire, dateEntree, genreStagiaire, dateNaissance, idFormation, idHebergement, idFormateur) VALUES ("ephyre","luc","12,rue de lyon","calais",62100,"21-35-32-90","-09-jj","M","-01-jj",3,1,4);</v>
      </c>
    </row>
    <row r="16" ht="14.25">
      <c r="A16" s="8" t="s">
        <v>96</v>
      </c>
      <c r="B16" s="8" t="s">
        <v>97</v>
      </c>
      <c r="C16" s="8" t="s">
        <v>98</v>
      </c>
      <c r="D16" s="8" t="s">
        <v>43</v>
      </c>
      <c r="E16" s="8">
        <v>62200</v>
      </c>
      <c r="F16" s="8" t="s">
        <v>99</v>
      </c>
      <c r="G16" s="15">
        <v>41883</v>
      </c>
      <c r="H16" s="8" t="s">
        <v>34</v>
      </c>
      <c r="I16" s="15">
        <v>34473</v>
      </c>
      <c r="J16" s="6">
        <f t="shared" si="15"/>
        <v>3</v>
      </c>
      <c r="K16" s="8" t="s">
        <v>35</v>
      </c>
      <c r="L16" s="6">
        <f t="shared" si="16"/>
        <v>1</v>
      </c>
      <c r="M16" s="8" t="s">
        <v>28</v>
      </c>
      <c r="N16" s="6">
        <f t="shared" si="17"/>
        <v>2</v>
      </c>
      <c r="O16" s="8" t="s">
        <v>22</v>
      </c>
      <c r="P16" t="str">
        <f>TEXT(G16,"aaaa-mm-jj")</f>
        <v>-09-jj</v>
      </c>
      <c r="Q16" t="str">
        <f>TEXT(I16,"aaaa-mm-jj")</f>
        <v>-05-jj</v>
      </c>
      <c r="R16" t="str">
        <f>"INSERT INTO Stagiaires (nomStagiaire, prenomStagiaire, adresseStagiaire, ville, codePostal, telStagiaire, dateEntree, genreStagiaire, dateNaissance, idFormation, idHebergement, idFormateur) VALUES ("""&amp;A16&amp;""","""&amp;B16&amp;""","""&amp;C16&amp;""","""&amp;D16&amp;""","&amp;E16&amp;","""&amp;F16&amp;""","""&amp;P16&amp;""","""&amp;H16&amp;""","""&amp;Q16&amp;""","&amp;J16&amp;","&amp;N16&amp;","&amp;L16&amp;");"</f>
        <v xml:space="preserve">INSERT INTO Stagiaires (nomStagiaire, prenomStagiaire, adresseStagiaire, ville, codePostal, telStagiaire, dateEntree, genreStagiaire, dateNaissance, idFormation, idHebergement, idFormateur) VALUES ("leclercq","jules","12,allee des ravins","boulogne",62200,"21-36-71-92","-09-jj","M","-05-jj",3,2,1);</v>
      </c>
    </row>
    <row r="17" ht="14.25">
      <c r="A17" s="8" t="s">
        <v>100</v>
      </c>
      <c r="B17" s="8" t="s">
        <v>41</v>
      </c>
      <c r="C17" s="8" t="s">
        <v>101</v>
      </c>
      <c r="D17" s="8" t="s">
        <v>18</v>
      </c>
      <c r="E17" s="8">
        <v>62200</v>
      </c>
      <c r="F17" s="8" t="s">
        <v>102</v>
      </c>
      <c r="G17" s="15">
        <v>41883</v>
      </c>
      <c r="H17" s="8" t="s">
        <v>34</v>
      </c>
      <c r="I17" s="15">
        <v>35371</v>
      </c>
      <c r="J17" s="6">
        <f t="shared" si="15"/>
        <v>2</v>
      </c>
      <c r="K17" s="8" t="s">
        <v>36</v>
      </c>
      <c r="L17" s="6">
        <f t="shared" si="16"/>
        <v>2</v>
      </c>
      <c r="M17" s="8" t="s">
        <v>21</v>
      </c>
      <c r="N17" s="6">
        <f t="shared" si="17"/>
        <v>2</v>
      </c>
      <c r="O17" s="8" t="s">
        <v>22</v>
      </c>
      <c r="P17" t="str">
        <f>TEXT(G17,"aaaa-mm-jj")</f>
        <v>-09-jj</v>
      </c>
      <c r="Q17" t="str">
        <f>TEXT(I17,"aaaa-mm-jj")</f>
        <v>-11-jj</v>
      </c>
      <c r="R17" t="str">
        <f>"INSERT INTO Stagiaires (nomStagiaire, prenomStagiaire, adresseStagiaire, ville, codePostal, telStagiaire, dateEntree, genreStagiaire, dateNaissance, idFormation, idHebergement, idFormateur) VALUES ("""&amp;A17&amp;""","""&amp;B17&amp;""","""&amp;C17&amp;""","""&amp;D17&amp;""","&amp;E17&amp;","""&amp;F17&amp;""","""&amp;P17&amp;""","""&amp;H17&amp;""","""&amp;Q17&amp;""","&amp;J17&amp;","&amp;N17&amp;","&amp;L17&amp;");"</f>
        <v xml:space="preserve">INSERT INTO Stagiaires (nomStagiaire, prenomStagiaire, adresseStagiaire, ville, codePostal, telStagiaire, dateEntree, genreStagiaire, dateNaissance, idFormation, idHebergement, idFormateur) VALUES ("dupont","luc","21,avenue monsigny","calais",62200,"21-21-34-99","-09-jj","M","-11-jj",2,2,2);</v>
      </c>
    </row>
    <row r="18" ht="14.25">
      <c r="A18" s="8" t="s">
        <v>103</v>
      </c>
      <c r="B18" s="8" t="s">
        <v>67</v>
      </c>
      <c r="C18" s="8" t="s">
        <v>104</v>
      </c>
      <c r="D18" s="8" t="s">
        <v>50</v>
      </c>
      <c r="E18" s="8">
        <v>62930</v>
      </c>
      <c r="F18" s="8" t="s">
        <v>105</v>
      </c>
      <c r="G18" s="15">
        <v>41883</v>
      </c>
      <c r="H18" s="8" t="s">
        <v>34</v>
      </c>
      <c r="I18" s="15">
        <v>35381</v>
      </c>
      <c r="J18" s="6">
        <f t="shared" si="15"/>
        <v>5</v>
      </c>
      <c r="K18" s="8" t="s">
        <v>20</v>
      </c>
      <c r="L18" s="6">
        <f t="shared" si="16"/>
        <v>4</v>
      </c>
      <c r="M18" s="8" t="s">
        <v>52</v>
      </c>
      <c r="N18" s="6">
        <f t="shared" si="17"/>
        <v>1</v>
      </c>
      <c r="O18" s="8" t="s">
        <v>26</v>
      </c>
      <c r="P18" t="str">
        <f>TEXT(G18,"aaaa-mm-jj")</f>
        <v>-09-jj</v>
      </c>
      <c r="Q18" t="str">
        <f>TEXT(I18,"aaaa-mm-jj")</f>
        <v>-11-jj</v>
      </c>
      <c r="R18" t="str">
        <f>"INSERT INTO Stagiaires (nomStagiaire, prenomStagiaire, adresseStagiaire, ville, codePostal, telStagiaire, dateEntree, genreStagiaire, dateNaissance, idFormation, idHebergement, idFormateur) VALUES ("""&amp;A18&amp;""","""&amp;B18&amp;""","""&amp;C18&amp;""","""&amp;D18&amp;""","&amp;E18&amp;","""&amp;F18&amp;""","""&amp;P18&amp;""","""&amp;H18&amp;""","""&amp;Q18&amp;""","&amp;J18&amp;","&amp;N18&amp;","&amp;L18&amp;");"</f>
        <v xml:space="preserve">INSERT INTO Stagiaires (nomStagiaire, prenomStagiaire, adresseStagiaire, ville, codePostal, telStagiaire, dateEntree, genreStagiaire, dateNaissance, idFormation, idHebergement, idFormateur) VALUES ("marke","loic","312,route de paris","wimereux",62930,"21-87-87-71","-09-jj","M","-11-jj",5,1,4);</v>
      </c>
    </row>
    <row r="19" ht="14.25">
      <c r="A19" s="8" t="s">
        <v>106</v>
      </c>
      <c r="B19" s="8" t="s">
        <v>31</v>
      </c>
      <c r="C19" s="8" t="s">
        <v>107</v>
      </c>
      <c r="D19" s="8" t="s">
        <v>69</v>
      </c>
      <c r="E19" s="8">
        <v>59100</v>
      </c>
      <c r="F19" s="8" t="s">
        <v>108</v>
      </c>
      <c r="G19" s="15">
        <v>41883</v>
      </c>
      <c r="H19" s="8" t="s">
        <v>34</v>
      </c>
      <c r="I19" s="15">
        <v>35523</v>
      </c>
      <c r="J19" s="6">
        <f t="shared" si="15"/>
        <v>2</v>
      </c>
      <c r="K19" s="8" t="s">
        <v>36</v>
      </c>
      <c r="L19" s="6">
        <f t="shared" si="16"/>
        <v>4</v>
      </c>
      <c r="M19" s="8" t="s">
        <v>52</v>
      </c>
      <c r="N19" s="6">
        <f t="shared" si="17"/>
        <v>1</v>
      </c>
      <c r="O19" s="8" t="s">
        <v>26</v>
      </c>
      <c r="P19" t="str">
        <f>TEXT(G19,"aaaa-mm-jj")</f>
        <v>-09-jj</v>
      </c>
      <c r="Q19" t="str">
        <f>TEXT(I19,"aaaa-mm-jj")</f>
        <v>-04-jj</v>
      </c>
      <c r="R19" t="str">
        <f>"INSERT INTO Stagiaires (nomStagiaire, prenomStagiaire, adresseStagiaire, ville, codePostal, telStagiaire, dateEntree, genreStagiaire, dateNaissance, idFormation, idHebergement, idFormateur) VALUES ("""&amp;A19&amp;""","""&amp;B19&amp;""","""&amp;C19&amp;""","""&amp;D19&amp;""","&amp;E19&amp;","""&amp;F19&amp;""","""&amp;P19&amp;""","""&amp;H19&amp;""","""&amp;Q19&amp;""","&amp;J19&amp;","&amp;N19&amp;","&amp;L19&amp;");"</f>
        <v xml:space="preserve">INSERT INTO Stagiaires (nomStagiaire, prenomStagiaire, adresseStagiaire, ville, codePostal, telStagiaire, dateEntree, genreStagiaire, dateNaissance, idFormation, idHebergement, idFormateur) VALUES ("dewa","leon","121,allee des eglantines","dunkerque",59100,"28-30-87-90","-09-jj","M","-04-jj",2,1,4);</v>
      </c>
    </row>
    <row r="2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2.28125"/>
    <col bestFit="1" min="2" max="2" width="15.140625"/>
    <col bestFit="1" min="3" max="3" width="20.7109375"/>
    <col bestFit="1" min="4" max="4" width="10.140625"/>
    <col bestFit="1" min="5" max="5" width="10.28125"/>
    <col bestFit="1" min="6" max="7" width="10.421875"/>
    <col bestFit="1" min="8" max="8" width="4.57421875"/>
    <col bestFit="1" min="9" max="9" width="13.28125"/>
    <col bestFit="1" min="10" max="11" width="9.8515625"/>
    <col bestFit="1" min="12" max="12" width="12.421875"/>
    <col min="13" max="14" width="12.421875"/>
    <col bestFit="1" min="15" max="15" width="9.57421875"/>
    <col bestFit="1" min="17" max="17" width="58.00390625"/>
  </cols>
  <sheetData>
    <row r="1" ht="14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17" t="s">
        <v>117</v>
      </c>
      <c r="N1" s="1" t="s">
        <v>118</v>
      </c>
      <c r="O1" t="s">
        <v>119</v>
      </c>
      <c r="P1" t="s">
        <v>111</v>
      </c>
      <c r="S1" s="5" t="s">
        <v>14</v>
      </c>
      <c r="T1" s="13" t="s">
        <v>111</v>
      </c>
    </row>
    <row r="2" ht="14.25">
      <c r="A2" s="6" t="s">
        <v>15</v>
      </c>
      <c r="B2" s="6" t="s">
        <v>16</v>
      </c>
      <c r="C2" s="6" t="s">
        <v>17</v>
      </c>
      <c r="D2" s="6" t="s">
        <v>18</v>
      </c>
      <c r="E2" s="6">
        <v>62100</v>
      </c>
      <c r="F2" s="6">
        <v>21345678</v>
      </c>
      <c r="G2" s="22">
        <v>41883</v>
      </c>
      <c r="H2" s="6" t="s">
        <v>19</v>
      </c>
      <c r="I2" s="22">
        <v>34713</v>
      </c>
      <c r="J2" s="6" t="s">
        <v>20</v>
      </c>
      <c r="K2" s="6" t="s">
        <v>21</v>
      </c>
      <c r="L2" s="6" t="s">
        <v>22</v>
      </c>
      <c r="M2" s="12">
        <v>1</v>
      </c>
      <c r="N2" s="8" t="s">
        <v>47</v>
      </c>
      <c r="O2" t="s">
        <v>120</v>
      </c>
      <c r="P2">
        <f t="shared" ref="P2:P9" si="18">VLOOKUP(N2,$S$2:$T$4,2,FALSE)</f>
        <v>3</v>
      </c>
      <c r="Q2" t="str">
        <f t="shared" ref="Q2:Q9" si="19">"INSERT INTO suivis (idMatiere, idStagiaire, note) VALUES ("&amp;P2&amp;","&amp;M2&amp;","&amp;O2&amp;");"</f>
        <v xml:space="preserve">INSERT INTO suivis (idMatiere, idStagiaire, note) VALUES (3,1,15.4);</v>
      </c>
      <c r="S2" s="6" t="s">
        <v>29</v>
      </c>
      <c r="T2" s="14">
        <v>1</v>
      </c>
    </row>
    <row r="3" ht="14.25">
      <c r="A3" s="8" t="s">
        <v>30</v>
      </c>
      <c r="B3" s="8" t="s">
        <v>31</v>
      </c>
      <c r="C3" s="8" t="s">
        <v>32</v>
      </c>
      <c r="D3" s="8" t="s">
        <v>18</v>
      </c>
      <c r="E3" s="8">
        <v>62100</v>
      </c>
      <c r="F3" s="8" t="s">
        <v>33</v>
      </c>
      <c r="G3" s="15">
        <v>41883</v>
      </c>
      <c r="H3" s="8" t="s">
        <v>34</v>
      </c>
      <c r="I3" s="15">
        <v>34436</v>
      </c>
      <c r="J3" s="8" t="s">
        <v>35</v>
      </c>
      <c r="K3" s="8" t="s">
        <v>28</v>
      </c>
      <c r="L3" s="8" t="s">
        <v>22</v>
      </c>
      <c r="M3" s="12">
        <v>2</v>
      </c>
      <c r="N3" s="8" t="s">
        <v>39</v>
      </c>
      <c r="O3" t="s">
        <v>121</v>
      </c>
      <c r="P3">
        <f t="shared" si="18"/>
        <v>2</v>
      </c>
      <c r="Q3" t="str">
        <f t="shared" si="19"/>
        <v xml:space="preserve">INSERT INTO suivis (idMatiere, idStagiaire, note) VALUES (2,2,12.8);</v>
      </c>
      <c r="S3" s="8" t="s">
        <v>39</v>
      </c>
      <c r="T3" s="14">
        <v>2</v>
      </c>
    </row>
    <row r="4" ht="14.25">
      <c r="A4" s="8" t="s">
        <v>40</v>
      </c>
      <c r="B4" s="8" t="s">
        <v>41</v>
      </c>
      <c r="C4" s="8" t="s">
        <v>42</v>
      </c>
      <c r="D4" s="8" t="s">
        <v>43</v>
      </c>
      <c r="E4" s="8">
        <v>62200</v>
      </c>
      <c r="F4" s="8" t="s">
        <v>44</v>
      </c>
      <c r="G4" s="15">
        <v>41883</v>
      </c>
      <c r="H4" s="8" t="s">
        <v>34</v>
      </c>
      <c r="I4" s="15">
        <v>35501</v>
      </c>
      <c r="J4" s="8" t="s">
        <v>36</v>
      </c>
      <c r="K4" s="8" t="s">
        <v>21</v>
      </c>
      <c r="L4" s="8" t="s">
        <v>22</v>
      </c>
      <c r="M4" s="12">
        <v>3</v>
      </c>
      <c r="N4" s="6" t="s">
        <v>29</v>
      </c>
      <c r="O4">
        <v>13</v>
      </c>
      <c r="P4">
        <f t="shared" si="18"/>
        <v>1</v>
      </c>
      <c r="Q4" t="str">
        <f t="shared" si="19"/>
        <v xml:space="preserve">INSERT INTO suivis (idMatiere, idStagiaire, note) VALUES (1,3,13);</v>
      </c>
      <c r="S4" s="8" t="s">
        <v>47</v>
      </c>
      <c r="T4" s="14">
        <v>3</v>
      </c>
    </row>
    <row r="5" ht="14.25">
      <c r="A5" s="8" t="s">
        <v>40</v>
      </c>
      <c r="B5" s="8" t="s">
        <v>48</v>
      </c>
      <c r="C5" s="8" t="s">
        <v>49</v>
      </c>
      <c r="D5" s="8" t="s">
        <v>50</v>
      </c>
      <c r="E5" s="8">
        <v>62930</v>
      </c>
      <c r="F5" s="8" t="s">
        <v>51</v>
      </c>
      <c r="G5" s="15">
        <v>41883</v>
      </c>
      <c r="H5" s="8" t="s">
        <v>19</v>
      </c>
      <c r="I5" s="15">
        <v>35145</v>
      </c>
      <c r="J5" s="8" t="s">
        <v>20</v>
      </c>
      <c r="K5" s="8" t="s">
        <v>52</v>
      </c>
      <c r="L5" s="8" t="s">
        <v>22</v>
      </c>
      <c r="M5" s="12">
        <v>4</v>
      </c>
      <c r="N5" s="8" t="s">
        <v>47</v>
      </c>
      <c r="O5">
        <v>14</v>
      </c>
      <c r="P5">
        <f t="shared" si="18"/>
        <v>3</v>
      </c>
      <c r="Q5" t="str">
        <f t="shared" si="19"/>
        <v xml:space="preserve">INSERT INTO suivis (idMatiere, idStagiaire, note) VALUES (3,4,14);</v>
      </c>
    </row>
    <row r="6" ht="14.25">
      <c r="A6" s="8" t="s">
        <v>40</v>
      </c>
      <c r="B6" s="8" t="s">
        <v>55</v>
      </c>
      <c r="C6" s="8" t="s">
        <v>56</v>
      </c>
      <c r="D6" s="8" t="s">
        <v>57</v>
      </c>
      <c r="E6" s="8">
        <v>62300</v>
      </c>
      <c r="F6" s="8" t="s">
        <v>58</v>
      </c>
      <c r="G6" s="15">
        <v>41883</v>
      </c>
      <c r="H6" s="8" t="s">
        <v>34</v>
      </c>
      <c r="I6" s="15">
        <v>34005</v>
      </c>
      <c r="J6" s="8" t="s">
        <v>35</v>
      </c>
      <c r="K6" s="8" t="s">
        <v>28</v>
      </c>
      <c r="L6" s="8" t="s">
        <v>22</v>
      </c>
      <c r="M6" s="12">
        <v>5</v>
      </c>
      <c r="N6" s="8" t="s">
        <v>39</v>
      </c>
      <c r="O6" t="s">
        <v>122</v>
      </c>
      <c r="P6">
        <f t="shared" si="18"/>
        <v>2</v>
      </c>
      <c r="Q6" t="str">
        <f t="shared" si="19"/>
        <v xml:space="preserve">INSERT INTO suivis (idMatiere, idStagiaire, note) VALUES (2,5,14.9);</v>
      </c>
    </row>
    <row r="7" ht="14.25">
      <c r="A7" s="8" t="s">
        <v>59</v>
      </c>
      <c r="B7" s="8" t="s">
        <v>55</v>
      </c>
      <c r="C7" s="8" t="s">
        <v>60</v>
      </c>
      <c r="D7" s="8" t="s">
        <v>18</v>
      </c>
      <c r="E7" s="8">
        <v>62100</v>
      </c>
      <c r="F7" s="8" t="s">
        <v>61</v>
      </c>
      <c r="G7" s="15">
        <v>41518</v>
      </c>
      <c r="H7" s="8" t="s">
        <v>34</v>
      </c>
      <c r="I7" s="15">
        <v>35085</v>
      </c>
      <c r="J7" s="8" t="s">
        <v>53</v>
      </c>
      <c r="K7" s="15" t="s">
        <v>28</v>
      </c>
      <c r="L7" s="8" t="s">
        <v>22</v>
      </c>
      <c r="M7" s="12">
        <v>6</v>
      </c>
      <c r="N7" s="6" t="s">
        <v>29</v>
      </c>
      <c r="O7" t="s">
        <v>123</v>
      </c>
      <c r="P7">
        <f t="shared" si="18"/>
        <v>1</v>
      </c>
      <c r="Q7" t="str">
        <f t="shared" si="19"/>
        <v xml:space="preserve">INSERT INTO suivis (idMatiere, idStagiaire, note) VALUES (1,6,15.9);</v>
      </c>
    </row>
    <row r="8" ht="14.25">
      <c r="A8" s="8" t="s">
        <v>62</v>
      </c>
      <c r="B8" s="8" t="s">
        <v>63</v>
      </c>
      <c r="C8" s="8" t="s">
        <v>64</v>
      </c>
      <c r="D8" s="8" t="s">
        <v>43</v>
      </c>
      <c r="E8" s="8">
        <v>62200</v>
      </c>
      <c r="F8" s="8" t="s">
        <v>65</v>
      </c>
      <c r="G8" s="15">
        <v>41883</v>
      </c>
      <c r="H8" s="8" t="s">
        <v>19</v>
      </c>
      <c r="I8" s="15">
        <v>34788</v>
      </c>
      <c r="J8" s="8" t="s">
        <v>20</v>
      </c>
      <c r="K8" s="8" t="s">
        <v>21</v>
      </c>
      <c r="L8" s="8" t="s">
        <v>22</v>
      </c>
      <c r="M8" s="12">
        <v>7</v>
      </c>
      <c r="N8" s="8" t="s">
        <v>47</v>
      </c>
      <c r="O8">
        <v>16</v>
      </c>
      <c r="P8">
        <f t="shared" si="18"/>
        <v>3</v>
      </c>
      <c r="Q8" t="str">
        <f t="shared" si="19"/>
        <v xml:space="preserve">INSERT INTO suivis (idMatiere, idStagiaire, note) VALUES (3,7,16);</v>
      </c>
    </row>
    <row r="9" ht="14.25">
      <c r="A9" s="8" t="s">
        <v>66</v>
      </c>
      <c r="B9" s="8" t="s">
        <v>67</v>
      </c>
      <c r="C9" s="8" t="s">
        <v>68</v>
      </c>
      <c r="D9" s="8" t="s">
        <v>69</v>
      </c>
      <c r="E9" s="8">
        <v>59300</v>
      </c>
      <c r="F9" s="8" t="s">
        <v>70</v>
      </c>
      <c r="G9" s="15">
        <v>41883</v>
      </c>
      <c r="H9" s="8" t="s">
        <v>34</v>
      </c>
      <c r="I9" s="15">
        <v>34475</v>
      </c>
      <c r="J9" s="8" t="s">
        <v>23</v>
      </c>
      <c r="K9" s="15" t="s">
        <v>46</v>
      </c>
      <c r="L9" s="8" t="s">
        <v>26</v>
      </c>
      <c r="M9" s="12">
        <v>8</v>
      </c>
      <c r="N9" s="6" t="s">
        <v>29</v>
      </c>
      <c r="O9">
        <v>17</v>
      </c>
      <c r="P9">
        <f t="shared" si="18"/>
        <v>1</v>
      </c>
      <c r="Q9" t="str">
        <f t="shared" si="19"/>
        <v xml:space="preserve">INSERT INTO suivis (idMatiere, idStagiaire, note) VALUES (1,8,17);</v>
      </c>
    </row>
    <row r="10" ht="14.25">
      <c r="A10" s="8" t="s">
        <v>72</v>
      </c>
      <c r="B10" s="8" t="s">
        <v>73</v>
      </c>
      <c r="C10" s="8" t="s">
        <v>74</v>
      </c>
      <c r="D10" s="8" t="s">
        <v>75</v>
      </c>
      <c r="E10" s="8">
        <v>59870</v>
      </c>
      <c r="F10" s="8" t="s">
        <v>76</v>
      </c>
      <c r="G10" s="15">
        <v>41518</v>
      </c>
      <c r="H10" s="8" t="s">
        <v>34</v>
      </c>
      <c r="I10" s="15">
        <v>33981</v>
      </c>
      <c r="J10" s="8" t="s">
        <v>23</v>
      </c>
      <c r="K10" s="8" t="s">
        <v>46</v>
      </c>
      <c r="L10" s="8" t="s">
        <v>26</v>
      </c>
      <c r="M10" s="12">
        <v>9</v>
      </c>
      <c r="N10" s="8" t="s">
        <v>39</v>
      </c>
      <c r="O10" t="s">
        <v>124</v>
      </c>
      <c r="P10">
        <f t="shared" ref="P10:P19" si="20">VLOOKUP(N10,$S$2:$T$4,2,FALSE)</f>
        <v>2</v>
      </c>
      <c r="Q10" t="str">
        <f t="shared" ref="Q10:Q19" si="21">"INSERT INTO suivis (idMatiere, idStagiaire, note) VALUES ("&amp;P10&amp;","&amp;M10&amp;","&amp;O10&amp;");"</f>
        <v xml:space="preserve">INSERT INTO suivis (idMatiere, idStagiaire, note) VALUES (2,9,17.8);</v>
      </c>
    </row>
    <row r="11" ht="14.25">
      <c r="A11" s="8" t="s">
        <v>77</v>
      </c>
      <c r="B11" s="8" t="s">
        <v>78</v>
      </c>
      <c r="C11" s="8" t="s">
        <v>79</v>
      </c>
      <c r="D11" s="8" t="s">
        <v>69</v>
      </c>
      <c r="E11" s="8">
        <v>59100</v>
      </c>
      <c r="F11" s="8" t="s">
        <v>80</v>
      </c>
      <c r="G11" s="15">
        <v>41883</v>
      </c>
      <c r="H11" s="8" t="s">
        <v>19</v>
      </c>
      <c r="I11" s="15">
        <v>35167</v>
      </c>
      <c r="J11" s="8" t="s">
        <v>36</v>
      </c>
      <c r="K11" s="8" t="s">
        <v>21</v>
      </c>
      <c r="L11" s="8" t="s">
        <v>22</v>
      </c>
      <c r="M11" s="12">
        <v>10</v>
      </c>
      <c r="N11" s="6" t="s">
        <v>29</v>
      </c>
      <c r="O11">
        <v>18</v>
      </c>
      <c r="P11">
        <f t="shared" si="20"/>
        <v>1</v>
      </c>
      <c r="Q11" t="str">
        <f t="shared" si="21"/>
        <v xml:space="preserve">INSERT INTO suivis (idMatiere, idStagiaire, note) VALUES (1,10,18);</v>
      </c>
    </row>
    <row r="12" ht="14.25">
      <c r="A12" s="8" t="s">
        <v>81</v>
      </c>
      <c r="B12" s="8" t="s">
        <v>82</v>
      </c>
      <c r="C12" s="8" t="s">
        <v>83</v>
      </c>
      <c r="D12" s="8" t="s">
        <v>43</v>
      </c>
      <c r="E12" s="8">
        <v>62200</v>
      </c>
      <c r="F12" s="8" t="s">
        <v>84</v>
      </c>
      <c r="G12" s="15">
        <v>41883</v>
      </c>
      <c r="H12" s="8" t="s">
        <v>19</v>
      </c>
      <c r="I12" s="15">
        <v>35263</v>
      </c>
      <c r="J12" s="8" t="s">
        <v>23</v>
      </c>
      <c r="K12" s="8" t="s">
        <v>46</v>
      </c>
      <c r="L12" s="8" t="s">
        <v>22</v>
      </c>
      <c r="M12" s="12">
        <v>11</v>
      </c>
      <c r="N12" s="6" t="s">
        <v>29</v>
      </c>
      <c r="O12" t="s">
        <v>125</v>
      </c>
      <c r="P12">
        <f t="shared" si="20"/>
        <v>1</v>
      </c>
      <c r="Q12" t="str">
        <f t="shared" si="21"/>
        <v xml:space="preserve">INSERT INTO suivis (idMatiere, idStagiaire, note) VALUES (1,11,11.8);</v>
      </c>
    </row>
    <row r="13" ht="14.25">
      <c r="A13" s="8" t="s">
        <v>85</v>
      </c>
      <c r="B13" s="8" t="s">
        <v>86</v>
      </c>
      <c r="C13" s="8" t="s">
        <v>87</v>
      </c>
      <c r="D13" s="8" t="s">
        <v>43</v>
      </c>
      <c r="E13" s="8">
        <v>62200</v>
      </c>
      <c r="F13" s="8" t="s">
        <v>88</v>
      </c>
      <c r="G13" s="15">
        <v>41883</v>
      </c>
      <c r="H13" s="8" t="s">
        <v>19</v>
      </c>
      <c r="I13" s="15">
        <v>35536</v>
      </c>
      <c r="J13" s="8" t="s">
        <v>35</v>
      </c>
      <c r="K13" s="15" t="s">
        <v>28</v>
      </c>
      <c r="L13" s="8" t="s">
        <v>26</v>
      </c>
      <c r="M13" s="12">
        <v>12</v>
      </c>
      <c r="N13" s="8" t="s">
        <v>47</v>
      </c>
      <c r="O13" t="s">
        <v>126</v>
      </c>
      <c r="P13">
        <f t="shared" si="20"/>
        <v>3</v>
      </c>
      <c r="Q13" t="str">
        <f t="shared" si="21"/>
        <v xml:space="preserve">INSERT INTO suivis (idMatiere, idStagiaire, note) VALUES (3,12,13.8);</v>
      </c>
    </row>
    <row r="14" ht="14.25">
      <c r="A14" s="8" t="s">
        <v>89</v>
      </c>
      <c r="B14" s="8" t="s">
        <v>90</v>
      </c>
      <c r="C14" s="8" t="s">
        <v>91</v>
      </c>
      <c r="D14" s="8" t="s">
        <v>18</v>
      </c>
      <c r="E14" s="8">
        <v>62100</v>
      </c>
      <c r="F14" s="8" t="s">
        <v>92</v>
      </c>
      <c r="G14" s="15">
        <v>41883</v>
      </c>
      <c r="H14" s="8" t="s">
        <v>34</v>
      </c>
      <c r="I14" s="15">
        <v>35142</v>
      </c>
      <c r="J14" s="8" t="s">
        <v>53</v>
      </c>
      <c r="K14" s="8" t="s">
        <v>28</v>
      </c>
      <c r="L14" s="8" t="s">
        <v>26</v>
      </c>
      <c r="M14" s="12">
        <v>13</v>
      </c>
      <c r="N14" s="8" t="s">
        <v>39</v>
      </c>
      <c r="O14" t="s">
        <v>127</v>
      </c>
      <c r="P14">
        <f t="shared" si="20"/>
        <v>2</v>
      </c>
      <c r="Q14" t="str">
        <f t="shared" si="21"/>
        <v xml:space="preserve">INSERT INTO suivis (idMatiere, idStagiaire, note) VALUES (2,13,18.5);</v>
      </c>
    </row>
    <row r="15" ht="14.25">
      <c r="A15" s="8" t="s">
        <v>93</v>
      </c>
      <c r="B15" s="8" t="s">
        <v>41</v>
      </c>
      <c r="C15" s="8" t="s">
        <v>94</v>
      </c>
      <c r="D15" s="8" t="s">
        <v>18</v>
      </c>
      <c r="E15" s="8">
        <v>62100</v>
      </c>
      <c r="F15" s="8" t="s">
        <v>95</v>
      </c>
      <c r="G15" s="15">
        <v>41883</v>
      </c>
      <c r="H15" s="8" t="s">
        <v>34</v>
      </c>
      <c r="I15" s="15">
        <v>34720</v>
      </c>
      <c r="J15" s="8" t="s">
        <v>35</v>
      </c>
      <c r="K15" s="8" t="s">
        <v>52</v>
      </c>
      <c r="L15" s="8" t="s">
        <v>26</v>
      </c>
      <c r="M15" s="12">
        <v>14</v>
      </c>
      <c r="N15" s="8" t="s">
        <v>39</v>
      </c>
      <c r="O15" t="s">
        <v>128</v>
      </c>
      <c r="P15">
        <f t="shared" si="20"/>
        <v>2</v>
      </c>
      <c r="Q15" t="str">
        <f t="shared" si="21"/>
        <v xml:space="preserve">INSERT INTO suivis (idMatiere, idStagiaire, note) VALUES (2,14,17.5);</v>
      </c>
    </row>
    <row r="16" ht="14.25">
      <c r="A16" s="8" t="s">
        <v>96</v>
      </c>
      <c r="B16" s="8" t="s">
        <v>97</v>
      </c>
      <c r="C16" s="8" t="s">
        <v>98</v>
      </c>
      <c r="D16" s="8" t="s">
        <v>43</v>
      </c>
      <c r="E16" s="8">
        <v>62200</v>
      </c>
      <c r="F16" s="8" t="s">
        <v>99</v>
      </c>
      <c r="G16" s="15">
        <v>41883</v>
      </c>
      <c r="H16" s="8" t="s">
        <v>34</v>
      </c>
      <c r="I16" s="15">
        <v>34473</v>
      </c>
      <c r="J16" s="8" t="s">
        <v>35</v>
      </c>
      <c r="K16" s="8" t="s">
        <v>28</v>
      </c>
      <c r="L16" s="8" t="s">
        <v>22</v>
      </c>
      <c r="M16" s="12">
        <v>15</v>
      </c>
      <c r="N16" s="6" t="s">
        <v>29</v>
      </c>
      <c r="O16" t="s">
        <v>129</v>
      </c>
      <c r="P16">
        <f t="shared" si="20"/>
        <v>1</v>
      </c>
      <c r="Q16" t="str">
        <f t="shared" si="21"/>
        <v xml:space="preserve">INSERT INTO suivis (idMatiere, idStagiaire, note) VALUES (1,15,12.3);</v>
      </c>
    </row>
    <row r="17" ht="14.25">
      <c r="A17" s="8" t="s">
        <v>100</v>
      </c>
      <c r="B17" s="8" t="s">
        <v>41</v>
      </c>
      <c r="C17" s="8" t="s">
        <v>101</v>
      </c>
      <c r="D17" s="8" t="s">
        <v>18</v>
      </c>
      <c r="E17" s="8">
        <v>62200</v>
      </c>
      <c r="F17" s="8" t="s">
        <v>102</v>
      </c>
      <c r="G17" s="15">
        <v>41883</v>
      </c>
      <c r="H17" s="8" t="s">
        <v>34</v>
      </c>
      <c r="I17" s="15">
        <v>35371</v>
      </c>
      <c r="J17" s="8" t="s">
        <v>36</v>
      </c>
      <c r="K17" s="8" t="s">
        <v>21</v>
      </c>
      <c r="L17" s="8" t="s">
        <v>22</v>
      </c>
      <c r="M17" s="12">
        <v>16</v>
      </c>
      <c r="N17" s="8" t="s">
        <v>47</v>
      </c>
      <c r="O17" t="s">
        <v>120</v>
      </c>
      <c r="P17">
        <f t="shared" si="20"/>
        <v>3</v>
      </c>
      <c r="Q17" t="str">
        <f t="shared" si="21"/>
        <v xml:space="preserve">INSERT INTO suivis (idMatiere, idStagiaire, note) VALUES (3,16,15.4);</v>
      </c>
    </row>
    <row r="18" ht="14.25">
      <c r="A18" s="8" t="s">
        <v>103</v>
      </c>
      <c r="B18" s="8" t="s">
        <v>67</v>
      </c>
      <c r="C18" s="8" t="s">
        <v>104</v>
      </c>
      <c r="D18" s="8" t="s">
        <v>50</v>
      </c>
      <c r="E18" s="8">
        <v>62930</v>
      </c>
      <c r="F18" s="8" t="s">
        <v>105</v>
      </c>
      <c r="G18" s="15">
        <v>41883</v>
      </c>
      <c r="H18" s="8" t="s">
        <v>34</v>
      </c>
      <c r="I18" s="15">
        <v>35381</v>
      </c>
      <c r="J18" s="8" t="s">
        <v>20</v>
      </c>
      <c r="K18" s="8" t="s">
        <v>52</v>
      </c>
      <c r="L18" s="8" t="s">
        <v>26</v>
      </c>
      <c r="M18" s="12">
        <v>17</v>
      </c>
      <c r="N18" s="6" t="s">
        <v>29</v>
      </c>
      <c r="O18">
        <v>19</v>
      </c>
      <c r="P18">
        <f t="shared" si="20"/>
        <v>1</v>
      </c>
      <c r="Q18" t="str">
        <f t="shared" si="21"/>
        <v xml:space="preserve">INSERT INTO suivis (idMatiere, idStagiaire, note) VALUES (1,17,19);</v>
      </c>
    </row>
    <row r="19" ht="14.25">
      <c r="A19" s="8" t="s">
        <v>106</v>
      </c>
      <c r="B19" s="8" t="s">
        <v>31</v>
      </c>
      <c r="C19" s="8" t="s">
        <v>107</v>
      </c>
      <c r="D19" s="8" t="s">
        <v>69</v>
      </c>
      <c r="E19" s="8">
        <v>59100</v>
      </c>
      <c r="F19" s="8" t="s">
        <v>108</v>
      </c>
      <c r="G19" s="15">
        <v>41883</v>
      </c>
      <c r="H19" s="8" t="s">
        <v>34</v>
      </c>
      <c r="I19" s="15">
        <v>35523</v>
      </c>
      <c r="J19" s="8" t="s">
        <v>36</v>
      </c>
      <c r="K19" s="8" t="s">
        <v>52</v>
      </c>
      <c r="L19" s="8" t="s">
        <v>26</v>
      </c>
      <c r="M19" s="12">
        <v>18</v>
      </c>
      <c r="N19" s="8" t="s">
        <v>39</v>
      </c>
      <c r="O19" t="s">
        <v>130</v>
      </c>
      <c r="P19">
        <f t="shared" si="20"/>
        <v>2</v>
      </c>
      <c r="Q19" t="str">
        <f t="shared" si="21"/>
        <v xml:space="preserve">INSERT INTO suivis (idMatiere, idStagiaire, note) VALUES (2,18,13.5);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revision>2</cp:revision>
  <dcterms:created xsi:type="dcterms:W3CDTF">2021-03-22T08:16:23Z</dcterms:created>
  <dcterms:modified xsi:type="dcterms:W3CDTF">2022-11-22T17:03:39Z</dcterms:modified>
</cp:coreProperties>
</file>