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560" tabRatio="500"/>
  </bookViews>
  <sheets>
    <sheet name="TEST EXP6" sheetId="7" r:id="rId1"/>
    <sheet name="TEST EXP5" sheetId="6" r:id="rId2"/>
    <sheet name="TEST EXP4" sheetId="5" r:id="rId3"/>
    <sheet name="TEST EXP3" sheetId="4" r:id="rId4"/>
    <sheet name="TEST EXP2" sheetId="3" r:id="rId5"/>
    <sheet name="TEST EXP1 " sheetId="1" r:id="rId6"/>
    <sheet name="Sheet2" sheetId="2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9" i="7" l="1"/>
  <c r="T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U43" i="7"/>
  <c r="T26" i="7"/>
  <c r="G35" i="7"/>
  <c r="H35" i="7"/>
  <c r="I35" i="7"/>
  <c r="T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U30" i="7"/>
  <c r="G18" i="7"/>
  <c r="H18" i="7"/>
  <c r="T13" i="7"/>
  <c r="T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U17" i="7"/>
  <c r="I60" i="6"/>
  <c r="H60" i="6"/>
  <c r="G60" i="6"/>
  <c r="F60" i="6"/>
  <c r="J47" i="6"/>
  <c r="I47" i="6"/>
  <c r="H47" i="6"/>
  <c r="G47" i="6"/>
  <c r="V56" i="6"/>
  <c r="U52" i="6"/>
  <c r="T52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F56" i="6"/>
  <c r="G56" i="6"/>
  <c r="V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G43" i="6"/>
  <c r="U39" i="6"/>
  <c r="T39" i="6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E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F95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T102" i="4"/>
  <c r="T91" i="4"/>
  <c r="T80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T95" i="4"/>
  <c r="U95" i="4"/>
  <c r="F84" i="4"/>
  <c r="U84" i="4"/>
  <c r="T58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T47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36" i="4"/>
  <c r="T40" i="4"/>
  <c r="U40" i="4"/>
  <c r="T25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F22" i="4"/>
  <c r="H22" i="4"/>
  <c r="G22" i="4"/>
  <c r="H20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3" i="4"/>
  <c r="T17" i="4"/>
  <c r="U17" i="4"/>
  <c r="D9" i="3"/>
  <c r="C9" i="3"/>
  <c r="U21" i="3"/>
  <c r="U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F21" i="3"/>
  <c r="F20" i="3"/>
  <c r="F19" i="3"/>
  <c r="U19" i="3"/>
  <c r="U9" i="1"/>
  <c r="G9" i="1"/>
  <c r="H9" i="1"/>
  <c r="I9" i="1"/>
  <c r="J9" i="1"/>
  <c r="K9" i="1"/>
  <c r="L9" i="1"/>
  <c r="M9" i="1"/>
  <c r="N9" i="1"/>
  <c r="O9" i="1"/>
  <c r="P9" i="1"/>
  <c r="Q9" i="1"/>
  <c r="R9" i="1"/>
  <c r="S9" i="1"/>
  <c r="F9" i="1"/>
  <c r="F10" i="2"/>
  <c r="F9" i="2"/>
  <c r="D3" i="1"/>
</calcChain>
</file>

<file path=xl/comments1.xml><?xml version="1.0" encoding="utf-8"?>
<comments xmlns="http://schemas.openxmlformats.org/spreadsheetml/2006/main">
  <authors>
    <author>Pravin Isram</author>
  </authors>
  <commentList>
    <comment ref="X17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X29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X42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</commentList>
</comments>
</file>

<file path=xl/comments2.xml><?xml version="1.0" encoding="utf-8"?>
<comments xmlns="http://schemas.openxmlformats.org/spreadsheetml/2006/main">
  <authors>
    <author>Pravin Isram</author>
  </authors>
  <commentList>
    <comment ref="X17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X29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Y42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Y55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</commentList>
</comments>
</file>

<file path=xl/comments3.xml><?xml version="1.0" encoding="utf-8"?>
<comments xmlns="http://schemas.openxmlformats.org/spreadsheetml/2006/main">
  <authors>
    <author>Pravin Isram</author>
  </authors>
  <commentList>
    <comment ref="X17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G22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We don't understand this fully</t>
        </r>
      </text>
    </comment>
  </commentList>
</comments>
</file>

<file path=xl/comments4.xml><?xml version="1.0" encoding="utf-8"?>
<comments xmlns="http://schemas.openxmlformats.org/spreadsheetml/2006/main">
  <authors>
    <author>Pravin Isram</author>
  </authors>
  <commentList>
    <comment ref="X17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H18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Stopped at 24 but not saying sample out of range</t>
        </r>
      </text>
    </comment>
    <comment ref="G22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We don't understand this fully</t>
        </r>
      </text>
    </comment>
    <comment ref="X29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X40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X51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X62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P63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Pravin Fucked Up</t>
        </r>
      </text>
    </comment>
    <comment ref="X84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X95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E96" authorId="0">
      <text>
        <r>
          <rPr>
            <b/>
            <sz val="9"/>
            <color indexed="81"/>
            <rFont val="Calibri"/>
            <family val="2"/>
          </rPr>
          <t>Pravin Isram
Impossible to use</t>
        </r>
      </text>
    </comment>
    <comment ref="X106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Time to first drip</t>
        </r>
      </text>
    </comment>
    <comment ref="F107" authorId="0">
      <text>
        <r>
          <rPr>
            <b/>
            <sz val="9"/>
            <color indexed="81"/>
            <rFont val="Calibri"/>
            <family val="2"/>
          </rPr>
          <t>Pravin Isram
Impossible to use</t>
        </r>
      </text>
    </comment>
  </commentList>
</comments>
</file>

<file path=xl/comments5.xml><?xml version="1.0" encoding="utf-8"?>
<comments xmlns="http://schemas.openxmlformats.org/spreadsheetml/2006/main">
  <authors>
    <author>Pravin Isram</author>
  </authors>
  <commentList>
    <comment ref="Q12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Playing up between 9.5-9.5 - switching between the two</t>
        </r>
      </text>
    </comment>
  </commentList>
</comments>
</file>

<file path=xl/comments6.xml><?xml version="1.0" encoding="utf-8"?>
<comments xmlns="http://schemas.openxmlformats.org/spreadsheetml/2006/main">
  <authors>
    <author>Pravin Isram</author>
  </authors>
  <commentList>
    <comment ref="G10" authorId="0">
      <text>
        <r>
          <rPr>
            <b/>
            <sz val="9"/>
            <color indexed="81"/>
            <rFont val="Calibri"/>
            <family val="2"/>
          </rPr>
          <t>Pravin Isram:</t>
        </r>
        <r>
          <rPr>
            <sz val="9"/>
            <color indexed="81"/>
            <rFont val="Calibri"/>
            <family val="2"/>
          </rPr>
          <t xml:space="preserve">
24 then read sample out of range
</t>
        </r>
      </text>
    </comment>
  </commentList>
</comments>
</file>

<file path=xl/sharedStrings.xml><?xml version="1.0" encoding="utf-8"?>
<sst xmlns="http://schemas.openxmlformats.org/spreadsheetml/2006/main" count="447" uniqueCount="68">
  <si>
    <t>RPM</t>
  </si>
  <si>
    <t>EXP1</t>
  </si>
  <si>
    <t>t</t>
  </si>
  <si>
    <t>n.a</t>
  </si>
  <si>
    <t>g</t>
  </si>
  <si>
    <t>Weight</t>
  </si>
  <si>
    <t>TDS</t>
  </si>
  <si>
    <t>Vial Weight</t>
  </si>
  <si>
    <t>TDS x Beverage Weight / Dose = Extraction %</t>
  </si>
  <si>
    <t>SooR</t>
  </si>
  <si>
    <t>RPM Settings</t>
  </si>
  <si>
    <t>Full Rotation (s)</t>
  </si>
  <si>
    <t>Target Recipe</t>
  </si>
  <si>
    <t>Vial No.</t>
  </si>
  <si>
    <t>6th Feb - Test 1 and setup</t>
  </si>
  <si>
    <t>22nd Feb - Test 1 and setup</t>
  </si>
  <si>
    <t>PJ</t>
  </si>
  <si>
    <t>Actual</t>
  </si>
  <si>
    <t>Scale1</t>
  </si>
  <si>
    <t>Scale2</t>
  </si>
  <si>
    <t>Scale3</t>
  </si>
  <si>
    <t>Coffee:</t>
  </si>
  <si>
    <t>El Fenix, Colombia</t>
  </si>
  <si>
    <t>Roasted:</t>
  </si>
  <si>
    <t>Machine Temp</t>
  </si>
  <si>
    <t>End temp 92.5</t>
  </si>
  <si>
    <t>Vial+Coffee</t>
  </si>
  <si>
    <t>Tap Water</t>
  </si>
  <si>
    <t>Filtered Water</t>
  </si>
  <si>
    <t>ppm</t>
  </si>
  <si>
    <t>grind 3.15</t>
  </si>
  <si>
    <t>25th Feb - Experiment Day</t>
  </si>
  <si>
    <t>30-31</t>
  </si>
  <si>
    <t>NEW SCALE</t>
  </si>
  <si>
    <t>TTFD</t>
  </si>
  <si>
    <t>Puq-Press</t>
  </si>
  <si>
    <t>Machine Pressure</t>
  </si>
  <si>
    <t>&lt;&lt;&lt; Yield</t>
  </si>
  <si>
    <t>3.05-3.1</t>
  </si>
  <si>
    <t>Grind Setting</t>
  </si>
  <si>
    <t>g in</t>
  </si>
  <si>
    <t>time</t>
  </si>
  <si>
    <t>Pressure Idle</t>
  </si>
  <si>
    <t>Pressure during</t>
  </si>
  <si>
    <t>End temp:</t>
  </si>
  <si>
    <t>just below 10</t>
  </si>
  <si>
    <t>Water Pippet</t>
  </si>
  <si>
    <t>Coffee Pippet</t>
  </si>
  <si>
    <t>New TDS</t>
  </si>
  <si>
    <t>EXP2</t>
  </si>
  <si>
    <t>EXP3</t>
  </si>
  <si>
    <t>May have been a bad shot</t>
  </si>
  <si>
    <t>EXP4</t>
  </si>
  <si>
    <t>EXP5</t>
  </si>
  <si>
    <t>didn't look - but pat said it was the usual</t>
  </si>
  <si>
    <t>appx 10</t>
  </si>
  <si>
    <t>EXP6</t>
  </si>
  <si>
    <t>EXP7</t>
  </si>
  <si>
    <t>EXP8</t>
  </si>
  <si>
    <t>Didn't look</t>
  </si>
  <si>
    <t>18th Mar - Experiment Day</t>
  </si>
  <si>
    <t>24th Mar - Experiment Day</t>
  </si>
  <si>
    <t>10.5-11</t>
  </si>
  <si>
    <t>CHANNELLED</t>
  </si>
  <si>
    <t>Too slow</t>
  </si>
  <si>
    <t>NIL</t>
  </si>
  <si>
    <t>25th Mar - Experiment Day</t>
  </si>
  <si>
    <t>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</si>
</sst>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5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theme="6"/>
      <name val="Calibri"/>
      <scheme val="minor"/>
    </font>
    <font>
      <b/>
      <sz val="12"/>
      <color rgb="FF9BBB59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0" fillId="0" borderId="0" xfId="0" applyNumberFormat="1"/>
    <xf numFmtId="164" fontId="6" fillId="0" borderId="0" xfId="0" applyNumberFormat="1" applyFont="1"/>
    <xf numFmtId="0" fontId="0" fillId="2" borderId="0" xfId="0" applyFill="1"/>
    <xf numFmtId="0" fontId="0" fillId="0" borderId="0" xfId="0" applyFill="1"/>
    <xf numFmtId="2" fontId="0" fillId="0" borderId="0" xfId="0" applyNumberFormat="1"/>
    <xf numFmtId="2" fontId="7" fillId="0" borderId="0" xfId="0" applyNumberFormat="1" applyFont="1"/>
    <xf numFmtId="2" fontId="1" fillId="0" borderId="0" xfId="0" applyNumberFormat="1" applyFont="1"/>
    <xf numFmtId="2" fontId="8" fillId="0" borderId="0" xfId="0" applyNumberFormat="1" applyFont="1"/>
    <xf numFmtId="2" fontId="0" fillId="3" borderId="0" xfId="0" applyNumberFormat="1" applyFill="1"/>
    <xf numFmtId="0" fontId="0" fillId="4" borderId="0" xfId="0" applyFill="1"/>
    <xf numFmtId="16" fontId="0" fillId="0" borderId="0" xfId="0" applyNumberFormat="1"/>
    <xf numFmtId="2" fontId="0" fillId="0" borderId="0" xfId="0" applyNumberFormat="1" applyFill="1"/>
    <xf numFmtId="2" fontId="9" fillId="0" borderId="0" xfId="0" applyNumberFormat="1" applyFont="1"/>
    <xf numFmtId="0" fontId="7" fillId="0" borderId="0" xfId="0" applyFont="1"/>
    <xf numFmtId="2" fontId="10" fillId="0" borderId="0" xfId="0" applyNumberFormat="1" applyFont="1"/>
    <xf numFmtId="2" fontId="6" fillId="0" borderId="0" xfId="0" applyNumberFormat="1" applyFont="1"/>
    <xf numFmtId="0" fontId="0" fillId="0" borderId="1" xfId="0" applyBorder="1"/>
    <xf numFmtId="0" fontId="0" fillId="0" borderId="0" xfId="0" applyBorder="1"/>
  </cellXfs>
  <cellStyles count="3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0"/>
  <sheetViews>
    <sheetView tabSelected="1" zoomScale="75" zoomScaleNormal="75" zoomScalePageLayoutView="75" workbookViewId="0">
      <selection activeCell="F33" sqref="F33"/>
    </sheetView>
  </sheetViews>
  <sheetFormatPr baseColWidth="10" defaultRowHeight="15" x14ac:dyDescent="0"/>
  <cols>
    <col min="1" max="1" width="15.33203125" customWidth="1"/>
    <col min="2" max="2" width="12.5" bestFit="1" customWidth="1"/>
    <col min="3" max="3" width="13.33203125" bestFit="1" customWidth="1"/>
    <col min="4" max="4" width="10.83203125" bestFit="1" customWidth="1"/>
    <col min="5" max="19" width="7" customWidth="1"/>
    <col min="24" max="25" width="14.33203125" bestFit="1" customWidth="1"/>
  </cols>
  <sheetData>
    <row r="1" spans="1:25">
      <c r="A1" t="s">
        <v>66</v>
      </c>
    </row>
    <row r="2" spans="1:25">
      <c r="J2" t="s">
        <v>29</v>
      </c>
      <c r="L2" t="s">
        <v>27</v>
      </c>
    </row>
    <row r="3" spans="1:25">
      <c r="A3" t="s">
        <v>21</v>
      </c>
      <c r="B3" t="s">
        <v>22</v>
      </c>
      <c r="J3" t="s">
        <v>29</v>
      </c>
      <c r="K3">
        <v>317</v>
      </c>
      <c r="L3" t="s">
        <v>28</v>
      </c>
      <c r="P3" t="s">
        <v>8</v>
      </c>
    </row>
    <row r="4" spans="1:25">
      <c r="A4" t="s">
        <v>23</v>
      </c>
      <c r="B4" s="4">
        <v>44259</v>
      </c>
    </row>
    <row r="5" spans="1:25">
      <c r="A5" t="s">
        <v>24</v>
      </c>
      <c r="B5">
        <v>93.8</v>
      </c>
      <c r="C5" t="s">
        <v>44</v>
      </c>
      <c r="D5">
        <v>92.5</v>
      </c>
    </row>
    <row r="6" spans="1:25">
      <c r="A6" t="s">
        <v>36</v>
      </c>
    </row>
    <row r="7" spans="1:25">
      <c r="A7" t="s">
        <v>0</v>
      </c>
      <c r="B7">
        <v>90</v>
      </c>
    </row>
    <row r="8" spans="1:25">
      <c r="A8" t="s">
        <v>35</v>
      </c>
      <c r="B8">
        <v>15</v>
      </c>
    </row>
    <row r="10" spans="1:25">
      <c r="B10" t="s">
        <v>12</v>
      </c>
      <c r="C10">
        <v>18.5</v>
      </c>
      <c r="D10">
        <v>28</v>
      </c>
      <c r="E10">
        <v>38</v>
      </c>
      <c r="F10" t="s">
        <v>16</v>
      </c>
    </row>
    <row r="11" spans="1:25">
      <c r="B11" t="s">
        <v>39</v>
      </c>
      <c r="C11" s="6">
        <v>2.85</v>
      </c>
      <c r="D11" s="7"/>
    </row>
    <row r="13" spans="1:25">
      <c r="B13" t="s">
        <v>33</v>
      </c>
      <c r="C13" t="s">
        <v>7</v>
      </c>
      <c r="D13" s="16">
        <v>9.64</v>
      </c>
      <c r="E13" s="16">
        <v>9.59</v>
      </c>
      <c r="F13" s="16">
        <v>9.66</v>
      </c>
      <c r="G13" s="16">
        <v>9.68</v>
      </c>
      <c r="H13" s="16">
        <v>9.56</v>
      </c>
      <c r="I13" s="16">
        <v>9.56</v>
      </c>
      <c r="J13" s="16">
        <v>9.5500000000000007</v>
      </c>
      <c r="K13" s="16">
        <v>9.6</v>
      </c>
      <c r="L13" s="16">
        <v>9.6199999999999992</v>
      </c>
      <c r="M13" s="16">
        <v>9.6300000000000008</v>
      </c>
      <c r="N13" s="16">
        <v>9.61</v>
      </c>
      <c r="O13" s="16">
        <v>9.6</v>
      </c>
      <c r="P13" s="16">
        <v>9.58</v>
      </c>
      <c r="Q13" s="16">
        <v>9.59</v>
      </c>
      <c r="R13" s="16">
        <v>9.6199999999999992</v>
      </c>
      <c r="S13" s="16">
        <v>9.64</v>
      </c>
      <c r="T13" s="16">
        <f>D13</f>
        <v>9.64</v>
      </c>
    </row>
    <row r="14" spans="1:25">
      <c r="A14">
        <v>90</v>
      </c>
      <c r="B14" t="s">
        <v>1</v>
      </c>
    </row>
    <row r="15" spans="1:25">
      <c r="C15" t="s">
        <v>13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</row>
    <row r="16" spans="1:25">
      <c r="C16" t="s">
        <v>26</v>
      </c>
      <c r="D16" t="s">
        <v>65</v>
      </c>
      <c r="E16" t="s">
        <v>65</v>
      </c>
      <c r="F16" s="8">
        <v>10.029999999999999</v>
      </c>
      <c r="G16" s="9">
        <v>10.64</v>
      </c>
      <c r="H16" s="8">
        <v>10.93</v>
      </c>
      <c r="I16" s="8">
        <v>11.24</v>
      </c>
      <c r="J16" s="8">
        <v>11.61</v>
      </c>
      <c r="K16" s="8">
        <v>12.09</v>
      </c>
      <c r="L16" s="8">
        <v>12.52</v>
      </c>
      <c r="M16" s="8">
        <v>12.8</v>
      </c>
      <c r="N16" s="8">
        <v>13.33</v>
      </c>
      <c r="O16" s="8">
        <v>13.42</v>
      </c>
      <c r="P16" s="8">
        <v>13.51</v>
      </c>
      <c r="Q16" s="8">
        <v>13.75</v>
      </c>
      <c r="R16" s="8">
        <v>13.89</v>
      </c>
      <c r="S16" s="8">
        <v>13.97</v>
      </c>
      <c r="T16" s="8">
        <v>11.17</v>
      </c>
      <c r="X16" t="s">
        <v>40</v>
      </c>
      <c r="Y16">
        <v>18.5</v>
      </c>
    </row>
    <row r="17" spans="1:26">
      <c r="C17" t="s">
        <v>5</v>
      </c>
      <c r="D17" s="1"/>
      <c r="E17" s="1"/>
      <c r="F17" s="8">
        <f>F16-F13</f>
        <v>0.36999999999999922</v>
      </c>
      <c r="G17" s="8">
        <f t="shared" ref="G17:T17" si="0">G16-G13</f>
        <v>0.96000000000000085</v>
      </c>
      <c r="H17" s="8">
        <f t="shared" si="0"/>
        <v>1.3699999999999992</v>
      </c>
      <c r="I17" s="8">
        <f t="shared" si="0"/>
        <v>1.6799999999999997</v>
      </c>
      <c r="J17" s="8">
        <f t="shared" si="0"/>
        <v>2.0599999999999987</v>
      </c>
      <c r="K17" s="8">
        <f t="shared" si="0"/>
        <v>2.4900000000000002</v>
      </c>
      <c r="L17" s="8">
        <f t="shared" si="0"/>
        <v>2.9000000000000004</v>
      </c>
      <c r="M17" s="8">
        <f t="shared" si="0"/>
        <v>3.17</v>
      </c>
      <c r="N17" s="8">
        <f t="shared" si="0"/>
        <v>3.7200000000000006</v>
      </c>
      <c r="O17" s="8">
        <f t="shared" si="0"/>
        <v>3.8200000000000003</v>
      </c>
      <c r="P17" s="8">
        <f t="shared" si="0"/>
        <v>3.9299999999999997</v>
      </c>
      <c r="Q17" s="8">
        <f t="shared" si="0"/>
        <v>4.16</v>
      </c>
      <c r="R17" s="8">
        <f t="shared" si="0"/>
        <v>4.2700000000000014</v>
      </c>
      <c r="S17" s="8">
        <f t="shared" si="0"/>
        <v>4.33</v>
      </c>
      <c r="T17" s="8">
        <f t="shared" si="0"/>
        <v>1.5299999999999994</v>
      </c>
      <c r="U17" s="1">
        <f>SUM(F17:T17)</f>
        <v>40.76</v>
      </c>
      <c r="V17" t="s">
        <v>37</v>
      </c>
      <c r="X17" t="s">
        <v>34</v>
      </c>
      <c r="Y17">
        <v>5.03</v>
      </c>
    </row>
    <row r="18" spans="1:26">
      <c r="C18" t="s">
        <v>6</v>
      </c>
      <c r="D18" s="3"/>
      <c r="E18" s="3"/>
      <c r="F18" s="3"/>
      <c r="G18" s="3">
        <f>+G21*2</f>
        <v>26</v>
      </c>
      <c r="H18" s="3">
        <f>+H21*2</f>
        <v>24.1</v>
      </c>
      <c r="I18" s="3">
        <v>22.22</v>
      </c>
      <c r="J18" s="3">
        <v>17.71</v>
      </c>
      <c r="K18" s="3">
        <v>15.37</v>
      </c>
      <c r="L18" s="3">
        <v>12.51</v>
      </c>
      <c r="M18" s="3">
        <v>10.130000000000001</v>
      </c>
      <c r="N18" s="3">
        <v>7.66</v>
      </c>
      <c r="O18" s="3">
        <v>6.3</v>
      </c>
      <c r="P18" s="3">
        <v>5.23</v>
      </c>
      <c r="Q18" s="3">
        <v>4.05</v>
      </c>
      <c r="R18" s="3">
        <v>3.58</v>
      </c>
      <c r="S18" s="3">
        <v>2.84</v>
      </c>
      <c r="T18" s="3">
        <v>2.6</v>
      </c>
      <c r="X18" t="s">
        <v>41</v>
      </c>
      <c r="Y18">
        <v>32.590000000000003</v>
      </c>
    </row>
    <row r="19" spans="1:26">
      <c r="C19" t="s">
        <v>46</v>
      </c>
      <c r="F19" s="8">
        <v>0.32</v>
      </c>
      <c r="G19" s="8">
        <v>0.4</v>
      </c>
      <c r="H19" s="8">
        <v>0.8</v>
      </c>
      <c r="X19" t="s">
        <v>42</v>
      </c>
      <c r="Y19">
        <v>12.1</v>
      </c>
    </row>
    <row r="20" spans="1:26">
      <c r="C20" t="s">
        <v>47</v>
      </c>
      <c r="F20" s="8">
        <v>0.3</v>
      </c>
      <c r="G20" s="8">
        <v>0.4</v>
      </c>
      <c r="H20" s="8">
        <v>0.8</v>
      </c>
      <c r="X20" t="s">
        <v>43</v>
      </c>
      <c r="Y20">
        <v>9.4</v>
      </c>
      <c r="Z20" t="s">
        <v>67</v>
      </c>
    </row>
    <row r="21" spans="1:26">
      <c r="C21" t="s">
        <v>48</v>
      </c>
      <c r="F21" s="8">
        <v>12.72</v>
      </c>
      <c r="G21" s="8">
        <v>13</v>
      </c>
      <c r="H21" s="8">
        <v>12.05</v>
      </c>
    </row>
    <row r="23" spans="1:26">
      <c r="G23" s="8"/>
    </row>
    <row r="24" spans="1:26">
      <c r="F24" s="8"/>
    </row>
    <row r="26" spans="1:26">
      <c r="B26" t="s">
        <v>33</v>
      </c>
      <c r="C26" t="s">
        <v>7</v>
      </c>
      <c r="D26" s="16">
        <v>9.6300000000000008</v>
      </c>
      <c r="E26" s="16">
        <v>9.6199999999999992</v>
      </c>
      <c r="F26" s="16">
        <v>9.6300000000000008</v>
      </c>
      <c r="G26" s="16">
        <v>9.6199999999999992</v>
      </c>
      <c r="H26" s="16">
        <v>9.6199999999999992</v>
      </c>
      <c r="I26" s="16">
        <v>9.58</v>
      </c>
      <c r="J26" s="16">
        <v>9.6199999999999992</v>
      </c>
      <c r="K26" s="16">
        <v>9.58</v>
      </c>
      <c r="L26" s="16">
        <v>9.59</v>
      </c>
      <c r="M26" s="16">
        <v>9.6199999999999992</v>
      </c>
      <c r="N26" s="16">
        <v>9.65</v>
      </c>
      <c r="O26" s="16">
        <v>9.61</v>
      </c>
      <c r="P26" s="16">
        <v>9.64</v>
      </c>
      <c r="Q26" s="16">
        <v>9.56</v>
      </c>
      <c r="R26" s="16">
        <v>9.6</v>
      </c>
      <c r="S26" s="16">
        <v>9.57</v>
      </c>
      <c r="T26" s="16">
        <f>D26</f>
        <v>9.6300000000000008</v>
      </c>
    </row>
    <row r="27" spans="1:26">
      <c r="A27">
        <v>90</v>
      </c>
      <c r="B27" t="s">
        <v>49</v>
      </c>
    </row>
    <row r="28" spans="1:26">
      <c r="C28" t="s">
        <v>13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>
        <v>10</v>
      </c>
      <c r="N28" s="2">
        <v>11</v>
      </c>
      <c r="O28" s="2">
        <v>12</v>
      </c>
      <c r="P28" s="2">
        <v>13</v>
      </c>
      <c r="Q28" s="2">
        <v>14</v>
      </c>
      <c r="R28" s="2">
        <v>15</v>
      </c>
      <c r="S28" s="2">
        <v>16</v>
      </c>
      <c r="T28" s="2">
        <v>17</v>
      </c>
      <c r="X28" t="s">
        <v>40</v>
      </c>
      <c r="Y28">
        <v>18.5</v>
      </c>
    </row>
    <row r="29" spans="1:26">
      <c r="C29" t="s">
        <v>26</v>
      </c>
      <c r="D29" t="s">
        <v>65</v>
      </c>
      <c r="E29" t="s">
        <v>65</v>
      </c>
      <c r="F29" t="s">
        <v>65</v>
      </c>
      <c r="G29" s="9">
        <v>10.1</v>
      </c>
      <c r="H29" s="8">
        <v>10.26</v>
      </c>
      <c r="I29" s="8">
        <v>10.38</v>
      </c>
      <c r="J29" s="8">
        <v>10.82</v>
      </c>
      <c r="K29" s="8">
        <v>11.05</v>
      </c>
      <c r="L29" s="8">
        <v>11.36</v>
      </c>
      <c r="M29" s="8">
        <v>11.76</v>
      </c>
      <c r="N29" s="8">
        <v>11.97</v>
      </c>
      <c r="O29" s="8">
        <v>12.26</v>
      </c>
      <c r="P29" s="8">
        <v>12.49</v>
      </c>
      <c r="Q29" s="8">
        <v>12.71</v>
      </c>
      <c r="R29" s="8">
        <v>13.01</v>
      </c>
      <c r="S29" s="8">
        <v>13.15</v>
      </c>
      <c r="T29" s="8">
        <v>11.84</v>
      </c>
      <c r="V29" t="s">
        <v>37</v>
      </c>
      <c r="X29" t="s">
        <v>34</v>
      </c>
      <c r="Y29">
        <v>6.4</v>
      </c>
    </row>
    <row r="30" spans="1:26">
      <c r="C30" t="s">
        <v>5</v>
      </c>
      <c r="D30" s="1"/>
      <c r="E30" s="1"/>
      <c r="F30" s="8"/>
      <c r="G30" s="8">
        <f t="shared" ref="G30" si="1">G29-G26</f>
        <v>0.48000000000000043</v>
      </c>
      <c r="H30" s="8">
        <f t="shared" ref="H30" si="2">H29-H26</f>
        <v>0.64000000000000057</v>
      </c>
      <c r="I30" s="8">
        <f t="shared" ref="I30" si="3">I29-I26</f>
        <v>0.80000000000000071</v>
      </c>
      <c r="J30" s="8">
        <f t="shared" ref="J30" si="4">J29-J26</f>
        <v>1.2000000000000011</v>
      </c>
      <c r="K30" s="8">
        <f t="shared" ref="K30" si="5">K29-K26</f>
        <v>1.4700000000000006</v>
      </c>
      <c r="L30" s="8">
        <f t="shared" ref="L30" si="6">L29-L26</f>
        <v>1.7699999999999996</v>
      </c>
      <c r="M30" s="8">
        <f t="shared" ref="M30" si="7">M29-M26</f>
        <v>2.1400000000000006</v>
      </c>
      <c r="N30" s="8">
        <f t="shared" ref="N30" si="8">N29-N26</f>
        <v>2.3200000000000003</v>
      </c>
      <c r="O30" s="8">
        <f t="shared" ref="O30" si="9">O29-O26</f>
        <v>2.6500000000000004</v>
      </c>
      <c r="P30" s="8">
        <f t="shared" ref="P30" si="10">P29-P26</f>
        <v>2.8499999999999996</v>
      </c>
      <c r="Q30" s="8">
        <f t="shared" ref="Q30" si="11">Q29-Q26</f>
        <v>3.1500000000000004</v>
      </c>
      <c r="R30" s="8">
        <f t="shared" ref="R30" si="12">R29-R26</f>
        <v>3.41</v>
      </c>
      <c r="S30" s="8">
        <f t="shared" ref="S30" si="13">S29-S26</f>
        <v>3.58</v>
      </c>
      <c r="T30" s="8">
        <f t="shared" ref="T30" si="14">T29-T26</f>
        <v>2.2099999999999991</v>
      </c>
      <c r="U30" s="1">
        <f>SUM(F30:T30)</f>
        <v>28.670000000000009</v>
      </c>
      <c r="X30" t="s">
        <v>41</v>
      </c>
      <c r="Y30">
        <v>32.19</v>
      </c>
    </row>
    <row r="31" spans="1:26">
      <c r="C31" t="s">
        <v>6</v>
      </c>
      <c r="F31" s="3"/>
      <c r="G31" s="17"/>
      <c r="H31" s="8"/>
      <c r="I31" s="8"/>
      <c r="J31" s="8">
        <v>22.87</v>
      </c>
      <c r="K31" s="8">
        <v>20.079999999999998</v>
      </c>
      <c r="L31" s="8">
        <v>17.05</v>
      </c>
      <c r="M31" s="8">
        <v>14.7</v>
      </c>
      <c r="N31" s="8">
        <v>12.44</v>
      </c>
      <c r="O31" s="8">
        <v>10.3</v>
      </c>
      <c r="P31" s="8">
        <v>8.66</v>
      </c>
      <c r="Q31">
        <v>7.07</v>
      </c>
      <c r="R31" s="8">
        <v>5.99</v>
      </c>
      <c r="S31" s="8">
        <v>4.97</v>
      </c>
      <c r="T31" s="8">
        <v>4.38</v>
      </c>
      <c r="X31" t="s">
        <v>42</v>
      </c>
      <c r="Y31">
        <v>12</v>
      </c>
    </row>
    <row r="32" spans="1:26">
      <c r="C32" t="s">
        <v>46</v>
      </c>
      <c r="F32" s="8"/>
      <c r="G32" s="8">
        <v>0.52</v>
      </c>
      <c r="H32" s="8">
        <v>0.45</v>
      </c>
      <c r="I32" s="8">
        <v>0.4</v>
      </c>
      <c r="X32" t="s">
        <v>43</v>
      </c>
      <c r="Y32">
        <v>9.1999999999999993</v>
      </c>
    </row>
    <row r="33" spans="1:25">
      <c r="C33" t="s">
        <v>47</v>
      </c>
      <c r="F33" s="19"/>
      <c r="G33" s="8">
        <v>0.52</v>
      </c>
      <c r="H33" s="8">
        <v>0.4</v>
      </c>
      <c r="I33" s="8">
        <v>0.4</v>
      </c>
    </row>
    <row r="34" spans="1:25">
      <c r="C34" t="s">
        <v>48</v>
      </c>
      <c r="F34" s="8"/>
      <c r="G34" s="8">
        <v>12.72</v>
      </c>
      <c r="H34" s="8">
        <v>11.86</v>
      </c>
      <c r="I34" s="8">
        <v>11.42</v>
      </c>
    </row>
    <row r="35" spans="1:25">
      <c r="G35" s="8">
        <f>10.14-G26</f>
        <v>0.52000000000000135</v>
      </c>
      <c r="H35" s="8">
        <f>10.27-H26</f>
        <v>0.65000000000000036</v>
      </c>
      <c r="I35" s="8">
        <f>10.29-I26</f>
        <v>0.70999999999999908</v>
      </c>
    </row>
    <row r="36" spans="1:25" s="21" customFormat="1"/>
    <row r="38" spans="1:25">
      <c r="U38" s="16"/>
    </row>
    <row r="39" spans="1:25">
      <c r="B39" t="s">
        <v>33</v>
      </c>
      <c r="C39" t="s">
        <v>7</v>
      </c>
      <c r="D39" s="16">
        <v>9.65</v>
      </c>
      <c r="E39" s="18">
        <v>9.67</v>
      </c>
      <c r="F39" s="16">
        <v>9.58</v>
      </c>
      <c r="G39" s="16">
        <v>9.59</v>
      </c>
      <c r="H39" s="16">
        <v>9.6300000000000008</v>
      </c>
      <c r="I39" s="16">
        <v>9.56</v>
      </c>
      <c r="J39" s="16">
        <v>9.59</v>
      </c>
      <c r="K39" s="16">
        <v>9.65</v>
      </c>
      <c r="L39" s="16">
        <v>9.6199999999999992</v>
      </c>
      <c r="M39" s="16">
        <v>9.58</v>
      </c>
      <c r="N39" s="16">
        <v>9.6199999999999992</v>
      </c>
      <c r="O39" s="16">
        <v>9.65</v>
      </c>
      <c r="P39" s="16">
        <v>9.64</v>
      </c>
      <c r="Q39" s="16">
        <v>9.66</v>
      </c>
      <c r="R39" s="16">
        <v>9.58</v>
      </c>
      <c r="S39" s="16">
        <v>9.6300000000000008</v>
      </c>
      <c r="T39" s="16">
        <f>D39</f>
        <v>9.65</v>
      </c>
      <c r="U39" s="16"/>
    </row>
    <row r="40" spans="1:25">
      <c r="A40">
        <v>92</v>
      </c>
      <c r="B40" t="s">
        <v>50</v>
      </c>
    </row>
    <row r="41" spans="1:25">
      <c r="C41" t="s">
        <v>13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>
        <v>10</v>
      </c>
      <c r="N41" s="2">
        <v>11</v>
      </c>
      <c r="O41" s="2">
        <v>12</v>
      </c>
      <c r="P41" s="2">
        <v>13</v>
      </c>
      <c r="Q41" s="2">
        <v>14</v>
      </c>
      <c r="R41" s="2">
        <v>15</v>
      </c>
      <c r="S41" s="2">
        <v>16</v>
      </c>
      <c r="T41" s="2">
        <v>17</v>
      </c>
      <c r="U41" s="2">
        <v>18</v>
      </c>
      <c r="X41" t="s">
        <v>40</v>
      </c>
      <c r="Y41">
        <v>18.5</v>
      </c>
    </row>
    <row r="42" spans="1:25">
      <c r="C42" t="s">
        <v>26</v>
      </c>
      <c r="D42" t="s">
        <v>65</v>
      </c>
      <c r="E42" t="s">
        <v>65</v>
      </c>
      <c r="F42" s="8">
        <v>9.98</v>
      </c>
      <c r="G42" s="9">
        <v>10.210000000000001</v>
      </c>
      <c r="H42" s="8">
        <v>10.63</v>
      </c>
      <c r="I42" s="8">
        <v>10.8</v>
      </c>
      <c r="J42" s="8">
        <v>11.11</v>
      </c>
      <c r="K42" s="8">
        <v>11.27</v>
      </c>
      <c r="L42" s="8">
        <v>11.74</v>
      </c>
      <c r="M42" s="8">
        <v>11.78</v>
      </c>
      <c r="N42" s="8">
        <v>11.9</v>
      </c>
      <c r="O42" s="8">
        <v>12.14</v>
      </c>
      <c r="P42" s="8">
        <v>12.38</v>
      </c>
      <c r="Q42" s="8">
        <v>12.5</v>
      </c>
      <c r="R42" s="8">
        <v>12.6</v>
      </c>
      <c r="S42" s="8">
        <v>12.76</v>
      </c>
      <c r="T42" s="8">
        <v>11.84</v>
      </c>
      <c r="U42" s="8"/>
      <c r="V42" s="8"/>
      <c r="X42" t="s">
        <v>34</v>
      </c>
      <c r="Y42">
        <v>4.83</v>
      </c>
    </row>
    <row r="43" spans="1:25">
      <c r="C43" t="s">
        <v>5</v>
      </c>
      <c r="D43" s="1"/>
      <c r="E43" s="1"/>
      <c r="F43" s="8">
        <f t="shared" ref="F43:T43" si="15">F42-F39</f>
        <v>0.40000000000000036</v>
      </c>
      <c r="G43" s="8">
        <f t="shared" si="15"/>
        <v>0.62000000000000099</v>
      </c>
      <c r="H43" s="8">
        <f t="shared" si="15"/>
        <v>1</v>
      </c>
      <c r="I43" s="8">
        <f t="shared" si="15"/>
        <v>1.2400000000000002</v>
      </c>
      <c r="J43" s="8">
        <f t="shared" si="15"/>
        <v>1.5199999999999996</v>
      </c>
      <c r="K43" s="8">
        <f t="shared" si="15"/>
        <v>1.6199999999999992</v>
      </c>
      <c r="L43" s="8">
        <f t="shared" si="15"/>
        <v>2.120000000000001</v>
      </c>
      <c r="M43" s="8">
        <f t="shared" si="15"/>
        <v>2.1999999999999993</v>
      </c>
      <c r="N43" s="8">
        <f t="shared" si="15"/>
        <v>2.2800000000000011</v>
      </c>
      <c r="O43" s="8">
        <f t="shared" si="15"/>
        <v>2.4900000000000002</v>
      </c>
      <c r="P43" s="8">
        <f t="shared" si="15"/>
        <v>2.74</v>
      </c>
      <c r="Q43" s="8">
        <f t="shared" si="15"/>
        <v>2.84</v>
      </c>
      <c r="R43" s="8">
        <f t="shared" si="15"/>
        <v>3.0199999999999996</v>
      </c>
      <c r="S43" s="8">
        <f t="shared" si="15"/>
        <v>3.129999999999999</v>
      </c>
      <c r="T43" s="8">
        <f t="shared" si="15"/>
        <v>2.1899999999999995</v>
      </c>
      <c r="U43" s="1">
        <f>SUM(F43:T43)</f>
        <v>29.410000000000004</v>
      </c>
      <c r="V43" s="8"/>
      <c r="W43" t="s">
        <v>37</v>
      </c>
      <c r="X43" t="s">
        <v>41</v>
      </c>
      <c r="Y43">
        <v>32.299999999999997</v>
      </c>
    </row>
    <row r="44" spans="1:25">
      <c r="C44" t="s">
        <v>6</v>
      </c>
      <c r="F44" s="3"/>
      <c r="I44" s="8">
        <v>19.399999999999999</v>
      </c>
      <c r="J44" s="8">
        <v>15.7</v>
      </c>
      <c r="K44" s="8">
        <v>15.3</v>
      </c>
      <c r="L44" s="8">
        <v>13.07</v>
      </c>
      <c r="M44" s="8">
        <v>11.93</v>
      </c>
      <c r="N44" s="8">
        <v>9.5299999999999994</v>
      </c>
      <c r="O44" s="8">
        <v>8.5500000000000007</v>
      </c>
      <c r="P44" s="8">
        <v>7.53</v>
      </c>
      <c r="Q44" s="8">
        <v>6.96</v>
      </c>
      <c r="R44" s="8">
        <v>6.16</v>
      </c>
      <c r="S44" s="8">
        <v>5.26</v>
      </c>
      <c r="T44" s="8"/>
      <c r="U44" s="8"/>
      <c r="X44" t="s">
        <v>42</v>
      </c>
      <c r="Y44">
        <v>11.9</v>
      </c>
    </row>
    <row r="45" spans="1:25">
      <c r="C45" t="s">
        <v>46</v>
      </c>
      <c r="F45" s="8">
        <v>0.4</v>
      </c>
      <c r="G45" s="8">
        <v>0.4</v>
      </c>
      <c r="H45" s="8">
        <v>0.5</v>
      </c>
      <c r="J45" s="8"/>
      <c r="X45" t="s">
        <v>43</v>
      </c>
      <c r="Y45">
        <v>9.3000000000000007</v>
      </c>
    </row>
    <row r="46" spans="1:25">
      <c r="C46" t="s">
        <v>47</v>
      </c>
      <c r="F46" s="8">
        <v>0.4</v>
      </c>
      <c r="G46" s="8">
        <v>0.4</v>
      </c>
      <c r="H46" s="8">
        <v>0.5</v>
      </c>
      <c r="J46" s="8"/>
    </row>
    <row r="47" spans="1:25">
      <c r="C47" t="s">
        <v>48</v>
      </c>
      <c r="F47" s="8">
        <v>10.73</v>
      </c>
      <c r="G47">
        <v>10.3</v>
      </c>
      <c r="H47" s="8">
        <v>10.8</v>
      </c>
    </row>
    <row r="48" spans="1:25">
      <c r="G48" s="8"/>
    </row>
    <row r="50" s="20" customFormat="1" ht="16" thickBot="1"/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0"/>
  <sheetViews>
    <sheetView zoomScale="75" zoomScaleNormal="75" zoomScalePageLayoutView="75" workbookViewId="0">
      <selection activeCell="C46" sqref="C46"/>
    </sheetView>
  </sheetViews>
  <sheetFormatPr baseColWidth="10" defaultRowHeight="15" x14ac:dyDescent="0"/>
  <cols>
    <col min="1" max="1" width="15.33203125" customWidth="1"/>
    <col min="2" max="2" width="12.5" bestFit="1" customWidth="1"/>
    <col min="3" max="3" width="13.33203125" bestFit="1" customWidth="1"/>
    <col min="4" max="4" width="10.83203125" bestFit="1" customWidth="1"/>
    <col min="5" max="19" width="7" customWidth="1"/>
    <col min="24" max="25" width="14.33203125" bestFit="1" customWidth="1"/>
  </cols>
  <sheetData>
    <row r="1" spans="1:24">
      <c r="A1" t="s">
        <v>61</v>
      </c>
    </row>
    <row r="2" spans="1:24">
      <c r="J2" t="s">
        <v>29</v>
      </c>
      <c r="L2" t="s">
        <v>27</v>
      </c>
    </row>
    <row r="3" spans="1:24">
      <c r="A3" t="s">
        <v>21</v>
      </c>
      <c r="B3" t="s">
        <v>22</v>
      </c>
      <c r="J3" t="s">
        <v>29</v>
      </c>
      <c r="L3" t="s">
        <v>28</v>
      </c>
      <c r="P3" t="s">
        <v>8</v>
      </c>
    </row>
    <row r="4" spans="1:24">
      <c r="A4" t="s">
        <v>23</v>
      </c>
      <c r="B4" s="4">
        <v>44259</v>
      </c>
    </row>
    <row r="5" spans="1:24">
      <c r="A5" t="s">
        <v>24</v>
      </c>
      <c r="B5">
        <v>93.8</v>
      </c>
      <c r="C5" t="s">
        <v>44</v>
      </c>
      <c r="D5">
        <v>92.5</v>
      </c>
    </row>
    <row r="6" spans="1:24">
      <c r="A6" t="s">
        <v>36</v>
      </c>
    </row>
    <row r="7" spans="1:24">
      <c r="A7" t="s">
        <v>0</v>
      </c>
      <c r="B7">
        <v>90</v>
      </c>
    </row>
    <row r="8" spans="1:24">
      <c r="A8" t="s">
        <v>35</v>
      </c>
      <c r="B8">
        <v>15</v>
      </c>
    </row>
    <row r="10" spans="1:24">
      <c r="B10" t="s">
        <v>12</v>
      </c>
      <c r="C10">
        <v>18.5</v>
      </c>
      <c r="D10">
        <v>33</v>
      </c>
      <c r="E10">
        <v>32</v>
      </c>
      <c r="F10" t="s">
        <v>16</v>
      </c>
    </row>
    <row r="11" spans="1:24">
      <c r="B11" t="s">
        <v>39</v>
      </c>
      <c r="C11" s="6">
        <v>2.85</v>
      </c>
      <c r="D11" s="7"/>
    </row>
    <row r="13" spans="1:24">
      <c r="B13" t="s">
        <v>33</v>
      </c>
      <c r="C13" t="s">
        <v>7</v>
      </c>
      <c r="D13" s="16">
        <v>9.6</v>
      </c>
      <c r="E13" s="16">
        <v>9.6199999999999992</v>
      </c>
      <c r="F13" s="16">
        <v>9.65</v>
      </c>
      <c r="G13" s="16">
        <v>9.6199999999999992</v>
      </c>
      <c r="H13" s="16">
        <v>9.57</v>
      </c>
      <c r="I13" s="16">
        <v>9.6199999999999992</v>
      </c>
      <c r="J13" s="16">
        <v>9.58</v>
      </c>
      <c r="K13" s="16">
        <v>9.67</v>
      </c>
      <c r="L13" s="16">
        <v>6.6</v>
      </c>
      <c r="M13" s="16">
        <v>9.59</v>
      </c>
      <c r="N13" s="16">
        <v>9.64</v>
      </c>
      <c r="O13" s="16">
        <v>9.59</v>
      </c>
      <c r="P13" s="16">
        <v>9.5500000000000007</v>
      </c>
      <c r="Q13" s="16">
        <v>9.6300000000000008</v>
      </c>
      <c r="R13" s="16">
        <v>9.64</v>
      </c>
      <c r="S13" s="16">
        <v>9.58</v>
      </c>
      <c r="T13" s="16"/>
    </row>
    <row r="14" spans="1:24">
      <c r="B14" t="s">
        <v>1</v>
      </c>
    </row>
    <row r="15" spans="1:24">
      <c r="C15" t="s">
        <v>13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</row>
    <row r="16" spans="1:24">
      <c r="C16" t="s">
        <v>26</v>
      </c>
      <c r="F16" s="8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X16" t="s">
        <v>40</v>
      </c>
    </row>
    <row r="17" spans="2:25">
      <c r="C17" t="s">
        <v>5</v>
      </c>
      <c r="D17" s="1"/>
      <c r="E17" s="1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"/>
      <c r="V17" t="s">
        <v>37</v>
      </c>
      <c r="X17" t="s">
        <v>34</v>
      </c>
    </row>
    <row r="18" spans="2:25">
      <c r="C18" t="s">
        <v>6</v>
      </c>
      <c r="F18" s="3" t="s">
        <v>63</v>
      </c>
      <c r="G18" s="17"/>
      <c r="H18" s="8"/>
      <c r="I18" s="8"/>
      <c r="J18" s="8"/>
      <c r="K18" s="8"/>
      <c r="L18" s="8"/>
      <c r="M18" s="8"/>
      <c r="N18" s="8"/>
      <c r="O18" s="8"/>
      <c r="P18" s="8"/>
      <c r="R18" s="8"/>
      <c r="S18" s="8"/>
      <c r="T18" s="8"/>
      <c r="X18" t="s">
        <v>41</v>
      </c>
      <c r="Y18">
        <v>30.42</v>
      </c>
    </row>
    <row r="19" spans="2:25">
      <c r="C19" t="s">
        <v>46</v>
      </c>
      <c r="F19" s="8"/>
      <c r="G19" s="8"/>
      <c r="H19" s="8"/>
      <c r="X19" t="s">
        <v>42</v>
      </c>
      <c r="Y19" t="s">
        <v>62</v>
      </c>
    </row>
    <row r="20" spans="2:25">
      <c r="C20" t="s">
        <v>47</v>
      </c>
      <c r="F20" s="8"/>
      <c r="G20" s="8"/>
      <c r="H20" s="8"/>
      <c r="X20" t="s">
        <v>43</v>
      </c>
    </row>
    <row r="21" spans="2:25">
      <c r="C21" t="s">
        <v>48</v>
      </c>
      <c r="F21" s="8"/>
      <c r="G21" s="8"/>
      <c r="H21" s="8"/>
    </row>
    <row r="26" spans="2:25">
      <c r="B26" t="s">
        <v>33</v>
      </c>
      <c r="C26" t="s">
        <v>7</v>
      </c>
      <c r="D26" s="16">
        <v>9.6199999999999992</v>
      </c>
      <c r="E26" s="16">
        <v>9.6</v>
      </c>
      <c r="F26" s="16">
        <v>9.6199999999999992</v>
      </c>
      <c r="G26" s="16">
        <v>9.6199999999999992</v>
      </c>
      <c r="H26" s="16">
        <v>9.64</v>
      </c>
      <c r="I26" s="16">
        <v>9.64</v>
      </c>
      <c r="J26" s="16">
        <v>9.6300000000000008</v>
      </c>
      <c r="K26" s="16">
        <v>9.57</v>
      </c>
      <c r="L26" s="16">
        <v>9.6300000000000008</v>
      </c>
      <c r="M26" s="16">
        <v>9.59</v>
      </c>
      <c r="N26" s="16">
        <v>9.57</v>
      </c>
      <c r="O26" s="16">
        <v>9.6300000000000008</v>
      </c>
      <c r="P26" s="16">
        <v>9.58</v>
      </c>
      <c r="Q26" s="16">
        <v>9.6300000000000008</v>
      </c>
      <c r="R26" s="16">
        <v>9.64</v>
      </c>
      <c r="S26" s="16">
        <v>9.61</v>
      </c>
      <c r="T26" s="16"/>
    </row>
    <row r="27" spans="2:25">
      <c r="B27" t="s">
        <v>49</v>
      </c>
    </row>
    <row r="28" spans="2:25">
      <c r="C28" t="s">
        <v>13</v>
      </c>
      <c r="D28" s="2">
        <v>1</v>
      </c>
      <c r="E28" s="2">
        <v>2</v>
      </c>
      <c r="F28" s="2">
        <v>3</v>
      </c>
      <c r="G28" s="2">
        <v>4</v>
      </c>
      <c r="H28" s="2">
        <v>5</v>
      </c>
      <c r="I28" s="2">
        <v>6</v>
      </c>
      <c r="J28" s="2">
        <v>7</v>
      </c>
      <c r="K28" s="2">
        <v>8</v>
      </c>
      <c r="L28" s="2">
        <v>9</v>
      </c>
      <c r="M28" s="2">
        <v>10</v>
      </c>
      <c r="N28" s="2">
        <v>11</v>
      </c>
      <c r="O28" s="2">
        <v>12</v>
      </c>
      <c r="P28" s="2">
        <v>13</v>
      </c>
      <c r="Q28" s="2">
        <v>14</v>
      </c>
      <c r="R28" s="2">
        <v>15</v>
      </c>
      <c r="S28" s="2">
        <v>16</v>
      </c>
      <c r="T28" s="2">
        <v>17</v>
      </c>
      <c r="X28" t="s">
        <v>40</v>
      </c>
    </row>
    <row r="29" spans="2:25">
      <c r="C29" t="s">
        <v>26</v>
      </c>
      <c r="F29" s="8"/>
      <c r="G29" s="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V29" t="s">
        <v>37</v>
      </c>
      <c r="X29" t="s">
        <v>34</v>
      </c>
    </row>
    <row r="30" spans="2:25">
      <c r="C30" t="s">
        <v>5</v>
      </c>
      <c r="D30" s="1"/>
      <c r="E30" s="1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X30" t="s">
        <v>41</v>
      </c>
    </row>
    <row r="31" spans="2:25">
      <c r="C31" t="s">
        <v>6</v>
      </c>
      <c r="F31" s="3"/>
      <c r="G31" s="17"/>
      <c r="H31" s="8"/>
      <c r="I31" s="8"/>
      <c r="J31" s="8"/>
      <c r="K31" s="8"/>
      <c r="L31" s="8"/>
      <c r="M31" s="8"/>
      <c r="N31" s="8"/>
      <c r="O31" s="8"/>
      <c r="P31" s="8"/>
      <c r="R31" s="8"/>
      <c r="S31" s="8"/>
      <c r="T31" s="8"/>
      <c r="X31" t="s">
        <v>42</v>
      </c>
      <c r="Y31">
        <v>11.8</v>
      </c>
    </row>
    <row r="32" spans="2:25">
      <c r="C32" t="s">
        <v>46</v>
      </c>
      <c r="F32" s="8"/>
      <c r="G32" s="8"/>
      <c r="H32" s="8"/>
      <c r="X32" t="s">
        <v>43</v>
      </c>
    </row>
    <row r="33" spans="1:26">
      <c r="C33" t="s">
        <v>47</v>
      </c>
      <c r="F33" s="19" t="s">
        <v>64</v>
      </c>
      <c r="G33" s="8"/>
      <c r="H33" s="8"/>
    </row>
    <row r="34" spans="1:26">
      <c r="C34" t="s">
        <v>48</v>
      </c>
      <c r="F34" s="8"/>
      <c r="G34" s="8"/>
      <c r="H34" s="8"/>
    </row>
    <row r="38" spans="1:26">
      <c r="U38" s="16"/>
    </row>
    <row r="39" spans="1:26">
      <c r="B39" t="s">
        <v>33</v>
      </c>
      <c r="C39" t="s">
        <v>7</v>
      </c>
      <c r="D39" s="16">
        <v>9.67</v>
      </c>
      <c r="E39" s="18">
        <v>9.6300000000000008</v>
      </c>
      <c r="F39" s="16">
        <v>9.65</v>
      </c>
      <c r="G39" s="16">
        <v>9.6199999999999992</v>
      </c>
      <c r="H39" s="16">
        <v>9.59</v>
      </c>
      <c r="I39" s="16">
        <v>9.6300000000000008</v>
      </c>
      <c r="J39" s="16">
        <v>9.6</v>
      </c>
      <c r="K39" s="16">
        <v>9.58</v>
      </c>
      <c r="L39" s="16">
        <v>9.6</v>
      </c>
      <c r="M39" s="16">
        <v>9.61</v>
      </c>
      <c r="N39" s="16">
        <v>9.67</v>
      </c>
      <c r="O39" s="16">
        <v>9.57</v>
      </c>
      <c r="P39" s="16">
        <v>9.61</v>
      </c>
      <c r="Q39" s="16">
        <v>9.59</v>
      </c>
      <c r="R39" s="16">
        <v>9.5399999999999991</v>
      </c>
      <c r="S39" s="16">
        <v>9.59</v>
      </c>
      <c r="T39" s="16">
        <f>D39</f>
        <v>9.67</v>
      </c>
      <c r="U39" s="16">
        <f>E39</f>
        <v>9.6300000000000008</v>
      </c>
    </row>
    <row r="40" spans="1:26">
      <c r="A40">
        <v>92</v>
      </c>
      <c r="B40" t="s">
        <v>50</v>
      </c>
    </row>
    <row r="41" spans="1:26">
      <c r="C41" t="s">
        <v>13</v>
      </c>
      <c r="D41" s="2">
        <v>1</v>
      </c>
      <c r="E41" s="2">
        <v>2</v>
      </c>
      <c r="F41" s="2">
        <v>3</v>
      </c>
      <c r="G41" s="2">
        <v>4</v>
      </c>
      <c r="H41" s="2">
        <v>5</v>
      </c>
      <c r="I41" s="2">
        <v>6</v>
      </c>
      <c r="J41" s="2">
        <v>7</v>
      </c>
      <c r="K41" s="2">
        <v>8</v>
      </c>
      <c r="L41" s="2">
        <v>9</v>
      </c>
      <c r="M41" s="2">
        <v>10</v>
      </c>
      <c r="N41" s="2">
        <v>11</v>
      </c>
      <c r="O41" s="2">
        <v>12</v>
      </c>
      <c r="P41" s="2">
        <v>13</v>
      </c>
      <c r="Q41" s="2">
        <v>14</v>
      </c>
      <c r="R41" s="2">
        <v>15</v>
      </c>
      <c r="S41" s="2">
        <v>16</v>
      </c>
      <c r="T41" s="2">
        <v>17</v>
      </c>
      <c r="U41" s="2">
        <v>18</v>
      </c>
      <c r="Y41" t="s">
        <v>40</v>
      </c>
      <c r="Z41">
        <v>18.5</v>
      </c>
    </row>
    <row r="42" spans="1:26">
      <c r="C42" t="s">
        <v>26</v>
      </c>
      <c r="D42" t="s">
        <v>65</v>
      </c>
      <c r="E42" t="s">
        <v>65</v>
      </c>
      <c r="F42" s="8" t="s">
        <v>65</v>
      </c>
      <c r="G42" s="9">
        <v>9.66</v>
      </c>
      <c r="H42" s="8">
        <v>9.92</v>
      </c>
      <c r="I42" s="8">
        <v>10.11</v>
      </c>
      <c r="J42" s="8">
        <v>10.37</v>
      </c>
      <c r="K42" s="8">
        <v>10.64</v>
      </c>
      <c r="L42" s="8">
        <v>11</v>
      </c>
      <c r="M42" s="8">
        <v>11.21</v>
      </c>
      <c r="N42" s="8">
        <v>11.4</v>
      </c>
      <c r="O42" s="8">
        <v>11.57</v>
      </c>
      <c r="P42" s="8">
        <v>11.89</v>
      </c>
      <c r="Q42" s="8">
        <v>12.12</v>
      </c>
      <c r="R42" s="8">
        <v>12.36</v>
      </c>
      <c r="S42" s="8">
        <v>12.41</v>
      </c>
      <c r="T42" s="8">
        <v>12.67</v>
      </c>
      <c r="U42" s="8">
        <v>11.26</v>
      </c>
      <c r="V42" s="8"/>
      <c r="Y42" t="s">
        <v>34</v>
      </c>
      <c r="Z42">
        <v>7.35</v>
      </c>
    </row>
    <row r="43" spans="1:26">
      <c r="C43" t="s">
        <v>5</v>
      </c>
      <c r="D43" s="1"/>
      <c r="E43" s="1"/>
      <c r="F43" s="8"/>
      <c r="G43" s="8">
        <f>G42-G39</f>
        <v>4.0000000000000924E-2</v>
      </c>
      <c r="H43" s="8">
        <f t="shared" ref="H43:U43" si="0">H42-H39</f>
        <v>0.33000000000000007</v>
      </c>
      <c r="I43" s="8">
        <f t="shared" si="0"/>
        <v>0.47999999999999865</v>
      </c>
      <c r="J43" s="8">
        <f t="shared" si="0"/>
        <v>0.76999999999999957</v>
      </c>
      <c r="K43" s="8">
        <f t="shared" si="0"/>
        <v>1.0600000000000005</v>
      </c>
      <c r="L43" s="8">
        <f t="shared" si="0"/>
        <v>1.4000000000000004</v>
      </c>
      <c r="M43" s="8">
        <f t="shared" si="0"/>
        <v>1.6000000000000014</v>
      </c>
      <c r="N43" s="8">
        <f t="shared" si="0"/>
        <v>1.7300000000000004</v>
      </c>
      <c r="O43" s="8">
        <f t="shared" si="0"/>
        <v>2</v>
      </c>
      <c r="P43" s="8">
        <f t="shared" si="0"/>
        <v>2.2800000000000011</v>
      </c>
      <c r="Q43" s="8">
        <f t="shared" si="0"/>
        <v>2.5299999999999994</v>
      </c>
      <c r="R43" s="8">
        <f t="shared" si="0"/>
        <v>2.8200000000000003</v>
      </c>
      <c r="S43" s="8">
        <f t="shared" si="0"/>
        <v>2.8200000000000003</v>
      </c>
      <c r="T43" s="8">
        <f t="shared" si="0"/>
        <v>3</v>
      </c>
      <c r="U43" s="8">
        <f t="shared" si="0"/>
        <v>1.629999999999999</v>
      </c>
      <c r="V43" s="8">
        <f>SUM(G43:U43)</f>
        <v>24.490000000000002</v>
      </c>
      <c r="W43" t="s">
        <v>37</v>
      </c>
      <c r="Y43" t="s">
        <v>41</v>
      </c>
      <c r="Z43">
        <v>32.56</v>
      </c>
    </row>
    <row r="44" spans="1:26">
      <c r="C44" t="s">
        <v>6</v>
      </c>
      <c r="F44" s="3"/>
      <c r="G44">
        <v>6.37</v>
      </c>
      <c r="H44">
        <v>11.9</v>
      </c>
      <c r="I44" s="8">
        <v>12.77</v>
      </c>
      <c r="J44" s="8">
        <v>11.27</v>
      </c>
      <c r="K44" s="8">
        <v>22.84</v>
      </c>
      <c r="L44" s="8">
        <v>19.73</v>
      </c>
      <c r="M44" s="8">
        <v>16.98</v>
      </c>
      <c r="N44" s="8">
        <v>14.85</v>
      </c>
      <c r="O44" s="8">
        <v>11.81</v>
      </c>
      <c r="P44" s="8">
        <v>10.8</v>
      </c>
      <c r="Q44" s="8">
        <v>8.77</v>
      </c>
      <c r="R44" s="8">
        <v>7.77</v>
      </c>
      <c r="S44" s="8">
        <v>6.59</v>
      </c>
      <c r="T44" s="8">
        <v>6.11</v>
      </c>
      <c r="U44" s="8">
        <v>5.86</v>
      </c>
      <c r="Y44" t="s">
        <v>42</v>
      </c>
      <c r="Z44">
        <v>12</v>
      </c>
    </row>
    <row r="45" spans="1:26">
      <c r="C45" t="s">
        <v>46</v>
      </c>
      <c r="F45" s="8"/>
      <c r="G45" s="8">
        <v>0.14000000000000001</v>
      </c>
      <c r="H45" s="8">
        <v>0.31</v>
      </c>
      <c r="I45">
        <v>0.33</v>
      </c>
      <c r="J45" s="8">
        <v>0.66</v>
      </c>
      <c r="Y45" t="s">
        <v>43</v>
      </c>
      <c r="Z45">
        <v>9.1999999999999993</v>
      </c>
    </row>
    <row r="46" spans="1:26">
      <c r="C46" t="s">
        <v>47</v>
      </c>
      <c r="F46" s="8"/>
      <c r="H46" s="8">
        <v>0.31</v>
      </c>
      <c r="I46">
        <v>0.33</v>
      </c>
      <c r="J46" s="8">
        <v>0.66</v>
      </c>
    </row>
    <row r="47" spans="1:26">
      <c r="C47" t="s">
        <v>48</v>
      </c>
      <c r="F47" s="8"/>
      <c r="G47">
        <f>(G45+G43)/G43*G44</f>
        <v>28.664999999999484</v>
      </c>
      <c r="H47" s="8">
        <f>H44*2</f>
        <v>23.8</v>
      </c>
      <c r="I47">
        <f>I44*2</f>
        <v>25.54</v>
      </c>
      <c r="J47">
        <f>J44*2</f>
        <v>22.54</v>
      </c>
    </row>
    <row r="48" spans="1:26">
      <c r="G48" s="8"/>
    </row>
    <row r="52" spans="1:26">
      <c r="B52" t="s">
        <v>33</v>
      </c>
      <c r="C52" t="s">
        <v>7</v>
      </c>
      <c r="D52" s="16">
        <v>9.59</v>
      </c>
      <c r="E52" s="18">
        <v>9.64</v>
      </c>
      <c r="F52" s="16">
        <v>9.64</v>
      </c>
      <c r="G52" s="16">
        <v>9.57</v>
      </c>
      <c r="H52" s="16">
        <v>9.59</v>
      </c>
      <c r="I52" s="16">
        <v>9.6199999999999992</v>
      </c>
      <c r="J52" s="16">
        <v>9.64</v>
      </c>
      <c r="K52" s="16">
        <v>9.6300000000000008</v>
      </c>
      <c r="L52" s="16">
        <v>9.66</v>
      </c>
      <c r="M52" s="16">
        <v>9.5500000000000007</v>
      </c>
      <c r="N52" s="16">
        <v>9.61</v>
      </c>
      <c r="O52" s="16">
        <v>9.57</v>
      </c>
      <c r="P52" s="16">
        <v>9.61</v>
      </c>
      <c r="Q52" s="16">
        <v>9.64</v>
      </c>
      <c r="R52" s="16">
        <v>9.6300000000000008</v>
      </c>
      <c r="S52" s="16">
        <v>9.6300000000000008</v>
      </c>
      <c r="T52" s="16">
        <f>D52</f>
        <v>9.59</v>
      </c>
      <c r="U52" s="16">
        <f>E52</f>
        <v>9.64</v>
      </c>
    </row>
    <row r="53" spans="1:26">
      <c r="A53">
        <v>90</v>
      </c>
      <c r="B53" t="s">
        <v>52</v>
      </c>
    </row>
    <row r="54" spans="1:26">
      <c r="C54" t="s">
        <v>13</v>
      </c>
      <c r="D54" s="2">
        <v>1</v>
      </c>
      <c r="E54" s="2">
        <v>2</v>
      </c>
      <c r="F54" s="2">
        <v>3</v>
      </c>
      <c r="G54" s="2">
        <v>4</v>
      </c>
      <c r="H54" s="2">
        <v>5</v>
      </c>
      <c r="I54" s="2">
        <v>6</v>
      </c>
      <c r="J54" s="2">
        <v>7</v>
      </c>
      <c r="K54" s="2">
        <v>8</v>
      </c>
      <c r="L54" s="2">
        <v>9</v>
      </c>
      <c r="M54" s="2">
        <v>10</v>
      </c>
      <c r="N54" s="2">
        <v>11</v>
      </c>
      <c r="O54" s="2">
        <v>12</v>
      </c>
      <c r="P54" s="2">
        <v>13</v>
      </c>
      <c r="Q54" s="2">
        <v>14</v>
      </c>
      <c r="R54" s="2">
        <v>15</v>
      </c>
      <c r="S54" s="2">
        <v>16</v>
      </c>
      <c r="T54" s="2">
        <v>17</v>
      </c>
      <c r="U54" s="2">
        <v>18</v>
      </c>
      <c r="Y54" t="s">
        <v>40</v>
      </c>
      <c r="Z54">
        <v>18.5</v>
      </c>
    </row>
    <row r="55" spans="1:26">
      <c r="C55" t="s">
        <v>26</v>
      </c>
      <c r="F55" s="8">
        <v>9.6999999999999993</v>
      </c>
      <c r="G55" s="9">
        <v>9.98</v>
      </c>
      <c r="H55" s="8">
        <v>10.3</v>
      </c>
      <c r="I55" s="8">
        <v>10.63</v>
      </c>
      <c r="J55" s="8">
        <v>10.93</v>
      </c>
      <c r="K55" s="8">
        <v>11.2</v>
      </c>
      <c r="L55" s="8">
        <v>11.47</v>
      </c>
      <c r="M55" s="8">
        <v>11.53</v>
      </c>
      <c r="N55" s="8">
        <v>11.9</v>
      </c>
      <c r="O55" s="8">
        <v>12.15</v>
      </c>
      <c r="P55" s="8">
        <v>12.47</v>
      </c>
      <c r="Q55" s="8">
        <v>12.65</v>
      </c>
      <c r="R55" s="8">
        <v>12.92</v>
      </c>
      <c r="S55" s="8">
        <v>12.98</v>
      </c>
      <c r="T55" s="8">
        <v>13.23</v>
      </c>
      <c r="U55" s="8">
        <v>11.7</v>
      </c>
      <c r="Y55" t="s">
        <v>34</v>
      </c>
      <c r="Z55">
        <v>5.52</v>
      </c>
    </row>
    <row r="56" spans="1:26">
      <c r="C56" t="s">
        <v>5</v>
      </c>
      <c r="D56" s="1"/>
      <c r="E56" s="1"/>
      <c r="F56" s="8">
        <f>F55-F52</f>
        <v>5.9999999999998721E-2</v>
      </c>
      <c r="G56" s="8">
        <f>G55-G52</f>
        <v>0.41000000000000014</v>
      </c>
      <c r="H56" s="8">
        <f t="shared" ref="H56:U56" si="1">H55-H52</f>
        <v>0.71000000000000085</v>
      </c>
      <c r="I56" s="8">
        <f t="shared" si="1"/>
        <v>1.0100000000000016</v>
      </c>
      <c r="J56" s="8">
        <f t="shared" si="1"/>
        <v>1.2899999999999991</v>
      </c>
      <c r="K56" s="8">
        <f t="shared" si="1"/>
        <v>1.5699999999999985</v>
      </c>
      <c r="L56" s="8">
        <f t="shared" si="1"/>
        <v>1.8100000000000005</v>
      </c>
      <c r="M56" s="8">
        <f t="shared" si="1"/>
        <v>1.9799999999999986</v>
      </c>
      <c r="N56" s="8">
        <f t="shared" si="1"/>
        <v>2.2900000000000009</v>
      </c>
      <c r="O56" s="8">
        <f t="shared" si="1"/>
        <v>2.58</v>
      </c>
      <c r="P56" s="8">
        <f t="shared" si="1"/>
        <v>2.8600000000000012</v>
      </c>
      <c r="Q56" s="8">
        <f t="shared" si="1"/>
        <v>3.01</v>
      </c>
      <c r="R56" s="8">
        <f t="shared" si="1"/>
        <v>3.2899999999999991</v>
      </c>
      <c r="S56" s="8">
        <f t="shared" si="1"/>
        <v>3.3499999999999996</v>
      </c>
      <c r="T56" s="8">
        <f t="shared" si="1"/>
        <v>3.6400000000000006</v>
      </c>
      <c r="U56" s="8">
        <f t="shared" si="1"/>
        <v>2.0599999999999987</v>
      </c>
      <c r="V56" s="8">
        <f>SUM(F56:U56)</f>
        <v>31.919999999999998</v>
      </c>
      <c r="W56" t="s">
        <v>37</v>
      </c>
      <c r="Y56" t="s">
        <v>41</v>
      </c>
      <c r="Z56">
        <v>33.799999999999997</v>
      </c>
    </row>
    <row r="57" spans="1:26">
      <c r="C57" t="s">
        <v>6</v>
      </c>
      <c r="F57" s="17">
        <v>3.85</v>
      </c>
      <c r="G57" s="17">
        <v>13.36</v>
      </c>
      <c r="H57" s="8">
        <v>12.04</v>
      </c>
      <c r="I57" s="8">
        <v>11.28</v>
      </c>
      <c r="J57" s="8">
        <v>22.6</v>
      </c>
      <c r="K57" s="8">
        <v>19.68</v>
      </c>
      <c r="L57" s="8">
        <v>16.89</v>
      </c>
      <c r="M57" s="8">
        <v>14.17</v>
      </c>
      <c r="N57" s="8">
        <v>12.18</v>
      </c>
      <c r="O57" s="8">
        <v>10.15</v>
      </c>
      <c r="P57" s="8">
        <v>8.84</v>
      </c>
      <c r="Q57" s="8">
        <v>7.61</v>
      </c>
      <c r="R57" s="8">
        <v>6.37</v>
      </c>
      <c r="S57" s="8">
        <v>5.3</v>
      </c>
      <c r="T57" s="8">
        <v>4.42</v>
      </c>
      <c r="U57" s="8">
        <v>4.1500000000000004</v>
      </c>
      <c r="Y57" t="s">
        <v>42</v>
      </c>
      <c r="Z57">
        <v>11.8</v>
      </c>
    </row>
    <row r="58" spans="1:26">
      <c r="C58" t="s">
        <v>46</v>
      </c>
      <c r="F58" s="8">
        <v>0.18</v>
      </c>
      <c r="G58" s="8">
        <v>0.31</v>
      </c>
      <c r="H58" s="8">
        <v>0.65</v>
      </c>
      <c r="I58" s="8">
        <v>0.91</v>
      </c>
      <c r="Y58" t="s">
        <v>43</v>
      </c>
      <c r="Z58">
        <v>9.1999999999999993</v>
      </c>
    </row>
    <row r="59" spans="1:26">
      <c r="C59" t="s">
        <v>47</v>
      </c>
      <c r="F59" s="8">
        <v>0.06</v>
      </c>
      <c r="G59" s="8">
        <v>0.31</v>
      </c>
      <c r="H59" s="8">
        <v>0.61</v>
      </c>
      <c r="I59" s="8">
        <v>0.91</v>
      </c>
    </row>
    <row r="60" spans="1:26">
      <c r="C60" t="s">
        <v>48</v>
      </c>
      <c r="F60" s="8">
        <f>(F58+F56)*F57/F56</f>
        <v>15.400000000000245</v>
      </c>
      <c r="G60" s="8">
        <f>G57*2</f>
        <v>26.72</v>
      </c>
      <c r="H60" s="8">
        <f>(H58+H56)*H57/H56</f>
        <v>23.062535211267591</v>
      </c>
      <c r="I60" s="8">
        <f>I57*2</f>
        <v>22.56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zoomScale="75" zoomScaleNormal="75" zoomScalePageLayoutView="75" workbookViewId="0">
      <selection activeCell="H23" sqref="H23"/>
    </sheetView>
  </sheetViews>
  <sheetFormatPr baseColWidth="10" defaultRowHeight="15" x14ac:dyDescent="0"/>
  <cols>
    <col min="1" max="1" width="15.33203125" customWidth="1"/>
    <col min="2" max="2" width="12.5" bestFit="1" customWidth="1"/>
    <col min="3" max="3" width="13.33203125" bestFit="1" customWidth="1"/>
    <col min="4" max="4" width="10.83203125" bestFit="1" customWidth="1"/>
    <col min="5" max="19" width="7" customWidth="1"/>
    <col min="24" max="24" width="14.33203125" bestFit="1" customWidth="1"/>
  </cols>
  <sheetData>
    <row r="1" spans="1:25">
      <c r="A1" t="s">
        <v>60</v>
      </c>
    </row>
    <row r="2" spans="1:25">
      <c r="J2" t="s">
        <v>29</v>
      </c>
      <c r="K2">
        <v>568</v>
      </c>
      <c r="L2" t="s">
        <v>27</v>
      </c>
    </row>
    <row r="3" spans="1:25">
      <c r="A3" t="s">
        <v>21</v>
      </c>
      <c r="B3" t="s">
        <v>22</v>
      </c>
      <c r="J3" t="s">
        <v>29</v>
      </c>
      <c r="K3">
        <v>436</v>
      </c>
      <c r="L3" t="s">
        <v>28</v>
      </c>
      <c r="P3" t="s">
        <v>8</v>
      </c>
    </row>
    <row r="4" spans="1:25">
      <c r="A4" t="s">
        <v>23</v>
      </c>
      <c r="B4" s="4">
        <v>44259</v>
      </c>
    </row>
    <row r="5" spans="1:25">
      <c r="A5" t="s">
        <v>24</v>
      </c>
      <c r="B5">
        <v>93.8</v>
      </c>
      <c r="C5" t="s">
        <v>44</v>
      </c>
      <c r="D5">
        <v>92.5</v>
      </c>
    </row>
    <row r="6" spans="1:25">
      <c r="A6" t="s">
        <v>36</v>
      </c>
    </row>
    <row r="7" spans="1:25">
      <c r="A7" t="s">
        <v>0</v>
      </c>
      <c r="B7">
        <v>90</v>
      </c>
    </row>
    <row r="8" spans="1:25">
      <c r="A8" t="s">
        <v>35</v>
      </c>
      <c r="B8">
        <v>15</v>
      </c>
    </row>
    <row r="10" spans="1:25">
      <c r="B10" t="s">
        <v>12</v>
      </c>
      <c r="C10">
        <v>18.5</v>
      </c>
      <c r="D10">
        <v>34</v>
      </c>
      <c r="E10">
        <v>36</v>
      </c>
      <c r="F10" t="s">
        <v>16</v>
      </c>
    </row>
    <row r="11" spans="1:25">
      <c r="B11" t="s">
        <v>39</v>
      </c>
      <c r="C11" s="6">
        <v>3</v>
      </c>
      <c r="D11" s="7"/>
    </row>
    <row r="13" spans="1:25">
      <c r="B13" t="s">
        <v>33</v>
      </c>
      <c r="C13" t="s">
        <v>7</v>
      </c>
      <c r="D13" s="16">
        <v>9.57</v>
      </c>
      <c r="E13" s="16">
        <v>9.5500000000000007</v>
      </c>
      <c r="F13" s="16">
        <v>9.64</v>
      </c>
      <c r="G13" s="16">
        <v>9.64</v>
      </c>
      <c r="H13" s="16">
        <v>9.6</v>
      </c>
      <c r="I13" s="16">
        <v>9.58</v>
      </c>
      <c r="J13" s="16">
        <v>9.57</v>
      </c>
      <c r="K13" s="16">
        <v>9.58</v>
      </c>
      <c r="L13" s="16">
        <v>9.67</v>
      </c>
      <c r="M13" s="16">
        <v>9.6</v>
      </c>
      <c r="N13" s="16">
        <v>9.6199999999999992</v>
      </c>
      <c r="O13" s="16">
        <v>9.6</v>
      </c>
      <c r="P13" s="16">
        <v>9.61</v>
      </c>
      <c r="Q13" s="16">
        <v>9.64</v>
      </c>
      <c r="R13" s="16">
        <v>9.6199999999999992</v>
      </c>
      <c r="S13" s="16">
        <v>9.6300000000000008</v>
      </c>
      <c r="T13" s="16"/>
    </row>
    <row r="14" spans="1:25">
      <c r="B14" t="s">
        <v>1</v>
      </c>
    </row>
    <row r="15" spans="1:25">
      <c r="C15" t="s">
        <v>13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</row>
    <row r="16" spans="1:25">
      <c r="C16" t="s">
        <v>26</v>
      </c>
      <c r="D16">
        <v>0</v>
      </c>
      <c r="E16">
        <v>0</v>
      </c>
      <c r="F16" s="8">
        <v>9.8800000000000008</v>
      </c>
      <c r="G16" s="9">
        <v>10.09</v>
      </c>
      <c r="H16" s="8">
        <v>10.46</v>
      </c>
      <c r="I16" s="8">
        <v>10.52</v>
      </c>
      <c r="J16" s="8">
        <v>10.84</v>
      </c>
      <c r="K16" s="8">
        <v>11.16</v>
      </c>
      <c r="L16" s="8">
        <v>11.37</v>
      </c>
      <c r="M16" s="8">
        <v>11.37</v>
      </c>
      <c r="N16" s="8">
        <v>11.73</v>
      </c>
      <c r="O16" s="8">
        <v>11.74</v>
      </c>
      <c r="P16" s="8">
        <v>12.05</v>
      </c>
      <c r="Q16" s="8">
        <v>12.12</v>
      </c>
      <c r="R16" s="8">
        <v>12.25</v>
      </c>
      <c r="S16" s="8">
        <v>12.5</v>
      </c>
      <c r="T16" s="8">
        <v>10.73</v>
      </c>
      <c r="X16" t="s">
        <v>40</v>
      </c>
      <c r="Y16">
        <v>18.5</v>
      </c>
    </row>
    <row r="17" spans="3:26">
      <c r="C17" t="s">
        <v>5</v>
      </c>
      <c r="D17" s="1" t="s">
        <v>3</v>
      </c>
      <c r="E17" s="1" t="s">
        <v>3</v>
      </c>
      <c r="F17" s="8">
        <f t="shared" ref="F17:T17" si="0">F16-F13</f>
        <v>0.24000000000000021</v>
      </c>
      <c r="G17" s="8">
        <f t="shared" si="0"/>
        <v>0.44999999999999929</v>
      </c>
      <c r="H17" s="8">
        <f t="shared" si="0"/>
        <v>0.86000000000000121</v>
      </c>
      <c r="I17" s="8">
        <f t="shared" si="0"/>
        <v>0.9399999999999995</v>
      </c>
      <c r="J17" s="8">
        <f t="shared" si="0"/>
        <v>1.2699999999999996</v>
      </c>
      <c r="K17" s="8">
        <f t="shared" si="0"/>
        <v>1.58</v>
      </c>
      <c r="L17" s="8">
        <f t="shared" si="0"/>
        <v>1.6999999999999993</v>
      </c>
      <c r="M17" s="8">
        <f t="shared" si="0"/>
        <v>1.7699999999999996</v>
      </c>
      <c r="N17" s="8">
        <f t="shared" si="0"/>
        <v>2.1100000000000012</v>
      </c>
      <c r="O17" s="8">
        <f t="shared" si="0"/>
        <v>2.1400000000000006</v>
      </c>
      <c r="P17" s="8">
        <f t="shared" si="0"/>
        <v>2.4400000000000013</v>
      </c>
      <c r="Q17" s="8">
        <f t="shared" si="0"/>
        <v>2.4799999999999986</v>
      </c>
      <c r="R17" s="8">
        <f t="shared" si="0"/>
        <v>2.6300000000000008</v>
      </c>
      <c r="S17" s="8">
        <f t="shared" si="0"/>
        <v>2.8699999999999992</v>
      </c>
      <c r="T17" s="8">
        <f t="shared" si="0"/>
        <v>10.73</v>
      </c>
      <c r="U17" s="1">
        <f>SUM(F17:T17)</f>
        <v>34.209999999999994</v>
      </c>
      <c r="V17" t="s">
        <v>37</v>
      </c>
      <c r="X17" t="s">
        <v>34</v>
      </c>
      <c r="Y17">
        <v>4.62</v>
      </c>
    </row>
    <row r="18" spans="3:26">
      <c r="C18" t="s">
        <v>6</v>
      </c>
      <c r="F18" s="3" t="s">
        <v>9</v>
      </c>
      <c r="G18" s="17">
        <v>23.68</v>
      </c>
      <c r="H18" s="8">
        <v>22.37</v>
      </c>
      <c r="I18" s="8">
        <v>21.16</v>
      </c>
      <c r="J18" s="8">
        <v>19.510000000000002</v>
      </c>
      <c r="K18" s="8">
        <v>16.84</v>
      </c>
      <c r="L18" s="8">
        <v>14.44</v>
      </c>
      <c r="M18" s="8">
        <v>13.7</v>
      </c>
      <c r="N18" s="8">
        <v>12.05</v>
      </c>
      <c r="O18" s="8">
        <v>10.87</v>
      </c>
      <c r="P18" s="8">
        <v>9.41</v>
      </c>
      <c r="Q18">
        <v>8.4600000000000009</v>
      </c>
      <c r="R18" s="8">
        <v>7.64</v>
      </c>
      <c r="S18" s="8">
        <v>6.69</v>
      </c>
      <c r="T18" s="8">
        <v>6.55</v>
      </c>
      <c r="X18" t="s">
        <v>41</v>
      </c>
      <c r="Y18">
        <v>30.42</v>
      </c>
    </row>
    <row r="19" spans="3:26">
      <c r="C19" t="s">
        <v>46</v>
      </c>
      <c r="F19" s="8">
        <v>0.2</v>
      </c>
      <c r="G19" s="8"/>
      <c r="H19" s="8"/>
      <c r="Q19">
        <v>8.6300000000000008</v>
      </c>
      <c r="X19" t="s">
        <v>42</v>
      </c>
      <c r="Y19">
        <v>12.1</v>
      </c>
    </row>
    <row r="20" spans="3:26">
      <c r="C20" t="s">
        <v>47</v>
      </c>
      <c r="F20" s="8">
        <v>0.2</v>
      </c>
      <c r="G20" s="8"/>
      <c r="H20" s="8"/>
      <c r="X20" t="s">
        <v>43</v>
      </c>
      <c r="Y20">
        <v>9.1999999999999993</v>
      </c>
      <c r="Z20" t="s">
        <v>45</v>
      </c>
    </row>
    <row r="21" spans="3:26">
      <c r="C21" t="s">
        <v>48</v>
      </c>
      <c r="F21" s="8">
        <v>7.49</v>
      </c>
      <c r="G21" s="8"/>
      <c r="H21" s="8"/>
    </row>
    <row r="22" spans="3:26"/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0"/>
  <sheetViews>
    <sheetView zoomScale="75" zoomScaleNormal="75" zoomScalePageLayoutView="75" workbookViewId="0">
      <selection activeCell="T108" sqref="T108"/>
    </sheetView>
  </sheetViews>
  <sheetFormatPr baseColWidth="10" defaultRowHeight="15" x14ac:dyDescent="0"/>
  <cols>
    <col min="1" max="1" width="15.33203125" customWidth="1"/>
    <col min="2" max="2" width="12.5" bestFit="1" customWidth="1"/>
    <col min="3" max="3" width="13.33203125" bestFit="1" customWidth="1"/>
    <col min="4" max="4" width="10.83203125" bestFit="1" customWidth="1"/>
    <col min="5" max="19" width="7" customWidth="1"/>
    <col min="24" max="24" width="14.33203125" bestFit="1" customWidth="1"/>
  </cols>
  <sheetData>
    <row r="1" spans="1:25">
      <c r="A1" t="s">
        <v>31</v>
      </c>
    </row>
    <row r="2" spans="1:25">
      <c r="J2" t="s">
        <v>29</v>
      </c>
      <c r="L2" t="s">
        <v>27</v>
      </c>
    </row>
    <row r="3" spans="1:25">
      <c r="A3" t="s">
        <v>21</v>
      </c>
      <c r="B3" t="s">
        <v>22</v>
      </c>
      <c r="J3" t="s">
        <v>29</v>
      </c>
      <c r="K3">
        <v>314</v>
      </c>
      <c r="L3" t="s">
        <v>28</v>
      </c>
      <c r="P3" t="s">
        <v>8</v>
      </c>
    </row>
    <row r="4" spans="1:25">
      <c r="A4" t="s">
        <v>23</v>
      </c>
      <c r="B4" s="4">
        <v>44229</v>
      </c>
    </row>
    <row r="5" spans="1:25">
      <c r="A5" t="s">
        <v>24</v>
      </c>
      <c r="B5">
        <v>93.8</v>
      </c>
      <c r="C5" t="s">
        <v>44</v>
      </c>
      <c r="D5">
        <v>92.5</v>
      </c>
    </row>
    <row r="6" spans="1:25">
      <c r="A6" t="s">
        <v>36</v>
      </c>
    </row>
    <row r="7" spans="1:25">
      <c r="A7" t="s">
        <v>0</v>
      </c>
      <c r="B7">
        <v>90</v>
      </c>
    </row>
    <row r="8" spans="1:25">
      <c r="A8" t="s">
        <v>35</v>
      </c>
      <c r="B8">
        <v>15</v>
      </c>
    </row>
    <row r="10" spans="1:25">
      <c r="B10" t="s">
        <v>12</v>
      </c>
      <c r="C10">
        <v>18.5</v>
      </c>
      <c r="D10" t="s">
        <v>32</v>
      </c>
      <c r="E10">
        <v>37</v>
      </c>
      <c r="F10" t="s">
        <v>16</v>
      </c>
    </row>
    <row r="11" spans="1:25">
      <c r="B11" t="s">
        <v>39</v>
      </c>
      <c r="C11" s="6" t="s">
        <v>38</v>
      </c>
      <c r="D11" s="7"/>
    </row>
    <row r="13" spans="1:25">
      <c r="B13" t="s">
        <v>33</v>
      </c>
      <c r="C13" t="s">
        <v>7</v>
      </c>
      <c r="D13" s="10">
        <v>9.64</v>
      </c>
      <c r="E13" s="10">
        <v>9.59</v>
      </c>
      <c r="F13" s="10">
        <v>9.58</v>
      </c>
      <c r="G13" s="10">
        <v>9.56</v>
      </c>
      <c r="H13" s="10">
        <v>9.59</v>
      </c>
      <c r="I13" s="10">
        <v>9.6300000000000008</v>
      </c>
      <c r="J13" s="10">
        <v>9.57</v>
      </c>
      <c r="K13" s="10">
        <v>9.6199999999999992</v>
      </c>
      <c r="L13" s="10">
        <v>9.6199999999999992</v>
      </c>
      <c r="M13" s="11">
        <v>9.64</v>
      </c>
      <c r="N13" s="11">
        <v>9.56</v>
      </c>
      <c r="O13" s="11">
        <v>9.67</v>
      </c>
      <c r="P13" s="11">
        <v>9.6300000000000008</v>
      </c>
      <c r="Q13" s="11">
        <v>9.57</v>
      </c>
      <c r="R13" s="11">
        <v>9.5399999999999991</v>
      </c>
      <c r="S13" s="11">
        <v>9.66</v>
      </c>
      <c r="T13" s="10">
        <f>D13</f>
        <v>9.64</v>
      </c>
    </row>
    <row r="14" spans="1:25">
      <c r="B14" t="s">
        <v>1</v>
      </c>
    </row>
    <row r="15" spans="1:25">
      <c r="C15" t="s">
        <v>13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</row>
    <row r="16" spans="1:25">
      <c r="C16" t="s">
        <v>26</v>
      </c>
      <c r="D16">
        <v>0</v>
      </c>
      <c r="E16">
        <v>0</v>
      </c>
      <c r="F16" s="8">
        <v>10</v>
      </c>
      <c r="G16" s="9">
        <v>10.199999999999999</v>
      </c>
      <c r="H16" s="8">
        <v>10.5</v>
      </c>
      <c r="I16" s="8">
        <v>10.69</v>
      </c>
      <c r="J16" s="8">
        <v>11.06</v>
      </c>
      <c r="K16" s="8">
        <v>11.5</v>
      </c>
      <c r="L16" s="8">
        <v>12.02</v>
      </c>
      <c r="M16" s="8">
        <v>12.16</v>
      </c>
      <c r="N16" s="8">
        <v>12.49</v>
      </c>
      <c r="O16" s="8">
        <v>12.77</v>
      </c>
      <c r="P16" s="8">
        <v>12.7</v>
      </c>
      <c r="Q16" s="8">
        <v>12.83</v>
      </c>
      <c r="R16" s="8">
        <v>13.02</v>
      </c>
      <c r="S16" s="8">
        <v>13.34</v>
      </c>
      <c r="T16" s="8">
        <v>11.92</v>
      </c>
      <c r="X16" t="s">
        <v>40</v>
      </c>
      <c r="Y16">
        <v>18.5</v>
      </c>
    </row>
    <row r="17" spans="2:26">
      <c r="C17" t="s">
        <v>5</v>
      </c>
      <c r="D17" s="1" t="s">
        <v>3</v>
      </c>
      <c r="E17" s="1" t="s">
        <v>3</v>
      </c>
      <c r="F17" s="8">
        <f t="shared" ref="F17:T17" si="0">F16-F13</f>
        <v>0.41999999999999993</v>
      </c>
      <c r="G17" s="8">
        <f t="shared" si="0"/>
        <v>0.63999999999999879</v>
      </c>
      <c r="H17" s="8">
        <f t="shared" si="0"/>
        <v>0.91000000000000014</v>
      </c>
      <c r="I17" s="8">
        <f t="shared" si="0"/>
        <v>1.0599999999999987</v>
      </c>
      <c r="J17" s="8">
        <f t="shared" si="0"/>
        <v>1.4900000000000002</v>
      </c>
      <c r="K17" s="8">
        <f t="shared" si="0"/>
        <v>1.8800000000000008</v>
      </c>
      <c r="L17" s="8">
        <f t="shared" si="0"/>
        <v>2.4000000000000004</v>
      </c>
      <c r="M17" s="8">
        <f t="shared" si="0"/>
        <v>2.5199999999999996</v>
      </c>
      <c r="N17" s="8">
        <f t="shared" si="0"/>
        <v>2.9299999999999997</v>
      </c>
      <c r="O17" s="8">
        <f t="shared" si="0"/>
        <v>3.0999999999999996</v>
      </c>
      <c r="P17" s="8">
        <f t="shared" si="0"/>
        <v>3.0699999999999985</v>
      </c>
      <c r="Q17" s="8">
        <f t="shared" si="0"/>
        <v>3.26</v>
      </c>
      <c r="R17" s="8">
        <f t="shared" si="0"/>
        <v>3.4800000000000004</v>
      </c>
      <c r="S17" s="8">
        <f t="shared" si="0"/>
        <v>3.6799999999999997</v>
      </c>
      <c r="T17" s="8">
        <f t="shared" si="0"/>
        <v>2.2799999999999994</v>
      </c>
      <c r="U17" s="1">
        <f>SUM(F17:T17)</f>
        <v>33.11999999999999</v>
      </c>
      <c r="V17" t="s">
        <v>37</v>
      </c>
      <c r="X17" t="s">
        <v>34</v>
      </c>
      <c r="Y17">
        <v>4.8499999999999996</v>
      </c>
    </row>
    <row r="18" spans="2:26">
      <c r="C18" t="s">
        <v>6</v>
      </c>
      <c r="F18" s="3" t="s">
        <v>9</v>
      </c>
      <c r="G18" s="3" t="s">
        <v>9</v>
      </c>
      <c r="H18" s="8">
        <v>24</v>
      </c>
      <c r="I18" s="8">
        <v>19.82</v>
      </c>
      <c r="J18" s="8">
        <v>18.170000000000002</v>
      </c>
      <c r="K18" s="8">
        <v>16.32</v>
      </c>
      <c r="L18" s="8">
        <v>12.68</v>
      </c>
      <c r="M18" s="8">
        <v>10.49</v>
      </c>
      <c r="N18" s="8">
        <v>8.4700000000000006</v>
      </c>
      <c r="O18" s="8">
        <v>7.19</v>
      </c>
      <c r="P18" s="8">
        <v>6.21</v>
      </c>
      <c r="Q18" s="8">
        <v>5.67</v>
      </c>
      <c r="R18" s="8">
        <v>4.72</v>
      </c>
      <c r="S18" s="8">
        <v>4.24</v>
      </c>
      <c r="T18">
        <v>4.09</v>
      </c>
      <c r="X18" t="s">
        <v>41</v>
      </c>
      <c r="Y18">
        <v>31.02</v>
      </c>
    </row>
    <row r="19" spans="2:26">
      <c r="C19" t="s">
        <v>46</v>
      </c>
      <c r="F19" s="8">
        <v>0.2</v>
      </c>
      <c r="G19" s="8">
        <v>0.5</v>
      </c>
      <c r="H19" s="8">
        <v>0.21</v>
      </c>
      <c r="X19" t="s">
        <v>42</v>
      </c>
      <c r="Y19">
        <v>8.1999999999999993</v>
      </c>
    </row>
    <row r="20" spans="2:26">
      <c r="C20" t="s">
        <v>47</v>
      </c>
      <c r="F20" s="8">
        <v>0.2</v>
      </c>
      <c r="G20" s="8">
        <v>0.5</v>
      </c>
      <c r="H20" s="8">
        <f>0.42-H19</f>
        <v>0.21</v>
      </c>
      <c r="X20" t="s">
        <v>43</v>
      </c>
      <c r="Y20">
        <v>9.8000000000000007</v>
      </c>
      <c r="Z20" t="s">
        <v>45</v>
      </c>
    </row>
    <row r="21" spans="2:26">
      <c r="C21" t="s">
        <v>48</v>
      </c>
      <c r="F21" s="8">
        <v>13.23</v>
      </c>
      <c r="G21" s="8">
        <v>11.93</v>
      </c>
      <c r="H21" s="8">
        <v>11.77</v>
      </c>
    </row>
    <row r="22" spans="2:26">
      <c r="F22">
        <f>F21*2</f>
        <v>26.46</v>
      </c>
      <c r="G22">
        <f>G21*2</f>
        <v>23.86</v>
      </c>
      <c r="H22">
        <f>H21*2</f>
        <v>23.54</v>
      </c>
    </row>
    <row r="25" spans="2:26">
      <c r="B25" t="s">
        <v>33</v>
      </c>
      <c r="C25" t="s">
        <v>7</v>
      </c>
      <c r="D25" s="10">
        <v>9.6</v>
      </c>
      <c r="E25" s="10">
        <v>9.6199999999999992</v>
      </c>
      <c r="F25" s="10">
        <v>9.64</v>
      </c>
      <c r="G25" s="10">
        <v>9.58</v>
      </c>
      <c r="H25" s="10">
        <v>9.67</v>
      </c>
      <c r="I25" s="10">
        <v>9.57</v>
      </c>
      <c r="J25" s="10">
        <v>9.66</v>
      </c>
      <c r="K25" s="10">
        <v>9.64</v>
      </c>
      <c r="L25" s="10">
        <v>9.5500000000000007</v>
      </c>
      <c r="M25" s="11">
        <v>9.5299999999999994</v>
      </c>
      <c r="N25" s="11">
        <v>9.61</v>
      </c>
      <c r="O25" s="11">
        <v>9.64</v>
      </c>
      <c r="P25" s="11">
        <v>9.6199999999999992</v>
      </c>
      <c r="Q25" s="11">
        <v>9.58</v>
      </c>
      <c r="R25" s="11">
        <v>9.58</v>
      </c>
      <c r="S25" s="11">
        <v>9.6</v>
      </c>
      <c r="T25" s="10">
        <f>D25</f>
        <v>9.6</v>
      </c>
    </row>
    <row r="26" spans="2:26">
      <c r="B26" t="s">
        <v>49</v>
      </c>
    </row>
    <row r="27" spans="2:26">
      <c r="C27" t="s">
        <v>13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10</v>
      </c>
      <c r="N27" s="2">
        <v>11</v>
      </c>
      <c r="O27" s="2">
        <v>12</v>
      </c>
      <c r="P27" s="2">
        <v>13</v>
      </c>
      <c r="Q27" s="2">
        <v>14</v>
      </c>
      <c r="R27" s="2">
        <v>15</v>
      </c>
      <c r="S27" s="2">
        <v>16</v>
      </c>
      <c r="T27" s="2">
        <v>17</v>
      </c>
    </row>
    <row r="28" spans="2:26">
      <c r="C28" t="s">
        <v>26</v>
      </c>
      <c r="D28">
        <v>0</v>
      </c>
      <c r="E28">
        <v>0</v>
      </c>
      <c r="F28" s="8">
        <v>10.11</v>
      </c>
      <c r="G28" s="9">
        <v>10.43</v>
      </c>
      <c r="H28" s="8">
        <v>10.87</v>
      </c>
      <c r="I28" s="8">
        <v>11.14</v>
      </c>
      <c r="J28" s="8">
        <v>11.37</v>
      </c>
      <c r="K28" s="8">
        <v>11.63</v>
      </c>
      <c r="L28" s="8">
        <v>11.84</v>
      </c>
      <c r="M28" s="8">
        <v>12.11</v>
      </c>
      <c r="N28" s="8">
        <v>12.28</v>
      </c>
      <c r="O28" s="8">
        <v>12.83</v>
      </c>
      <c r="P28" s="8">
        <v>12.77</v>
      </c>
      <c r="Q28" s="8">
        <v>12.86</v>
      </c>
      <c r="R28" s="8">
        <v>12.77</v>
      </c>
      <c r="S28" s="8">
        <v>13.32</v>
      </c>
      <c r="T28" s="8">
        <v>11.2</v>
      </c>
      <c r="X28" t="s">
        <v>40</v>
      </c>
      <c r="Y28">
        <v>18.5</v>
      </c>
    </row>
    <row r="29" spans="2:26">
      <c r="C29" t="s">
        <v>5</v>
      </c>
      <c r="D29" s="1" t="s">
        <v>3</v>
      </c>
      <c r="E29" s="1" t="s">
        <v>3</v>
      </c>
      <c r="F29" s="8">
        <f t="shared" ref="F29:T29" si="1">F28-F25</f>
        <v>0.46999999999999886</v>
      </c>
      <c r="G29" s="8">
        <f t="shared" si="1"/>
        <v>0.84999999999999964</v>
      </c>
      <c r="H29" s="8">
        <f t="shared" si="1"/>
        <v>1.1999999999999993</v>
      </c>
      <c r="I29" s="8">
        <f t="shared" si="1"/>
        <v>1.5700000000000003</v>
      </c>
      <c r="J29" s="8">
        <f t="shared" si="1"/>
        <v>1.7099999999999991</v>
      </c>
      <c r="K29" s="8">
        <f t="shared" si="1"/>
        <v>1.9900000000000002</v>
      </c>
      <c r="L29" s="8">
        <f t="shared" si="1"/>
        <v>2.2899999999999991</v>
      </c>
      <c r="M29" s="8">
        <f t="shared" si="1"/>
        <v>2.58</v>
      </c>
      <c r="N29" s="8">
        <f t="shared" si="1"/>
        <v>2.67</v>
      </c>
      <c r="O29" s="8">
        <f t="shared" si="1"/>
        <v>3.1899999999999995</v>
      </c>
      <c r="P29" s="8">
        <f t="shared" si="1"/>
        <v>3.1500000000000004</v>
      </c>
      <c r="Q29" s="8">
        <f t="shared" si="1"/>
        <v>3.2799999999999994</v>
      </c>
      <c r="R29" s="8">
        <f t="shared" si="1"/>
        <v>3.1899999999999995</v>
      </c>
      <c r="S29" s="8">
        <f t="shared" si="1"/>
        <v>3.7200000000000006</v>
      </c>
      <c r="T29" s="8">
        <f t="shared" si="1"/>
        <v>1.5999999999999996</v>
      </c>
      <c r="U29" s="1">
        <f>SUM(F29:T29)</f>
        <v>33.459999999999994</v>
      </c>
      <c r="V29" t="s">
        <v>37</v>
      </c>
      <c r="X29" t="s">
        <v>34</v>
      </c>
      <c r="Y29">
        <v>3.79</v>
      </c>
    </row>
    <row r="30" spans="2:26">
      <c r="C30" t="s">
        <v>6</v>
      </c>
      <c r="F30" t="s">
        <v>9</v>
      </c>
      <c r="G30" t="s">
        <v>9</v>
      </c>
      <c r="H30" s="8">
        <v>22.27</v>
      </c>
      <c r="I30" s="8">
        <v>19.850000000000001</v>
      </c>
      <c r="J30" s="8">
        <v>17.14</v>
      </c>
      <c r="K30" s="8">
        <v>14.24</v>
      </c>
      <c r="L30" s="8">
        <v>12.36</v>
      </c>
      <c r="M30" s="8">
        <v>10.89</v>
      </c>
      <c r="N30" s="8">
        <v>9.27</v>
      </c>
      <c r="O30" s="8">
        <v>8.0399999999999991</v>
      </c>
      <c r="P30" s="8">
        <v>7.14</v>
      </c>
      <c r="Q30" s="8">
        <v>6.16</v>
      </c>
      <c r="R30" s="8">
        <v>5.46</v>
      </c>
      <c r="S30" s="8">
        <v>4.72</v>
      </c>
      <c r="X30" t="s">
        <v>41</v>
      </c>
      <c r="Y30">
        <v>31.32</v>
      </c>
    </row>
    <row r="31" spans="2:26">
      <c r="C31" t="s">
        <v>46</v>
      </c>
      <c r="F31" s="8">
        <v>0.25</v>
      </c>
      <c r="G31" s="8">
        <v>0.5</v>
      </c>
      <c r="H31" s="8"/>
      <c r="X31" t="s">
        <v>42</v>
      </c>
      <c r="Y31">
        <v>9.1999999999999993</v>
      </c>
    </row>
    <row r="32" spans="2:26">
      <c r="C32" t="s">
        <v>47</v>
      </c>
      <c r="F32" s="8">
        <v>0.25</v>
      </c>
      <c r="G32" s="8">
        <v>0.5</v>
      </c>
      <c r="H32" s="8"/>
      <c r="X32" t="s">
        <v>43</v>
      </c>
      <c r="Y32">
        <v>9.1</v>
      </c>
    </row>
    <row r="33" spans="2:26">
      <c r="C33" t="s">
        <v>48</v>
      </c>
      <c r="F33" s="8">
        <v>12.22</v>
      </c>
      <c r="G33" s="8">
        <v>10.76</v>
      </c>
      <c r="H33" s="8"/>
      <c r="X33" t="s">
        <v>44</v>
      </c>
      <c r="Y33">
        <v>93.2</v>
      </c>
    </row>
    <row r="36" spans="2:26">
      <c r="B36" t="s">
        <v>33</v>
      </c>
      <c r="C36" t="s">
        <v>7</v>
      </c>
      <c r="D36" s="10">
        <v>9.58</v>
      </c>
      <c r="E36" s="10">
        <v>9.64</v>
      </c>
      <c r="F36" s="10">
        <v>9.64</v>
      </c>
      <c r="G36" s="10">
        <v>9.6300000000000008</v>
      </c>
      <c r="H36" s="10">
        <v>9.5500000000000007</v>
      </c>
      <c r="I36" s="10">
        <v>9.6199999999999992</v>
      </c>
      <c r="J36" s="10">
        <v>9.61</v>
      </c>
      <c r="K36" s="10">
        <v>9.64</v>
      </c>
      <c r="L36" s="10">
        <v>9.58</v>
      </c>
      <c r="M36" s="10">
        <v>9.64</v>
      </c>
      <c r="N36" s="10">
        <v>9.61</v>
      </c>
      <c r="O36" s="11">
        <v>9.59</v>
      </c>
      <c r="P36" s="11">
        <v>9.61</v>
      </c>
      <c r="Q36" s="11">
        <v>9.61</v>
      </c>
      <c r="R36" s="11">
        <v>9.6199999999999992</v>
      </c>
      <c r="S36" s="11">
        <v>9.59</v>
      </c>
      <c r="T36" s="10">
        <f>D36</f>
        <v>9.58</v>
      </c>
    </row>
    <row r="37" spans="2:26">
      <c r="B37" t="s">
        <v>50</v>
      </c>
    </row>
    <row r="38" spans="2:26">
      <c r="C38" t="s">
        <v>13</v>
      </c>
      <c r="D38" s="2">
        <v>1</v>
      </c>
      <c r="E38" s="2">
        <v>2</v>
      </c>
      <c r="F38" s="2">
        <v>3</v>
      </c>
      <c r="G38" s="2">
        <v>4</v>
      </c>
      <c r="H38" s="2">
        <v>5</v>
      </c>
      <c r="I38" s="2">
        <v>6</v>
      </c>
      <c r="J38" s="2">
        <v>7</v>
      </c>
      <c r="K38" s="2">
        <v>8</v>
      </c>
      <c r="L38" s="2">
        <v>9</v>
      </c>
      <c r="M38" s="2">
        <v>10</v>
      </c>
      <c r="N38" s="2">
        <v>11</v>
      </c>
      <c r="O38" s="2">
        <v>12</v>
      </c>
      <c r="P38" s="2">
        <v>13</v>
      </c>
      <c r="Q38" s="2">
        <v>14</v>
      </c>
      <c r="R38" s="2">
        <v>15</v>
      </c>
      <c r="S38" s="2">
        <v>16</v>
      </c>
      <c r="T38" s="2">
        <v>17</v>
      </c>
    </row>
    <row r="39" spans="2:26">
      <c r="C39" t="s">
        <v>26</v>
      </c>
      <c r="D39">
        <v>0</v>
      </c>
      <c r="E39">
        <v>10.18</v>
      </c>
      <c r="F39" s="8">
        <v>10.59</v>
      </c>
      <c r="G39" s="9">
        <v>11.12</v>
      </c>
      <c r="H39" s="8">
        <v>11.22</v>
      </c>
      <c r="I39" s="8">
        <v>11.58</v>
      </c>
      <c r="J39" s="8">
        <v>11.97</v>
      </c>
      <c r="K39" s="8">
        <v>12.34</v>
      </c>
      <c r="L39" s="8">
        <v>12.61</v>
      </c>
      <c r="M39" s="8">
        <v>12.86</v>
      </c>
      <c r="N39" s="8">
        <v>12.92</v>
      </c>
      <c r="O39" s="8">
        <v>13.16</v>
      </c>
      <c r="P39" s="8">
        <v>13.32</v>
      </c>
      <c r="Q39" s="8">
        <v>13.61</v>
      </c>
      <c r="R39" s="8">
        <v>13.65</v>
      </c>
      <c r="S39" s="8">
        <v>13.74</v>
      </c>
      <c r="T39" s="8">
        <v>11.34</v>
      </c>
      <c r="X39" t="s">
        <v>40</v>
      </c>
      <c r="Y39">
        <v>18.5</v>
      </c>
    </row>
    <row r="40" spans="2:26">
      <c r="C40" t="s">
        <v>5</v>
      </c>
      <c r="D40" s="1" t="s">
        <v>3</v>
      </c>
      <c r="E40" s="8">
        <f t="shared" ref="E40:T40" si="2">E39-E36</f>
        <v>0.53999999999999915</v>
      </c>
      <c r="F40" s="8">
        <f t="shared" si="2"/>
        <v>0.94999999999999929</v>
      </c>
      <c r="G40" s="8">
        <f t="shared" si="2"/>
        <v>1.4899999999999984</v>
      </c>
      <c r="H40" s="8">
        <f t="shared" si="2"/>
        <v>1.67</v>
      </c>
      <c r="I40" s="8">
        <f t="shared" si="2"/>
        <v>1.9600000000000009</v>
      </c>
      <c r="J40" s="8">
        <f t="shared" si="2"/>
        <v>2.3600000000000012</v>
      </c>
      <c r="K40" s="8">
        <f t="shared" si="2"/>
        <v>2.6999999999999993</v>
      </c>
      <c r="L40" s="8">
        <f t="shared" si="2"/>
        <v>3.0299999999999994</v>
      </c>
      <c r="M40" s="8">
        <f t="shared" si="2"/>
        <v>3.2199999999999989</v>
      </c>
      <c r="N40" s="8">
        <f t="shared" si="2"/>
        <v>3.3100000000000005</v>
      </c>
      <c r="O40" s="8">
        <f t="shared" si="2"/>
        <v>3.5700000000000003</v>
      </c>
      <c r="P40" s="8">
        <f t="shared" si="2"/>
        <v>3.7100000000000009</v>
      </c>
      <c r="Q40" s="8">
        <f t="shared" si="2"/>
        <v>4</v>
      </c>
      <c r="R40" s="8">
        <f t="shared" si="2"/>
        <v>4.0300000000000011</v>
      </c>
      <c r="S40" s="8">
        <f t="shared" si="2"/>
        <v>4.1500000000000004</v>
      </c>
      <c r="T40" s="8">
        <f t="shared" si="2"/>
        <v>1.7599999999999998</v>
      </c>
      <c r="U40" s="5">
        <f>SUM(E40:T40)</f>
        <v>42.449999999999996</v>
      </c>
      <c r="V40" t="s">
        <v>37</v>
      </c>
      <c r="X40" t="s">
        <v>34</v>
      </c>
      <c r="Y40">
        <v>2.96</v>
      </c>
      <c r="Z40" t="s">
        <v>51</v>
      </c>
    </row>
    <row r="41" spans="2:26">
      <c r="C41" t="s">
        <v>6</v>
      </c>
      <c r="E41" s="3">
        <v>20.09</v>
      </c>
      <c r="F41">
        <v>21.38</v>
      </c>
      <c r="G41">
        <v>19.71</v>
      </c>
      <c r="H41" s="8">
        <v>17.13</v>
      </c>
      <c r="I41" s="8">
        <v>15.11</v>
      </c>
      <c r="J41" s="8">
        <v>13.74</v>
      </c>
      <c r="K41" s="8">
        <v>11.33</v>
      </c>
      <c r="L41" s="8">
        <v>9.41</v>
      </c>
      <c r="M41" s="8">
        <v>8.09</v>
      </c>
      <c r="N41" s="8">
        <v>7.13</v>
      </c>
      <c r="O41" s="8">
        <v>5.96</v>
      </c>
      <c r="P41" s="8">
        <v>4.95</v>
      </c>
      <c r="Q41" s="8">
        <v>4.38</v>
      </c>
      <c r="R41" s="8">
        <v>3.68</v>
      </c>
      <c r="S41" s="8">
        <v>3.27</v>
      </c>
      <c r="T41">
        <v>3.04</v>
      </c>
      <c r="X41" t="s">
        <v>41</v>
      </c>
      <c r="Y41" s="8">
        <v>31.4</v>
      </c>
    </row>
    <row r="42" spans="2:26">
      <c r="C42" t="s">
        <v>46</v>
      </c>
      <c r="F42" s="8"/>
      <c r="G42" s="8"/>
      <c r="H42" s="8"/>
      <c r="X42" t="s">
        <v>42</v>
      </c>
      <c r="Y42">
        <v>9.1999999999999993</v>
      </c>
    </row>
    <row r="43" spans="2:26">
      <c r="C43" t="s">
        <v>47</v>
      </c>
      <c r="F43" s="8"/>
      <c r="G43" s="8"/>
      <c r="H43" s="8"/>
      <c r="X43" t="s">
        <v>43</v>
      </c>
      <c r="Y43">
        <v>9.3000000000000007</v>
      </c>
    </row>
    <row r="44" spans="2:26">
      <c r="C44" t="s">
        <v>48</v>
      </c>
      <c r="F44" s="8"/>
      <c r="G44" s="8"/>
      <c r="H44" s="8"/>
      <c r="X44" t="s">
        <v>44</v>
      </c>
      <c r="Y44">
        <v>92.2</v>
      </c>
    </row>
    <row r="47" spans="2:26">
      <c r="B47" t="s">
        <v>33</v>
      </c>
      <c r="C47" t="s">
        <v>7</v>
      </c>
      <c r="D47" s="10">
        <v>9.67</v>
      </c>
      <c r="E47" s="10">
        <v>9.6300000000000008</v>
      </c>
      <c r="F47" s="10">
        <v>9.6300000000000008</v>
      </c>
      <c r="G47" s="10">
        <v>9.57</v>
      </c>
      <c r="H47" s="10">
        <v>9.57</v>
      </c>
      <c r="I47" s="10">
        <v>9.59</v>
      </c>
      <c r="J47" s="10">
        <v>9.6300000000000008</v>
      </c>
      <c r="K47" s="10">
        <v>9.64</v>
      </c>
      <c r="L47" s="10">
        <v>9.57</v>
      </c>
      <c r="M47" s="10">
        <v>9.59</v>
      </c>
      <c r="N47" s="10">
        <v>9.58</v>
      </c>
      <c r="O47" s="10">
        <v>9.64</v>
      </c>
      <c r="P47" s="11">
        <v>9.5500000000000007</v>
      </c>
      <c r="Q47" s="10">
        <v>9.64</v>
      </c>
      <c r="R47" s="10">
        <v>9.67</v>
      </c>
      <c r="S47" s="10">
        <v>9.57</v>
      </c>
      <c r="T47" s="10">
        <f>D47</f>
        <v>9.67</v>
      </c>
    </row>
    <row r="48" spans="2:26">
      <c r="B48" t="s">
        <v>52</v>
      </c>
    </row>
    <row r="49" spans="2:25">
      <c r="C49" t="s">
        <v>13</v>
      </c>
      <c r="D49" s="2">
        <v>1</v>
      </c>
      <c r="E49" s="2">
        <v>2</v>
      </c>
      <c r="F49" s="2">
        <v>3</v>
      </c>
      <c r="G49" s="2">
        <v>4</v>
      </c>
      <c r="H49" s="2">
        <v>5</v>
      </c>
      <c r="I49" s="2">
        <v>6</v>
      </c>
      <c r="J49" s="2">
        <v>7</v>
      </c>
      <c r="K49" s="2">
        <v>8</v>
      </c>
      <c r="L49" s="2">
        <v>9</v>
      </c>
      <c r="M49" s="2">
        <v>10</v>
      </c>
      <c r="N49" s="2">
        <v>11</v>
      </c>
      <c r="O49" s="2">
        <v>12</v>
      </c>
      <c r="P49" s="2">
        <v>13</v>
      </c>
      <c r="Q49" s="2">
        <v>14</v>
      </c>
      <c r="R49" s="2">
        <v>15</v>
      </c>
      <c r="S49" s="2">
        <v>16</v>
      </c>
      <c r="T49" s="2">
        <v>17</v>
      </c>
    </row>
    <row r="50" spans="2:25">
      <c r="C50" t="s">
        <v>26</v>
      </c>
      <c r="D50">
        <v>0</v>
      </c>
      <c r="E50">
        <v>0</v>
      </c>
      <c r="F50" s="8">
        <v>9.89</v>
      </c>
      <c r="G50" s="9">
        <v>10.16</v>
      </c>
      <c r="H50" s="8">
        <v>10.38</v>
      </c>
      <c r="I50" s="8">
        <v>10.72</v>
      </c>
      <c r="J50" s="8">
        <v>11.16</v>
      </c>
      <c r="K50" s="8">
        <v>11.28</v>
      </c>
      <c r="L50" s="8">
        <v>11.43</v>
      </c>
      <c r="M50" s="8">
        <v>11.84</v>
      </c>
      <c r="N50" s="8">
        <v>11.97</v>
      </c>
      <c r="O50" s="8">
        <v>12.36</v>
      </c>
      <c r="P50" s="8">
        <v>12.5</v>
      </c>
      <c r="Q50" s="8">
        <v>12.81</v>
      </c>
      <c r="R50" s="8">
        <v>12.91</v>
      </c>
      <c r="S50" s="8">
        <v>13.04</v>
      </c>
      <c r="T50" s="8">
        <v>11.05</v>
      </c>
      <c r="X50" t="s">
        <v>40</v>
      </c>
      <c r="Y50">
        <v>18.5</v>
      </c>
    </row>
    <row r="51" spans="2:25">
      <c r="C51" t="s">
        <v>5</v>
      </c>
      <c r="D51" s="1" t="s">
        <v>3</v>
      </c>
      <c r="E51" s="8">
        <v>0</v>
      </c>
      <c r="F51" s="8">
        <f t="shared" ref="F51:T51" si="3">F50-F47</f>
        <v>0.25999999999999979</v>
      </c>
      <c r="G51" s="8">
        <f t="shared" si="3"/>
        <v>0.58999999999999986</v>
      </c>
      <c r="H51" s="8">
        <f t="shared" si="3"/>
        <v>0.8100000000000005</v>
      </c>
      <c r="I51" s="8">
        <f t="shared" si="3"/>
        <v>1.1300000000000008</v>
      </c>
      <c r="J51" s="8">
        <f t="shared" si="3"/>
        <v>1.5299999999999994</v>
      </c>
      <c r="K51" s="8">
        <f t="shared" si="3"/>
        <v>1.6399999999999988</v>
      </c>
      <c r="L51" s="8">
        <f t="shared" si="3"/>
        <v>1.8599999999999994</v>
      </c>
      <c r="M51" s="8">
        <f t="shared" si="3"/>
        <v>2.25</v>
      </c>
      <c r="N51" s="8">
        <f t="shared" si="3"/>
        <v>2.3900000000000006</v>
      </c>
      <c r="O51" s="8">
        <f t="shared" si="3"/>
        <v>2.7199999999999989</v>
      </c>
      <c r="P51" s="8">
        <f t="shared" si="3"/>
        <v>2.9499999999999993</v>
      </c>
      <c r="Q51" s="8">
        <f t="shared" si="3"/>
        <v>3.17</v>
      </c>
      <c r="R51" s="8">
        <f t="shared" si="3"/>
        <v>3.24</v>
      </c>
      <c r="S51" s="8">
        <f t="shared" si="3"/>
        <v>3.4699999999999989</v>
      </c>
      <c r="T51" s="8">
        <f t="shared" si="3"/>
        <v>1.3800000000000008</v>
      </c>
      <c r="U51" s="1">
        <f>SUM(E51:T51)</f>
        <v>29.39</v>
      </c>
      <c r="V51" t="s">
        <v>37</v>
      </c>
      <c r="X51" t="s">
        <v>34</v>
      </c>
      <c r="Y51">
        <v>5.0199999999999996</v>
      </c>
    </row>
    <row r="52" spans="2:25">
      <c r="C52" t="s">
        <v>6</v>
      </c>
      <c r="F52">
        <v>20.85</v>
      </c>
      <c r="H52" s="8"/>
      <c r="I52" s="8">
        <v>21.92</v>
      </c>
      <c r="J52" s="8">
        <v>20.18</v>
      </c>
      <c r="K52" s="8">
        <v>16.95</v>
      </c>
      <c r="L52" s="8">
        <v>15.05</v>
      </c>
      <c r="M52" s="8">
        <v>12.85</v>
      </c>
      <c r="N52" s="8">
        <v>10.7</v>
      </c>
      <c r="O52" s="8">
        <v>9.67</v>
      </c>
      <c r="P52" s="8">
        <v>7.92</v>
      </c>
      <c r="Q52" s="8">
        <v>6.61</v>
      </c>
      <c r="R52" s="8">
        <v>5.68</v>
      </c>
      <c r="S52" s="8">
        <v>4.92</v>
      </c>
      <c r="T52" s="8">
        <v>4.6500000000000004</v>
      </c>
      <c r="X52" t="s">
        <v>41</v>
      </c>
      <c r="Y52" s="8">
        <v>31.89</v>
      </c>
    </row>
    <row r="53" spans="2:25">
      <c r="C53" t="s">
        <v>46</v>
      </c>
      <c r="F53" s="8">
        <v>0.1</v>
      </c>
      <c r="G53" s="8">
        <v>0.5</v>
      </c>
      <c r="H53" s="8">
        <v>0.25</v>
      </c>
      <c r="X53" t="s">
        <v>42</v>
      </c>
      <c r="Y53">
        <v>12</v>
      </c>
    </row>
    <row r="54" spans="2:25">
      <c r="C54" t="s">
        <v>47</v>
      </c>
      <c r="F54" s="8">
        <v>0.1</v>
      </c>
      <c r="G54" s="8">
        <v>0.5</v>
      </c>
      <c r="H54" s="8">
        <v>0.25</v>
      </c>
      <c r="X54" t="s">
        <v>43</v>
      </c>
      <c r="Y54">
        <v>10</v>
      </c>
    </row>
    <row r="55" spans="2:25">
      <c r="C55" t="s">
        <v>48</v>
      </c>
      <c r="F55" s="8">
        <v>9.7799999999999994</v>
      </c>
      <c r="G55" s="8">
        <v>11.85</v>
      </c>
      <c r="H55" s="8">
        <v>11.33</v>
      </c>
      <c r="X55" t="s">
        <v>44</v>
      </c>
      <c r="Y55">
        <v>94.1</v>
      </c>
    </row>
    <row r="58" spans="2:25">
      <c r="B58" t="s">
        <v>33</v>
      </c>
      <c r="C58" t="s">
        <v>7</v>
      </c>
      <c r="D58" s="10">
        <v>9.6</v>
      </c>
      <c r="E58" s="10">
        <v>9.58</v>
      </c>
      <c r="F58" s="10">
        <v>9.64</v>
      </c>
      <c r="G58" s="10">
        <v>9.6</v>
      </c>
      <c r="H58" s="10">
        <v>9.6199999999999992</v>
      </c>
      <c r="I58" s="10">
        <v>9.61</v>
      </c>
      <c r="J58" s="10">
        <v>9.58</v>
      </c>
      <c r="K58" s="10">
        <v>9.6199999999999992</v>
      </c>
      <c r="L58" s="10">
        <v>9.6199999999999992</v>
      </c>
      <c r="M58" s="10">
        <v>9.6199999999999992</v>
      </c>
      <c r="N58" s="10">
        <v>9.58</v>
      </c>
      <c r="O58" s="10">
        <v>9.67</v>
      </c>
      <c r="P58" s="11">
        <v>9.61</v>
      </c>
      <c r="Q58" s="10">
        <v>9.59</v>
      </c>
      <c r="R58" s="10">
        <v>9.58</v>
      </c>
      <c r="S58" s="10">
        <v>9.65</v>
      </c>
      <c r="T58" s="10">
        <f>D58</f>
        <v>9.6</v>
      </c>
    </row>
    <row r="59" spans="2:25">
      <c r="B59" t="s">
        <v>53</v>
      </c>
    </row>
    <row r="60" spans="2:25">
      <c r="C60" t="s">
        <v>13</v>
      </c>
      <c r="D60" s="2">
        <v>1</v>
      </c>
      <c r="E60" s="2">
        <v>2</v>
      </c>
      <c r="F60" s="2">
        <v>3</v>
      </c>
      <c r="G60" s="2">
        <v>4</v>
      </c>
      <c r="H60" s="2">
        <v>5</v>
      </c>
      <c r="I60" s="2">
        <v>6</v>
      </c>
      <c r="J60" s="2">
        <v>7</v>
      </c>
      <c r="K60" s="2">
        <v>8</v>
      </c>
      <c r="L60" s="2">
        <v>9</v>
      </c>
      <c r="M60" s="2">
        <v>10</v>
      </c>
      <c r="N60" s="2">
        <v>11</v>
      </c>
      <c r="O60" s="2">
        <v>12</v>
      </c>
      <c r="P60" s="2">
        <v>13</v>
      </c>
      <c r="Q60" s="2">
        <v>14</v>
      </c>
      <c r="R60" s="2">
        <v>15</v>
      </c>
      <c r="S60" s="2">
        <v>16</v>
      </c>
      <c r="T60" s="2">
        <v>17</v>
      </c>
    </row>
    <row r="61" spans="2:25">
      <c r="C61" t="s">
        <v>26</v>
      </c>
      <c r="D61">
        <v>0</v>
      </c>
      <c r="E61">
        <v>0</v>
      </c>
      <c r="F61" s="8">
        <v>10.19</v>
      </c>
      <c r="G61" s="9">
        <v>10.55</v>
      </c>
      <c r="H61" s="8">
        <v>10.76</v>
      </c>
      <c r="I61" s="8">
        <v>10.85</v>
      </c>
      <c r="J61" s="8">
        <v>11.16</v>
      </c>
      <c r="K61" s="8">
        <v>11.44</v>
      </c>
      <c r="L61" s="8">
        <v>11.66</v>
      </c>
      <c r="M61" s="8">
        <v>11.88</v>
      </c>
      <c r="N61" s="8">
        <v>12</v>
      </c>
      <c r="O61" s="8">
        <v>12.53</v>
      </c>
      <c r="P61" s="8">
        <v>12.53</v>
      </c>
      <c r="Q61" s="8">
        <v>12.39</v>
      </c>
      <c r="R61" s="8">
        <v>12.52</v>
      </c>
      <c r="S61" s="8">
        <v>12.78</v>
      </c>
      <c r="T61" s="8">
        <v>10.68</v>
      </c>
      <c r="X61" t="s">
        <v>40</v>
      </c>
      <c r="Y61">
        <v>18.5</v>
      </c>
    </row>
    <row r="62" spans="2:25">
      <c r="C62" t="s">
        <v>5</v>
      </c>
      <c r="D62" s="1" t="s">
        <v>3</v>
      </c>
      <c r="E62" s="8">
        <v>0</v>
      </c>
      <c r="F62" s="8">
        <f t="shared" ref="F62:T62" si="4">F61-F58</f>
        <v>0.54999999999999893</v>
      </c>
      <c r="G62" s="8">
        <f t="shared" si="4"/>
        <v>0.95000000000000107</v>
      </c>
      <c r="H62" s="8">
        <f t="shared" si="4"/>
        <v>1.1400000000000006</v>
      </c>
      <c r="I62" s="8">
        <f t="shared" si="4"/>
        <v>1.2400000000000002</v>
      </c>
      <c r="J62" s="8">
        <f t="shared" si="4"/>
        <v>1.58</v>
      </c>
      <c r="K62" s="8">
        <f t="shared" si="4"/>
        <v>1.8200000000000003</v>
      </c>
      <c r="L62" s="8">
        <f t="shared" si="4"/>
        <v>2.0400000000000009</v>
      </c>
      <c r="M62" s="8">
        <f t="shared" si="4"/>
        <v>2.2600000000000016</v>
      </c>
      <c r="N62" s="8">
        <f t="shared" si="4"/>
        <v>2.42</v>
      </c>
      <c r="O62" s="8">
        <f t="shared" si="4"/>
        <v>2.8599999999999994</v>
      </c>
      <c r="P62" s="8">
        <f t="shared" si="4"/>
        <v>2.92</v>
      </c>
      <c r="Q62" s="8">
        <f t="shared" si="4"/>
        <v>2.8000000000000007</v>
      </c>
      <c r="R62" s="8">
        <f t="shared" si="4"/>
        <v>2.9399999999999995</v>
      </c>
      <c r="S62" s="8">
        <f t="shared" si="4"/>
        <v>3.129999999999999</v>
      </c>
      <c r="T62" s="8">
        <f t="shared" si="4"/>
        <v>1.08</v>
      </c>
      <c r="U62" s="1">
        <f>SUM(E62:T62)</f>
        <v>29.730000000000004</v>
      </c>
      <c r="V62" t="s">
        <v>37</v>
      </c>
      <c r="X62" t="s">
        <v>34</v>
      </c>
      <c r="Y62">
        <v>3.79</v>
      </c>
    </row>
    <row r="63" spans="2:25">
      <c r="C63" t="s">
        <v>6</v>
      </c>
      <c r="F63" s="3">
        <v>20.98</v>
      </c>
      <c r="G63">
        <v>21.16</v>
      </c>
      <c r="H63" s="8">
        <v>19.75</v>
      </c>
      <c r="I63" s="8">
        <v>18.100000000000001</v>
      </c>
      <c r="J63" s="8">
        <v>16.45</v>
      </c>
      <c r="K63" s="8">
        <v>14.68</v>
      </c>
      <c r="L63" s="8">
        <v>12.06</v>
      </c>
      <c r="M63" s="8">
        <v>11.01</v>
      </c>
      <c r="N63" s="8">
        <v>9.24</v>
      </c>
      <c r="O63" s="8">
        <v>7.87</v>
      </c>
      <c r="P63" s="12"/>
      <c r="Q63" s="8">
        <v>5.91</v>
      </c>
      <c r="R63" s="8">
        <v>5.23</v>
      </c>
      <c r="S63" s="8">
        <v>4.78</v>
      </c>
      <c r="T63" s="8">
        <v>4.58</v>
      </c>
      <c r="X63" t="s">
        <v>41</v>
      </c>
      <c r="Y63" s="8">
        <v>29.97</v>
      </c>
    </row>
    <row r="64" spans="2:25">
      <c r="C64" t="s">
        <v>46</v>
      </c>
      <c r="F64" s="8"/>
      <c r="G64" s="8"/>
      <c r="H64" s="8"/>
      <c r="X64" t="s">
        <v>42</v>
      </c>
      <c r="Y64">
        <v>12</v>
      </c>
    </row>
    <row r="65" spans="1:26">
      <c r="C65" t="s">
        <v>47</v>
      </c>
      <c r="F65" s="8"/>
      <c r="G65" s="8"/>
      <c r="H65" s="8"/>
      <c r="X65" t="s">
        <v>43</v>
      </c>
      <c r="Y65" t="s">
        <v>55</v>
      </c>
      <c r="Z65" t="s">
        <v>54</v>
      </c>
    </row>
    <row r="66" spans="1:26">
      <c r="C66" t="s">
        <v>48</v>
      </c>
      <c r="F66" s="8"/>
      <c r="G66" s="8"/>
      <c r="H66" s="8"/>
      <c r="X66" t="s">
        <v>44</v>
      </c>
      <c r="Y66">
        <v>93.2</v>
      </c>
    </row>
    <row r="69" spans="1:26" s="13" customFormat="1"/>
    <row r="70" spans="1:26">
      <c r="A70" s="14">
        <v>44253</v>
      </c>
    </row>
    <row r="71" spans="1:26">
      <c r="J71" t="s">
        <v>29</v>
      </c>
      <c r="L71" t="s">
        <v>27</v>
      </c>
    </row>
    <row r="72" spans="1:26">
      <c r="A72" t="s">
        <v>21</v>
      </c>
      <c r="B72" t="s">
        <v>22</v>
      </c>
      <c r="J72" t="s">
        <v>29</v>
      </c>
      <c r="K72">
        <v>314</v>
      </c>
      <c r="L72" t="s">
        <v>28</v>
      </c>
      <c r="P72" t="s">
        <v>8</v>
      </c>
    </row>
    <row r="73" spans="1:26">
      <c r="A73" t="s">
        <v>23</v>
      </c>
      <c r="B73" s="4">
        <v>44229</v>
      </c>
    </row>
    <row r="74" spans="1:26">
      <c r="A74" t="s">
        <v>24</v>
      </c>
      <c r="B74">
        <v>93.8</v>
      </c>
    </row>
    <row r="75" spans="1:26">
      <c r="A75" t="s">
        <v>36</v>
      </c>
    </row>
    <row r="76" spans="1:26">
      <c r="A76" t="s">
        <v>0</v>
      </c>
      <c r="B76">
        <v>90</v>
      </c>
      <c r="D76" t="s">
        <v>12</v>
      </c>
      <c r="E76">
        <v>18.5</v>
      </c>
      <c r="F76">
        <v>32</v>
      </c>
      <c r="G76">
        <v>36</v>
      </c>
      <c r="H76" t="s">
        <v>16</v>
      </c>
    </row>
    <row r="77" spans="1:26">
      <c r="A77" t="s">
        <v>35</v>
      </c>
      <c r="B77">
        <v>15</v>
      </c>
      <c r="D77" t="s">
        <v>39</v>
      </c>
      <c r="E77" s="6">
        <v>2.9</v>
      </c>
      <c r="F77" s="7"/>
    </row>
    <row r="80" spans="1:26">
      <c r="B80" t="s">
        <v>33</v>
      </c>
      <c r="C80" t="s">
        <v>7</v>
      </c>
      <c r="D80" s="10">
        <v>9.6199999999999992</v>
      </c>
      <c r="E80" s="10">
        <v>9.57</v>
      </c>
      <c r="F80" s="10">
        <v>9.6</v>
      </c>
      <c r="G80" s="10">
        <v>9.66</v>
      </c>
      <c r="H80" s="10">
        <v>9.6300000000000008</v>
      </c>
      <c r="I80" s="10">
        <v>9.58</v>
      </c>
      <c r="J80" s="10">
        <v>9.61</v>
      </c>
      <c r="K80" s="10">
        <v>9.65</v>
      </c>
      <c r="L80" s="10">
        <v>9.6300000000000008</v>
      </c>
      <c r="M80" s="10">
        <v>9.56</v>
      </c>
      <c r="N80" s="10">
        <v>9.57</v>
      </c>
      <c r="O80" s="10">
        <v>9.64</v>
      </c>
      <c r="P80" s="11">
        <v>9.68</v>
      </c>
      <c r="Q80" s="10">
        <v>9.65</v>
      </c>
      <c r="R80" s="10">
        <v>9.5500000000000007</v>
      </c>
      <c r="S80" s="10">
        <v>9.65</v>
      </c>
      <c r="T80" s="10">
        <f>D80</f>
        <v>9.6199999999999992</v>
      </c>
    </row>
    <row r="81" spans="2:25">
      <c r="B81" t="s">
        <v>56</v>
      </c>
    </row>
    <row r="82" spans="2:25">
      <c r="C82" t="s">
        <v>13</v>
      </c>
      <c r="D82" s="2">
        <v>1</v>
      </c>
      <c r="E82" s="2">
        <v>2</v>
      </c>
      <c r="F82" s="2">
        <v>3</v>
      </c>
      <c r="G82" s="2">
        <v>4</v>
      </c>
      <c r="H82" s="2">
        <v>5</v>
      </c>
      <c r="I82" s="2">
        <v>6</v>
      </c>
      <c r="J82" s="2">
        <v>7</v>
      </c>
      <c r="K82" s="2">
        <v>8</v>
      </c>
      <c r="L82" s="2">
        <v>9</v>
      </c>
      <c r="M82" s="2">
        <v>10</v>
      </c>
      <c r="N82" s="2">
        <v>11</v>
      </c>
      <c r="O82" s="2">
        <v>12</v>
      </c>
      <c r="P82" s="2">
        <v>13</v>
      </c>
      <c r="Q82" s="2">
        <v>14</v>
      </c>
      <c r="R82" s="2">
        <v>15</v>
      </c>
      <c r="S82" s="2">
        <v>16</v>
      </c>
      <c r="T82" s="2">
        <v>17</v>
      </c>
    </row>
    <row r="83" spans="2:25">
      <c r="C83" t="s">
        <v>26</v>
      </c>
      <c r="D83">
        <v>0</v>
      </c>
      <c r="E83">
        <v>0</v>
      </c>
      <c r="F83" s="8">
        <v>9.7200000000000006</v>
      </c>
      <c r="G83" s="9">
        <v>10</v>
      </c>
      <c r="H83" s="8">
        <v>10.16</v>
      </c>
      <c r="I83" s="8">
        <v>10.31</v>
      </c>
      <c r="J83" s="8">
        <v>10.59</v>
      </c>
      <c r="K83" s="8">
        <v>11.07</v>
      </c>
      <c r="L83" s="8">
        <v>11.08</v>
      </c>
      <c r="M83" s="8">
        <v>11.29</v>
      </c>
      <c r="N83" s="8">
        <v>11.49</v>
      </c>
      <c r="O83" s="8">
        <v>11.79</v>
      </c>
      <c r="P83" s="8">
        <v>11.91</v>
      </c>
      <c r="Q83" s="8">
        <v>12.02</v>
      </c>
      <c r="R83" s="8">
        <v>12.42</v>
      </c>
      <c r="S83" s="8">
        <v>12.59</v>
      </c>
      <c r="T83" s="8">
        <v>10.87</v>
      </c>
      <c r="X83" t="s">
        <v>40</v>
      </c>
      <c r="Y83">
        <v>18.5</v>
      </c>
    </row>
    <row r="84" spans="2:25">
      <c r="C84" t="s">
        <v>5</v>
      </c>
      <c r="D84" s="1" t="s">
        <v>3</v>
      </c>
      <c r="E84" s="8">
        <v>0</v>
      </c>
      <c r="F84" s="8">
        <f t="shared" ref="F84" si="5">F83-F80</f>
        <v>0.12000000000000099</v>
      </c>
      <c r="G84" s="8">
        <f t="shared" ref="G84" si="6">G83-G80</f>
        <v>0.33999999999999986</v>
      </c>
      <c r="H84" s="8">
        <f t="shared" ref="H84" si="7">H83-H80</f>
        <v>0.52999999999999936</v>
      </c>
      <c r="I84" s="8">
        <f t="shared" ref="I84" si="8">I83-I80</f>
        <v>0.73000000000000043</v>
      </c>
      <c r="J84" s="8">
        <f t="shared" ref="J84" si="9">J83-J80</f>
        <v>0.98000000000000043</v>
      </c>
      <c r="K84" s="8">
        <f t="shared" ref="K84" si="10">K83-K80</f>
        <v>1.42</v>
      </c>
      <c r="L84" s="8">
        <f t="shared" ref="L84" si="11">L83-L80</f>
        <v>1.4499999999999993</v>
      </c>
      <c r="M84" s="8">
        <f t="shared" ref="M84" si="12">M83-M80</f>
        <v>1.7299999999999986</v>
      </c>
      <c r="N84" s="8">
        <f t="shared" ref="N84" si="13">N83-N80</f>
        <v>1.92</v>
      </c>
      <c r="O84" s="8">
        <f t="shared" ref="O84" si="14">O83-O80</f>
        <v>2.1499999999999986</v>
      </c>
      <c r="P84" s="8">
        <f t="shared" ref="P84" si="15">P83-P80</f>
        <v>2.2300000000000004</v>
      </c>
      <c r="Q84" s="8">
        <f t="shared" ref="Q84" si="16">Q83-Q80</f>
        <v>2.3699999999999992</v>
      </c>
      <c r="R84" s="8">
        <f t="shared" ref="R84" si="17">R83-R80</f>
        <v>2.8699999999999992</v>
      </c>
      <c r="S84" s="8">
        <f t="shared" ref="S84" si="18">S83-S80</f>
        <v>2.9399999999999995</v>
      </c>
      <c r="T84" s="8">
        <f t="shared" ref="T84" si="19">T83-T80</f>
        <v>1.25</v>
      </c>
      <c r="U84" s="1">
        <f>SUM(E84:T84)</f>
        <v>23.029999999999994</v>
      </c>
      <c r="V84" t="s">
        <v>37</v>
      </c>
      <c r="X84" t="s">
        <v>34</v>
      </c>
      <c r="Y84">
        <v>4.42</v>
      </c>
    </row>
    <row r="85" spans="2:25">
      <c r="C85" t="s">
        <v>6</v>
      </c>
      <c r="F85" s="3"/>
      <c r="H85" s="8"/>
      <c r="I85" s="8"/>
      <c r="J85" s="8">
        <v>21.33</v>
      </c>
      <c r="K85" s="8">
        <v>20.91</v>
      </c>
      <c r="L85" s="8">
        <v>17.61</v>
      </c>
      <c r="M85" s="8">
        <v>14.93</v>
      </c>
      <c r="N85" s="8">
        <v>12.68</v>
      </c>
      <c r="O85" s="8">
        <v>12.06</v>
      </c>
      <c r="P85" s="15">
        <v>9.84</v>
      </c>
      <c r="Q85" s="8">
        <v>8.4499999999999993</v>
      </c>
      <c r="R85" s="8">
        <v>7.29</v>
      </c>
      <c r="S85" s="8">
        <v>6.19</v>
      </c>
      <c r="T85" s="8">
        <v>5.92</v>
      </c>
      <c r="X85" t="s">
        <v>41</v>
      </c>
      <c r="Y85" s="8">
        <v>30.52</v>
      </c>
    </row>
    <row r="86" spans="2:25">
      <c r="C86" t="s">
        <v>46</v>
      </c>
      <c r="F86">
        <v>0.1</v>
      </c>
      <c r="G86">
        <v>0.2</v>
      </c>
      <c r="H86">
        <v>0.3</v>
      </c>
      <c r="I86">
        <v>0.3</v>
      </c>
      <c r="X86" t="s">
        <v>42</v>
      </c>
      <c r="Y86">
        <v>11.5</v>
      </c>
    </row>
    <row r="87" spans="2:25">
      <c r="C87" t="s">
        <v>47</v>
      </c>
      <c r="F87">
        <v>0.1</v>
      </c>
      <c r="G87">
        <v>0.2</v>
      </c>
      <c r="H87">
        <v>0.3</v>
      </c>
      <c r="I87">
        <v>0.3</v>
      </c>
      <c r="X87" t="s">
        <v>43</v>
      </c>
      <c r="Y87">
        <v>10</v>
      </c>
    </row>
    <row r="88" spans="2:25">
      <c r="C88" t="s">
        <v>48</v>
      </c>
      <c r="F88" s="8">
        <v>7.06</v>
      </c>
      <c r="G88" s="8">
        <v>11.51</v>
      </c>
      <c r="H88" s="8">
        <v>12.11</v>
      </c>
      <c r="I88">
        <v>11.63</v>
      </c>
      <c r="X88" t="s">
        <v>44</v>
      </c>
      <c r="Y88">
        <v>93.5</v>
      </c>
    </row>
    <row r="91" spans="2:25">
      <c r="B91" t="s">
        <v>33</v>
      </c>
      <c r="C91" t="s">
        <v>7</v>
      </c>
      <c r="D91" s="10">
        <v>9.58</v>
      </c>
      <c r="E91" s="10">
        <v>9.6199999999999992</v>
      </c>
      <c r="F91" s="10">
        <v>9.61</v>
      </c>
      <c r="G91" s="10">
        <v>9.64</v>
      </c>
      <c r="H91" s="10">
        <v>9.5399999999999991</v>
      </c>
      <c r="I91" s="10">
        <v>9.6300000000000008</v>
      </c>
      <c r="J91" s="10">
        <v>9.6199999999999992</v>
      </c>
      <c r="K91" s="10">
        <v>9.6199999999999992</v>
      </c>
      <c r="L91" s="10">
        <v>9.6199999999999992</v>
      </c>
      <c r="M91" s="10">
        <v>9.58</v>
      </c>
      <c r="N91" s="10">
        <v>9.59</v>
      </c>
      <c r="O91" s="10">
        <v>9.6300000000000008</v>
      </c>
      <c r="P91" s="11">
        <v>9.6300000000000008</v>
      </c>
      <c r="Q91" s="10">
        <v>9.6199999999999992</v>
      </c>
      <c r="R91" s="10">
        <v>9.65</v>
      </c>
      <c r="S91" s="10">
        <v>9.6199999999999992</v>
      </c>
      <c r="T91" s="10">
        <f>D91</f>
        <v>9.58</v>
      </c>
    </row>
    <row r="92" spans="2:25">
      <c r="B92" t="s">
        <v>57</v>
      </c>
    </row>
    <row r="93" spans="2:25">
      <c r="C93" t="s">
        <v>13</v>
      </c>
      <c r="D93" s="2">
        <v>1</v>
      </c>
      <c r="E93" s="2">
        <v>2</v>
      </c>
      <c r="F93" s="2">
        <v>3</v>
      </c>
      <c r="G93" s="2">
        <v>4</v>
      </c>
      <c r="H93" s="2">
        <v>5</v>
      </c>
      <c r="I93" s="2">
        <v>6</v>
      </c>
      <c r="J93" s="2">
        <v>7</v>
      </c>
      <c r="K93" s="2">
        <v>8</v>
      </c>
      <c r="L93" s="2">
        <v>9</v>
      </c>
      <c r="M93" s="2">
        <v>10</v>
      </c>
      <c r="N93" s="2">
        <v>11</v>
      </c>
      <c r="O93" s="2">
        <v>12</v>
      </c>
      <c r="P93" s="2">
        <v>13</v>
      </c>
      <c r="Q93" s="2">
        <v>14</v>
      </c>
      <c r="R93" s="2">
        <v>15</v>
      </c>
      <c r="S93" s="2">
        <v>16</v>
      </c>
      <c r="T93" s="2">
        <v>17</v>
      </c>
      <c r="X93" t="s">
        <v>24</v>
      </c>
      <c r="Y93">
        <v>93.8</v>
      </c>
    </row>
    <row r="94" spans="2:25">
      <c r="C94" t="s">
        <v>26</v>
      </c>
      <c r="D94">
        <v>0</v>
      </c>
      <c r="E94" s="8">
        <v>9.67</v>
      </c>
      <c r="F94" s="9">
        <v>10.17</v>
      </c>
      <c r="G94">
        <v>10.47</v>
      </c>
      <c r="H94" s="8">
        <v>10.81</v>
      </c>
      <c r="I94" s="8">
        <v>11.04</v>
      </c>
      <c r="J94" s="8">
        <v>11.4</v>
      </c>
      <c r="K94" s="8">
        <v>11.67</v>
      </c>
      <c r="L94" s="8">
        <v>11.93</v>
      </c>
      <c r="M94" s="8">
        <v>12.35</v>
      </c>
      <c r="N94" s="8">
        <v>12.56</v>
      </c>
      <c r="O94" s="8">
        <v>13.06</v>
      </c>
      <c r="P94" s="8">
        <v>12.81</v>
      </c>
      <c r="Q94" s="8">
        <v>12.9</v>
      </c>
      <c r="R94" s="8">
        <v>13.29</v>
      </c>
      <c r="S94" s="8">
        <v>13.41</v>
      </c>
      <c r="T94" s="8">
        <v>11.69</v>
      </c>
      <c r="X94" t="s">
        <v>40</v>
      </c>
      <c r="Y94">
        <v>18.5</v>
      </c>
    </row>
    <row r="95" spans="2:25">
      <c r="C95" t="s">
        <v>5</v>
      </c>
      <c r="D95" s="1" t="s">
        <v>3</v>
      </c>
      <c r="E95" s="8">
        <f t="shared" ref="E95:F95" si="20">E94-E91</f>
        <v>5.0000000000000711E-2</v>
      </c>
      <c r="F95" s="8">
        <f t="shared" si="20"/>
        <v>0.5600000000000005</v>
      </c>
      <c r="G95" s="8">
        <f t="shared" ref="G95" si="21">G94-G91</f>
        <v>0.83000000000000007</v>
      </c>
      <c r="H95" s="8">
        <f t="shared" ref="H95" si="22">H94-H91</f>
        <v>1.2700000000000014</v>
      </c>
      <c r="I95" s="8">
        <f t="shared" ref="I95" si="23">I94-I91</f>
        <v>1.4099999999999984</v>
      </c>
      <c r="J95" s="8">
        <f t="shared" ref="J95" si="24">J94-J91</f>
        <v>1.7800000000000011</v>
      </c>
      <c r="K95" s="8">
        <f t="shared" ref="K95" si="25">K94-K91</f>
        <v>2.0500000000000007</v>
      </c>
      <c r="L95" s="8">
        <f t="shared" ref="L95" si="26">L94-L91</f>
        <v>2.3100000000000005</v>
      </c>
      <c r="M95" s="8">
        <f t="shared" ref="M95" si="27">M94-M91</f>
        <v>2.7699999999999996</v>
      </c>
      <c r="N95" s="8">
        <f t="shared" ref="N95" si="28">N94-N91</f>
        <v>2.9700000000000006</v>
      </c>
      <c r="O95" s="8">
        <f t="shared" ref="O95" si="29">O94-O91</f>
        <v>3.4299999999999997</v>
      </c>
      <c r="P95" s="8">
        <f t="shared" ref="P95" si="30">P94-P91</f>
        <v>3.1799999999999997</v>
      </c>
      <c r="Q95" s="8">
        <f t="shared" ref="Q95" si="31">Q94-Q91</f>
        <v>3.2800000000000011</v>
      </c>
      <c r="R95" s="8">
        <f t="shared" ref="R95" si="32">R94-R91</f>
        <v>3.6399999999999988</v>
      </c>
      <c r="S95" s="8">
        <f t="shared" ref="S95" si="33">S94-S91</f>
        <v>3.7900000000000009</v>
      </c>
      <c r="T95" s="8">
        <f t="shared" ref="T95" si="34">T94-T91</f>
        <v>2.1099999999999994</v>
      </c>
      <c r="U95" s="1">
        <f>SUM(E95:T95)</f>
        <v>35.43</v>
      </c>
      <c r="V95" t="s">
        <v>37</v>
      </c>
      <c r="X95" t="s">
        <v>34</v>
      </c>
      <c r="Y95">
        <v>3.88</v>
      </c>
    </row>
    <row r="96" spans="2:25">
      <c r="C96" t="s">
        <v>6</v>
      </c>
      <c r="F96" s="3"/>
      <c r="H96" s="8">
        <v>20.88</v>
      </c>
      <c r="I96" s="8">
        <v>18.52</v>
      </c>
      <c r="J96" s="8">
        <v>15.52</v>
      </c>
      <c r="K96" s="8">
        <v>13.22</v>
      </c>
      <c r="L96" s="8">
        <v>11.36</v>
      </c>
      <c r="M96" s="8">
        <v>9.93</v>
      </c>
      <c r="N96" s="8">
        <v>8.44</v>
      </c>
      <c r="O96" s="8">
        <v>7.13</v>
      </c>
      <c r="P96" s="15">
        <v>6.13</v>
      </c>
      <c r="Q96" s="8">
        <v>5.29</v>
      </c>
      <c r="R96" s="8">
        <v>4.46</v>
      </c>
      <c r="S96" s="8">
        <v>3.89</v>
      </c>
      <c r="X96" t="s">
        <v>41</v>
      </c>
      <c r="Y96" s="8">
        <v>30.47</v>
      </c>
    </row>
    <row r="97" spans="2:26">
      <c r="C97" t="s">
        <v>46</v>
      </c>
      <c r="F97" s="8">
        <v>0.21</v>
      </c>
      <c r="G97" s="8">
        <v>0.4</v>
      </c>
      <c r="H97" s="8"/>
      <c r="X97" t="s">
        <v>42</v>
      </c>
      <c r="Y97">
        <v>11.75</v>
      </c>
    </row>
    <row r="98" spans="2:26">
      <c r="C98" t="s">
        <v>47</v>
      </c>
      <c r="F98" s="8">
        <v>0.21</v>
      </c>
      <c r="G98" s="8">
        <v>0.4</v>
      </c>
      <c r="H98" s="8"/>
      <c r="X98" t="s">
        <v>43</v>
      </c>
      <c r="Y98">
        <v>10</v>
      </c>
    </row>
    <row r="99" spans="2:26">
      <c r="C99" t="s">
        <v>48</v>
      </c>
      <c r="F99" s="8">
        <v>11.05</v>
      </c>
      <c r="G99" s="8">
        <v>10.75</v>
      </c>
      <c r="H99" s="8"/>
      <c r="X99" t="s">
        <v>44</v>
      </c>
      <c r="Y99">
        <v>92.9</v>
      </c>
    </row>
    <row r="102" spans="2:26">
      <c r="B102" t="s">
        <v>33</v>
      </c>
      <c r="C102" t="s">
        <v>7</v>
      </c>
      <c r="D102" s="10">
        <v>9.6199999999999992</v>
      </c>
      <c r="E102" s="10">
        <v>9.57</v>
      </c>
      <c r="F102" s="10">
        <v>9.64</v>
      </c>
      <c r="G102" s="10">
        <v>9.58</v>
      </c>
      <c r="H102" s="10">
        <v>9.59</v>
      </c>
      <c r="I102" s="10">
        <v>9.6300000000000008</v>
      </c>
      <c r="J102" s="10">
        <v>9.68</v>
      </c>
      <c r="K102" s="10">
        <v>9.64</v>
      </c>
      <c r="L102" s="10">
        <v>9.66</v>
      </c>
      <c r="M102" s="10">
        <v>9.59</v>
      </c>
      <c r="N102" s="10">
        <v>9.6199999999999992</v>
      </c>
      <c r="O102" s="10">
        <v>9.6199999999999992</v>
      </c>
      <c r="P102" s="11">
        <v>9.57</v>
      </c>
      <c r="Q102" s="10">
        <v>9.64</v>
      </c>
      <c r="R102" s="10">
        <v>9.6199999999999992</v>
      </c>
      <c r="S102" s="10">
        <v>9.6300000000000008</v>
      </c>
      <c r="T102" s="10">
        <f>D102</f>
        <v>9.6199999999999992</v>
      </c>
    </row>
    <row r="103" spans="2:26">
      <c r="B103" t="s">
        <v>58</v>
      </c>
    </row>
    <row r="104" spans="2:26">
      <c r="C104" t="s">
        <v>13</v>
      </c>
      <c r="D104" s="2">
        <v>1</v>
      </c>
      <c r="E104" s="2">
        <v>2</v>
      </c>
      <c r="F104" s="2">
        <v>3</v>
      </c>
      <c r="G104" s="2">
        <v>4</v>
      </c>
      <c r="H104" s="2">
        <v>5</v>
      </c>
      <c r="I104" s="2">
        <v>6</v>
      </c>
      <c r="J104" s="2">
        <v>7</v>
      </c>
      <c r="K104" s="2">
        <v>8</v>
      </c>
      <c r="L104" s="2">
        <v>9</v>
      </c>
      <c r="M104" s="2">
        <v>10</v>
      </c>
      <c r="N104" s="2">
        <v>11</v>
      </c>
      <c r="O104" s="2">
        <v>12</v>
      </c>
      <c r="P104" s="2">
        <v>13</v>
      </c>
      <c r="Q104" s="2">
        <v>14</v>
      </c>
      <c r="R104" s="2">
        <v>15</v>
      </c>
      <c r="S104" s="2">
        <v>16</v>
      </c>
      <c r="T104" s="2">
        <v>17</v>
      </c>
    </row>
    <row r="105" spans="2:26">
      <c r="C105" t="s">
        <v>26</v>
      </c>
      <c r="D105">
        <v>0</v>
      </c>
      <c r="E105">
        <v>0</v>
      </c>
      <c r="F105" s="8">
        <v>9.69</v>
      </c>
      <c r="G105" s="9">
        <v>9.92</v>
      </c>
      <c r="H105" s="8">
        <v>10.09</v>
      </c>
      <c r="I105" s="8">
        <v>10.43</v>
      </c>
      <c r="J105" s="8">
        <v>10.72</v>
      </c>
      <c r="K105" s="8">
        <v>10.92</v>
      </c>
      <c r="L105" s="8">
        <v>11.31</v>
      </c>
      <c r="M105" s="8">
        <v>11.4</v>
      </c>
      <c r="N105" s="8">
        <v>11.62</v>
      </c>
      <c r="O105" s="8">
        <v>11.77</v>
      </c>
      <c r="P105" s="8">
        <v>11.81</v>
      </c>
      <c r="Q105" s="8">
        <v>12.25</v>
      </c>
      <c r="R105" s="8">
        <v>12.26</v>
      </c>
      <c r="S105" s="8">
        <v>12.58</v>
      </c>
      <c r="T105" s="8">
        <v>10.97</v>
      </c>
      <c r="X105" t="s">
        <v>40</v>
      </c>
      <c r="Y105">
        <v>18.5</v>
      </c>
    </row>
    <row r="106" spans="2:26">
      <c r="C106" t="s">
        <v>5</v>
      </c>
      <c r="D106" s="1" t="s">
        <v>3</v>
      </c>
      <c r="E106" s="8">
        <v>0</v>
      </c>
      <c r="F106" s="8">
        <f t="shared" ref="F106" si="35">F105-F102</f>
        <v>4.9999999999998934E-2</v>
      </c>
      <c r="G106" s="8">
        <f t="shared" ref="G106" si="36">G105-G102</f>
        <v>0.33999999999999986</v>
      </c>
      <c r="H106" s="8">
        <f t="shared" ref="H106" si="37">H105-H102</f>
        <v>0.5</v>
      </c>
      <c r="I106" s="8">
        <f t="shared" ref="I106" si="38">I105-I102</f>
        <v>0.79999999999999893</v>
      </c>
      <c r="J106" s="8">
        <f t="shared" ref="J106" si="39">J105-J102</f>
        <v>1.0400000000000009</v>
      </c>
      <c r="K106" s="8">
        <f t="shared" ref="K106" si="40">K105-K102</f>
        <v>1.2799999999999994</v>
      </c>
      <c r="L106" s="8">
        <f t="shared" ref="L106" si="41">L105-L102</f>
        <v>1.6500000000000004</v>
      </c>
      <c r="M106" s="8">
        <f t="shared" ref="M106" si="42">M105-M102</f>
        <v>1.8100000000000005</v>
      </c>
      <c r="N106" s="8">
        <f t="shared" ref="N106" si="43">N105-N102</f>
        <v>2</v>
      </c>
      <c r="O106" s="8">
        <f t="shared" ref="O106" si="44">O105-O102</f>
        <v>2.1500000000000004</v>
      </c>
      <c r="P106" s="8">
        <f t="shared" ref="P106" si="45">P105-P102</f>
        <v>2.2400000000000002</v>
      </c>
      <c r="Q106" s="8">
        <f t="shared" ref="Q106" si="46">Q105-Q102</f>
        <v>2.6099999999999994</v>
      </c>
      <c r="R106" s="8">
        <f t="shared" ref="R106" si="47">R105-R102</f>
        <v>2.6400000000000006</v>
      </c>
      <c r="S106" s="8">
        <f t="shared" ref="S106" si="48">S105-S102</f>
        <v>2.9499999999999993</v>
      </c>
      <c r="T106" s="8">
        <f t="shared" ref="T106" si="49">T105-T102</f>
        <v>1.3500000000000014</v>
      </c>
      <c r="U106" s="1">
        <f>SUM(E106:T106)</f>
        <v>23.41</v>
      </c>
      <c r="V106" t="s">
        <v>37</v>
      </c>
      <c r="X106" t="s">
        <v>34</v>
      </c>
      <c r="Y106">
        <v>4.49</v>
      </c>
    </row>
    <row r="107" spans="2:26">
      <c r="C107" t="s">
        <v>6</v>
      </c>
      <c r="H107" s="8"/>
      <c r="I107" s="8"/>
      <c r="J107" s="8">
        <v>22.92</v>
      </c>
      <c r="K107" s="8">
        <v>19.68</v>
      </c>
      <c r="L107" s="8">
        <v>16.93</v>
      </c>
      <c r="M107" s="8">
        <v>14.93</v>
      </c>
      <c r="N107" s="8">
        <v>12.32</v>
      </c>
      <c r="O107" s="8">
        <v>10.43</v>
      </c>
      <c r="P107" s="15">
        <v>8.89</v>
      </c>
      <c r="Q107" s="8">
        <v>8.33</v>
      </c>
      <c r="R107" s="8">
        <v>7.02</v>
      </c>
      <c r="S107" s="8">
        <v>6.69</v>
      </c>
      <c r="T107" s="8">
        <v>5.96</v>
      </c>
      <c r="X107" t="s">
        <v>41</v>
      </c>
      <c r="Y107" s="8">
        <v>30.47</v>
      </c>
    </row>
    <row r="108" spans="2:26">
      <c r="C108" t="s">
        <v>46</v>
      </c>
      <c r="F108" s="8"/>
      <c r="G108" s="8">
        <v>0.3</v>
      </c>
      <c r="H108" s="8">
        <v>0.3</v>
      </c>
      <c r="I108">
        <v>0.31</v>
      </c>
      <c r="X108" t="s">
        <v>42</v>
      </c>
      <c r="Y108">
        <v>12</v>
      </c>
    </row>
    <row r="109" spans="2:26">
      <c r="C109" t="s">
        <v>47</v>
      </c>
      <c r="F109" s="8"/>
      <c r="G109" s="8">
        <v>0.3</v>
      </c>
      <c r="H109" s="8">
        <v>0.3</v>
      </c>
      <c r="I109">
        <v>0.31</v>
      </c>
      <c r="X109" t="s">
        <v>43</v>
      </c>
      <c r="Z109" t="s">
        <v>59</v>
      </c>
    </row>
    <row r="110" spans="2:26">
      <c r="C110" t="s">
        <v>48</v>
      </c>
      <c r="F110" s="8"/>
      <c r="G110" s="8">
        <v>11.6</v>
      </c>
      <c r="H110" s="8">
        <v>12.53</v>
      </c>
      <c r="I110" s="8">
        <v>11.79</v>
      </c>
      <c r="X110" t="s">
        <v>44</v>
      </c>
      <c r="Y110">
        <v>93.2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V23"/>
  <sheetViews>
    <sheetView zoomScale="85" zoomScaleNormal="85" zoomScalePageLayoutView="85" workbookViewId="0">
      <selection activeCell="F16" sqref="F16:T16"/>
    </sheetView>
  </sheetViews>
  <sheetFormatPr baseColWidth="10" defaultRowHeight="15" x14ac:dyDescent="0"/>
  <cols>
    <col min="1" max="1" width="13.1640625" customWidth="1"/>
    <col min="2" max="2" width="12.5" bestFit="1" customWidth="1"/>
    <col min="3" max="3" width="11.1640625" customWidth="1"/>
    <col min="4" max="19" width="7" customWidth="1"/>
  </cols>
  <sheetData>
    <row r="1" spans="1:22">
      <c r="A1" t="s">
        <v>15</v>
      </c>
    </row>
    <row r="2" spans="1:22">
      <c r="J2" t="s">
        <v>29</v>
      </c>
      <c r="K2">
        <v>614</v>
      </c>
      <c r="L2" t="s">
        <v>27</v>
      </c>
    </row>
    <row r="3" spans="1:22">
      <c r="A3" t="s">
        <v>21</v>
      </c>
      <c r="B3" t="s">
        <v>22</v>
      </c>
      <c r="J3" t="s">
        <v>29</v>
      </c>
      <c r="K3">
        <v>334</v>
      </c>
      <c r="L3" t="s">
        <v>28</v>
      </c>
    </row>
    <row r="4" spans="1:22">
      <c r="A4" t="s">
        <v>23</v>
      </c>
      <c r="B4" s="4">
        <v>44229</v>
      </c>
    </row>
    <row r="5" spans="1:22">
      <c r="A5" t="s">
        <v>24</v>
      </c>
      <c r="B5">
        <v>93.8</v>
      </c>
      <c r="C5" t="s">
        <v>25</v>
      </c>
    </row>
    <row r="6" spans="1:22">
      <c r="A6" t="s">
        <v>0</v>
      </c>
      <c r="B6">
        <v>90</v>
      </c>
    </row>
    <row r="8" spans="1:22">
      <c r="B8" t="s">
        <v>12</v>
      </c>
      <c r="C8">
        <v>18.5</v>
      </c>
      <c r="D8">
        <v>32</v>
      </c>
      <c r="E8">
        <v>34</v>
      </c>
      <c r="F8" t="s">
        <v>16</v>
      </c>
      <c r="V8" t="s">
        <v>8</v>
      </c>
    </row>
    <row r="9" spans="1:22">
      <c r="B9" t="s">
        <v>17</v>
      </c>
      <c r="C9">
        <f>A16</f>
        <v>18.5</v>
      </c>
      <c r="D9">
        <f>A18</f>
        <v>32.71</v>
      </c>
    </row>
    <row r="11" spans="1:22">
      <c r="B11" t="s">
        <v>18</v>
      </c>
      <c r="C11" t="s">
        <v>7</v>
      </c>
      <c r="D11">
        <v>9.6999999999999993</v>
      </c>
      <c r="E11">
        <v>9.6</v>
      </c>
      <c r="F11">
        <v>9.5</v>
      </c>
      <c r="G11">
        <v>9.6</v>
      </c>
      <c r="H11">
        <v>9.6</v>
      </c>
      <c r="I11">
        <v>9.6999999999999993</v>
      </c>
      <c r="J11">
        <v>9.6</v>
      </c>
      <c r="K11">
        <v>9.6</v>
      </c>
      <c r="L11">
        <v>9.6</v>
      </c>
      <c r="M11" s="3">
        <v>9.6999999999999993</v>
      </c>
      <c r="N11">
        <v>9.6</v>
      </c>
      <c r="O11">
        <v>9.6</v>
      </c>
      <c r="P11">
        <v>9.6</v>
      </c>
      <c r="Q11">
        <v>9.6</v>
      </c>
      <c r="R11">
        <v>9.6</v>
      </c>
      <c r="S11" s="3">
        <v>9.6</v>
      </c>
      <c r="T11">
        <v>9.6999999999999993</v>
      </c>
    </row>
    <row r="12" spans="1:22">
      <c r="B12" t="s">
        <v>19</v>
      </c>
      <c r="C12" t="s">
        <v>7</v>
      </c>
      <c r="D12">
        <v>9.6999999999999993</v>
      </c>
      <c r="E12" s="3">
        <v>9.5</v>
      </c>
      <c r="F12">
        <v>9.5</v>
      </c>
      <c r="G12" s="3">
        <v>9.6999999999999993</v>
      </c>
      <c r="H12" s="3">
        <v>9.6999999999999993</v>
      </c>
      <c r="I12" s="3">
        <v>9.6</v>
      </c>
      <c r="J12">
        <v>9.6</v>
      </c>
      <c r="K12">
        <v>9.6</v>
      </c>
      <c r="L12">
        <v>9.6</v>
      </c>
      <c r="M12">
        <v>9.6</v>
      </c>
      <c r="N12">
        <v>9.6</v>
      </c>
      <c r="O12">
        <v>9.6</v>
      </c>
      <c r="P12" s="3">
        <v>9.6999999999999993</v>
      </c>
      <c r="Q12" s="3">
        <v>9.6</v>
      </c>
      <c r="R12" s="3">
        <v>9.5</v>
      </c>
      <c r="S12" s="3">
        <v>9.5</v>
      </c>
      <c r="T12">
        <v>9.6999999999999993</v>
      </c>
    </row>
    <row r="13" spans="1:22">
      <c r="B13" t="s">
        <v>20</v>
      </c>
      <c r="C13" t="s">
        <v>7</v>
      </c>
      <c r="D13">
        <v>9.6999999999999993</v>
      </c>
      <c r="E13">
        <v>9.6</v>
      </c>
      <c r="F13">
        <v>9.5</v>
      </c>
      <c r="G13">
        <v>9.6</v>
      </c>
      <c r="H13">
        <v>9.6</v>
      </c>
      <c r="I13">
        <v>9.6999999999999993</v>
      </c>
      <c r="J13">
        <v>9.6</v>
      </c>
      <c r="K13" s="3">
        <v>9.5</v>
      </c>
      <c r="L13" s="3">
        <v>9.6999999999999993</v>
      </c>
      <c r="M13">
        <v>9.6</v>
      </c>
      <c r="N13" s="3">
        <v>9.5</v>
      </c>
      <c r="O13">
        <v>9.6</v>
      </c>
      <c r="P13">
        <v>9.6</v>
      </c>
      <c r="Q13" s="3">
        <v>9.5</v>
      </c>
      <c r="R13">
        <v>9.6</v>
      </c>
      <c r="S13" s="3">
        <v>9.6999999999999993</v>
      </c>
      <c r="T13">
        <v>9.6999999999999993</v>
      </c>
    </row>
    <row r="14" spans="1:22">
      <c r="A14" t="s">
        <v>30</v>
      </c>
    </row>
    <row r="15" spans="1:22">
      <c r="A15" t="s">
        <v>4</v>
      </c>
      <c r="C15" t="s">
        <v>13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</row>
    <row r="16" spans="1:22">
      <c r="A16">
        <v>18.5</v>
      </c>
      <c r="B16" t="s">
        <v>18</v>
      </c>
      <c r="C16" t="s">
        <v>26</v>
      </c>
      <c r="D16">
        <v>0</v>
      </c>
      <c r="E16">
        <v>0</v>
      </c>
      <c r="F16" s="1">
        <v>10.3</v>
      </c>
      <c r="G16" s="5">
        <v>10.7</v>
      </c>
      <c r="H16" s="1">
        <v>11</v>
      </c>
      <c r="I16" s="1">
        <v>11.5</v>
      </c>
      <c r="J16" s="1">
        <v>11.6</v>
      </c>
      <c r="K16" s="1">
        <v>11.8</v>
      </c>
      <c r="L16" s="1">
        <v>12.1</v>
      </c>
      <c r="M16" s="1">
        <v>12.2</v>
      </c>
      <c r="N16" s="1">
        <v>12.4</v>
      </c>
      <c r="O16" s="1">
        <v>12.6</v>
      </c>
      <c r="P16" s="1">
        <v>12.6</v>
      </c>
      <c r="Q16" s="1">
        <v>12.7</v>
      </c>
      <c r="R16" s="1">
        <v>12.9</v>
      </c>
      <c r="S16" s="1">
        <v>13.3</v>
      </c>
      <c r="T16" s="1">
        <v>13.7</v>
      </c>
    </row>
    <row r="17" spans="1:21">
      <c r="A17" t="s">
        <v>2</v>
      </c>
      <c r="B17" t="s">
        <v>19</v>
      </c>
      <c r="C17" t="s">
        <v>26</v>
      </c>
      <c r="D17">
        <v>0</v>
      </c>
      <c r="E17">
        <v>0</v>
      </c>
      <c r="F17" s="5">
        <v>10.4</v>
      </c>
      <c r="G17" s="5">
        <v>10.8</v>
      </c>
      <c r="H17" s="1">
        <v>11</v>
      </c>
      <c r="I17" s="1">
        <v>11.5</v>
      </c>
      <c r="J17" s="1">
        <v>11.6</v>
      </c>
      <c r="K17" s="5">
        <v>11.9</v>
      </c>
      <c r="L17" s="5">
        <v>12</v>
      </c>
      <c r="M17" s="1">
        <v>12.2</v>
      </c>
      <c r="N17" s="1">
        <v>12.4</v>
      </c>
      <c r="O17" s="5">
        <v>12.5</v>
      </c>
      <c r="P17" s="5">
        <v>12.7</v>
      </c>
      <c r="Q17" s="5">
        <v>12.6</v>
      </c>
      <c r="R17" s="1">
        <v>12.9</v>
      </c>
      <c r="S17" s="1">
        <v>13.3</v>
      </c>
      <c r="T17" s="1">
        <v>13.7</v>
      </c>
    </row>
    <row r="18" spans="1:21">
      <c r="A18">
        <v>32.71</v>
      </c>
      <c r="B18" t="s">
        <v>20</v>
      </c>
      <c r="C18" t="s">
        <v>26</v>
      </c>
      <c r="D18">
        <v>0</v>
      </c>
      <c r="E18">
        <v>0</v>
      </c>
      <c r="F18" s="1">
        <v>10.3</v>
      </c>
      <c r="G18" s="5">
        <v>10.6</v>
      </c>
      <c r="H18" s="5">
        <v>11.1</v>
      </c>
      <c r="I18" s="1">
        <v>11.5</v>
      </c>
      <c r="J18" s="5">
        <v>11.7</v>
      </c>
      <c r="K18" s="1">
        <v>11.8</v>
      </c>
      <c r="L18" s="1">
        <v>12.1</v>
      </c>
      <c r="M18" s="1">
        <v>12.2</v>
      </c>
      <c r="N18" s="5">
        <v>12.3</v>
      </c>
      <c r="O18" s="1">
        <v>12.6</v>
      </c>
      <c r="P18" s="1">
        <v>12.6</v>
      </c>
      <c r="Q18" s="1">
        <v>12.7</v>
      </c>
      <c r="R18" s="5">
        <v>13</v>
      </c>
      <c r="S18" s="1">
        <v>13.3</v>
      </c>
      <c r="T18" s="1">
        <v>13.8</v>
      </c>
    </row>
    <row r="19" spans="1:21">
      <c r="B19" t="s">
        <v>18</v>
      </c>
      <c r="C19" t="s">
        <v>5</v>
      </c>
      <c r="D19" s="1" t="s">
        <v>3</v>
      </c>
      <c r="E19" s="1" t="s">
        <v>3</v>
      </c>
      <c r="F19" s="1">
        <f>F16-F11</f>
        <v>0.80000000000000071</v>
      </c>
      <c r="G19" s="1">
        <f t="shared" ref="G19:T19" si="0">G16-G11</f>
        <v>1.0999999999999996</v>
      </c>
      <c r="H19" s="1">
        <f t="shared" si="0"/>
        <v>1.4000000000000004</v>
      </c>
      <c r="I19" s="1">
        <f t="shared" si="0"/>
        <v>1.8000000000000007</v>
      </c>
      <c r="J19" s="1">
        <f t="shared" si="0"/>
        <v>2</v>
      </c>
      <c r="K19" s="1">
        <f t="shared" si="0"/>
        <v>2.2000000000000011</v>
      </c>
      <c r="L19" s="1">
        <f t="shared" si="0"/>
        <v>2.5</v>
      </c>
      <c r="M19" s="1">
        <f t="shared" si="0"/>
        <v>2.5</v>
      </c>
      <c r="N19" s="1">
        <f t="shared" si="0"/>
        <v>2.8000000000000007</v>
      </c>
      <c r="O19" s="1">
        <f t="shared" si="0"/>
        <v>3</v>
      </c>
      <c r="P19" s="1">
        <f t="shared" si="0"/>
        <v>3</v>
      </c>
      <c r="Q19" s="1">
        <f t="shared" si="0"/>
        <v>3.0999999999999996</v>
      </c>
      <c r="R19" s="1">
        <f t="shared" si="0"/>
        <v>3.3000000000000007</v>
      </c>
      <c r="S19" s="1">
        <f t="shared" si="0"/>
        <v>3.7000000000000011</v>
      </c>
      <c r="T19" s="1">
        <f t="shared" si="0"/>
        <v>4</v>
      </c>
      <c r="U19" s="1">
        <f>SUM(F19:S19)</f>
        <v>33.200000000000003</v>
      </c>
    </row>
    <row r="20" spans="1:21">
      <c r="B20" t="s">
        <v>19</v>
      </c>
      <c r="C20" t="s">
        <v>5</v>
      </c>
      <c r="D20" s="1" t="s">
        <v>3</v>
      </c>
      <c r="E20" s="1" t="s">
        <v>3</v>
      </c>
      <c r="F20" s="1">
        <f>F17-F12</f>
        <v>0.90000000000000036</v>
      </c>
      <c r="G20" s="1">
        <f t="shared" ref="G20:T20" si="1">G17-G12</f>
        <v>1.1000000000000014</v>
      </c>
      <c r="H20" s="1">
        <f t="shared" si="1"/>
        <v>1.3000000000000007</v>
      </c>
      <c r="I20" s="1">
        <f t="shared" si="1"/>
        <v>1.9000000000000004</v>
      </c>
      <c r="J20" s="1">
        <f t="shared" si="1"/>
        <v>2</v>
      </c>
      <c r="K20" s="1">
        <f t="shared" si="1"/>
        <v>2.3000000000000007</v>
      </c>
      <c r="L20" s="1">
        <f t="shared" si="1"/>
        <v>2.4000000000000004</v>
      </c>
      <c r="M20" s="1">
        <f t="shared" si="1"/>
        <v>2.5999999999999996</v>
      </c>
      <c r="N20" s="1">
        <f t="shared" si="1"/>
        <v>2.8000000000000007</v>
      </c>
      <c r="O20" s="1">
        <f t="shared" si="1"/>
        <v>2.9000000000000004</v>
      </c>
      <c r="P20" s="1">
        <f t="shared" si="1"/>
        <v>3</v>
      </c>
      <c r="Q20" s="1">
        <f t="shared" si="1"/>
        <v>3</v>
      </c>
      <c r="R20" s="1">
        <f t="shared" si="1"/>
        <v>3.4000000000000004</v>
      </c>
      <c r="S20" s="1">
        <f t="shared" si="1"/>
        <v>3.8000000000000007</v>
      </c>
      <c r="T20" s="1">
        <f t="shared" si="1"/>
        <v>4</v>
      </c>
      <c r="U20" s="1">
        <f t="shared" ref="U20:U21" si="2">SUM(F20:S20)</f>
        <v>33.400000000000006</v>
      </c>
    </row>
    <row r="21" spans="1:21">
      <c r="B21" t="s">
        <v>20</v>
      </c>
      <c r="C21" t="s">
        <v>5</v>
      </c>
      <c r="D21" s="1" t="s">
        <v>3</v>
      </c>
      <c r="E21" s="1" t="s">
        <v>3</v>
      </c>
      <c r="F21" s="1">
        <f>F18-F13</f>
        <v>0.80000000000000071</v>
      </c>
      <c r="G21" s="1">
        <f t="shared" ref="G21:T21" si="3">G18-G13</f>
        <v>1</v>
      </c>
      <c r="H21" s="1">
        <f t="shared" si="3"/>
        <v>1.5</v>
      </c>
      <c r="I21" s="1">
        <f t="shared" si="3"/>
        <v>1.8000000000000007</v>
      </c>
      <c r="J21" s="1">
        <f t="shared" si="3"/>
        <v>2.0999999999999996</v>
      </c>
      <c r="K21" s="1">
        <f t="shared" si="3"/>
        <v>2.3000000000000007</v>
      </c>
      <c r="L21" s="1">
        <f t="shared" si="3"/>
        <v>2.4000000000000004</v>
      </c>
      <c r="M21" s="1">
        <f t="shared" si="3"/>
        <v>2.5999999999999996</v>
      </c>
      <c r="N21" s="1">
        <f t="shared" si="3"/>
        <v>2.8000000000000007</v>
      </c>
      <c r="O21" s="1">
        <f t="shared" si="3"/>
        <v>3</v>
      </c>
      <c r="P21" s="1">
        <f t="shared" si="3"/>
        <v>3</v>
      </c>
      <c r="Q21" s="1">
        <f t="shared" si="3"/>
        <v>3.1999999999999993</v>
      </c>
      <c r="R21" s="1">
        <f t="shared" si="3"/>
        <v>3.4000000000000004</v>
      </c>
      <c r="S21" s="1">
        <f t="shared" si="3"/>
        <v>3.6000000000000014</v>
      </c>
      <c r="T21" s="1">
        <f t="shared" si="3"/>
        <v>4.1000000000000014</v>
      </c>
      <c r="U21" s="1">
        <f t="shared" si="2"/>
        <v>33.500000000000007</v>
      </c>
    </row>
    <row r="22" spans="1:21">
      <c r="C22" t="s">
        <v>6</v>
      </c>
      <c r="F22" t="s">
        <v>9</v>
      </c>
      <c r="G22">
        <v>22.75</v>
      </c>
      <c r="H22">
        <v>19.899999999999999</v>
      </c>
      <c r="I22">
        <v>16.66</v>
      </c>
      <c r="J22">
        <v>13.9</v>
      </c>
      <c r="K22">
        <v>12.22</v>
      </c>
      <c r="L22">
        <v>9.8000000000000007</v>
      </c>
      <c r="M22">
        <v>8.7899999999999991</v>
      </c>
      <c r="N22">
        <v>7.6</v>
      </c>
      <c r="O22">
        <v>6.52</v>
      </c>
      <c r="P22">
        <v>5.73</v>
      </c>
      <c r="Q22">
        <v>4.9000000000000004</v>
      </c>
      <c r="R22">
        <v>4.47</v>
      </c>
      <c r="S22">
        <v>3.92</v>
      </c>
      <c r="T22">
        <v>3.53</v>
      </c>
    </row>
    <row r="23" spans="1:21">
      <c r="F23">
        <v>10.48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V10"/>
  <sheetViews>
    <sheetView zoomScale="85" zoomScaleNormal="85" zoomScalePageLayoutView="85" workbookViewId="0">
      <selection activeCell="G25" sqref="G25"/>
    </sheetView>
  </sheetViews>
  <sheetFormatPr baseColWidth="10" defaultRowHeight="15" x14ac:dyDescent="0"/>
  <cols>
    <col min="2" max="2" width="12.5" bestFit="1" customWidth="1"/>
    <col min="4" max="19" width="7" customWidth="1"/>
  </cols>
  <sheetData>
    <row r="1" spans="1:22">
      <c r="A1" t="s">
        <v>14</v>
      </c>
    </row>
    <row r="3" spans="1:22">
      <c r="D3">
        <f>D4/16</f>
        <v>1.6875</v>
      </c>
    </row>
    <row r="4" spans="1:22">
      <c r="B4" t="s">
        <v>12</v>
      </c>
      <c r="C4">
        <v>19</v>
      </c>
      <c r="D4">
        <v>27</v>
      </c>
      <c r="E4">
        <v>32</v>
      </c>
      <c r="V4" t="s">
        <v>8</v>
      </c>
    </row>
    <row r="6" spans="1:22">
      <c r="A6" t="s">
        <v>0</v>
      </c>
      <c r="C6" t="s">
        <v>7</v>
      </c>
      <c r="D6">
        <v>9.6</v>
      </c>
      <c r="E6">
        <v>9.6</v>
      </c>
      <c r="F6">
        <v>9.6</v>
      </c>
      <c r="G6">
        <v>9.5</v>
      </c>
      <c r="H6">
        <v>9.6</v>
      </c>
      <c r="I6">
        <v>9.6</v>
      </c>
      <c r="J6">
        <v>9.6</v>
      </c>
      <c r="K6">
        <v>9.5</v>
      </c>
      <c r="L6">
        <v>9.5</v>
      </c>
      <c r="M6">
        <v>9.5</v>
      </c>
      <c r="N6">
        <v>9.6</v>
      </c>
      <c r="O6">
        <v>9.6</v>
      </c>
      <c r="P6">
        <v>9.5</v>
      </c>
      <c r="Q6">
        <v>9.6</v>
      </c>
      <c r="R6">
        <v>9.5</v>
      </c>
      <c r="S6">
        <v>9.6</v>
      </c>
    </row>
    <row r="7" spans="1:22">
      <c r="A7" t="s">
        <v>4</v>
      </c>
      <c r="B7" t="s">
        <v>2</v>
      </c>
      <c r="C7" t="s">
        <v>13</v>
      </c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</row>
    <row r="8" spans="1:22">
      <c r="A8">
        <v>19</v>
      </c>
      <c r="B8">
        <v>30.84</v>
      </c>
      <c r="C8" t="s">
        <v>1</v>
      </c>
      <c r="D8" s="1" t="s">
        <v>3</v>
      </c>
      <c r="E8" s="1" t="s">
        <v>3</v>
      </c>
      <c r="F8" s="1">
        <v>10.4</v>
      </c>
      <c r="G8" s="1">
        <v>10.5</v>
      </c>
      <c r="H8" s="1">
        <v>10.8</v>
      </c>
      <c r="I8" s="1">
        <v>11.1</v>
      </c>
      <c r="J8" s="1">
        <v>11.6</v>
      </c>
      <c r="K8" s="1">
        <v>11.9</v>
      </c>
      <c r="L8" s="1">
        <v>12.1</v>
      </c>
      <c r="M8" s="1">
        <v>12.5</v>
      </c>
      <c r="N8" s="1">
        <v>13.1</v>
      </c>
      <c r="O8" s="1">
        <v>13</v>
      </c>
      <c r="P8" s="1">
        <v>13</v>
      </c>
      <c r="Q8" s="1">
        <v>13.5</v>
      </c>
      <c r="R8" s="1">
        <v>13.6</v>
      </c>
      <c r="S8" s="1">
        <v>13.1</v>
      </c>
    </row>
    <row r="9" spans="1:22">
      <c r="C9" t="s">
        <v>5</v>
      </c>
      <c r="F9" s="1">
        <f>F8-F6</f>
        <v>0.80000000000000071</v>
      </c>
      <c r="G9" s="1">
        <f t="shared" ref="G9:S9" si="0">G8-G6</f>
        <v>1</v>
      </c>
      <c r="H9" s="1">
        <f t="shared" si="0"/>
        <v>1.2000000000000011</v>
      </c>
      <c r="I9" s="1">
        <f t="shared" si="0"/>
        <v>1.5</v>
      </c>
      <c r="J9" s="1">
        <f t="shared" si="0"/>
        <v>2</v>
      </c>
      <c r="K9" s="1">
        <f t="shared" si="0"/>
        <v>2.4000000000000004</v>
      </c>
      <c r="L9" s="1">
        <f t="shared" si="0"/>
        <v>2.5999999999999996</v>
      </c>
      <c r="M9" s="1">
        <f t="shared" si="0"/>
        <v>3</v>
      </c>
      <c r="N9" s="1">
        <f t="shared" si="0"/>
        <v>3.5</v>
      </c>
      <c r="O9" s="1">
        <f t="shared" si="0"/>
        <v>3.4000000000000004</v>
      </c>
      <c r="P9" s="1">
        <f t="shared" si="0"/>
        <v>3.5</v>
      </c>
      <c r="Q9" s="1">
        <f t="shared" si="0"/>
        <v>3.9000000000000004</v>
      </c>
      <c r="R9" s="1">
        <f t="shared" si="0"/>
        <v>4.0999999999999996</v>
      </c>
      <c r="S9" s="1">
        <f t="shared" si="0"/>
        <v>3.5</v>
      </c>
      <c r="U9" s="1">
        <f>SUM(F9:S9)</f>
        <v>36.4</v>
      </c>
    </row>
    <row r="10" spans="1:22">
      <c r="C10" t="s">
        <v>6</v>
      </c>
      <c r="F10" t="s">
        <v>9</v>
      </c>
      <c r="H10">
        <v>21.5</v>
      </c>
      <c r="I10">
        <v>19.05</v>
      </c>
      <c r="J10">
        <v>15.08</v>
      </c>
      <c r="K10">
        <v>12.27</v>
      </c>
      <c r="L10">
        <v>10.45</v>
      </c>
      <c r="M10">
        <v>8.82</v>
      </c>
      <c r="N10">
        <v>7.49</v>
      </c>
      <c r="O10">
        <v>6.57</v>
      </c>
      <c r="P10">
        <v>5.84</v>
      </c>
      <c r="Q10">
        <v>4.9000000000000004</v>
      </c>
      <c r="R10">
        <v>4.1900000000000004</v>
      </c>
      <c r="S10">
        <v>3.86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10"/>
  <sheetViews>
    <sheetView workbookViewId="0">
      <selection activeCell="E5" sqref="E5"/>
    </sheetView>
  </sheetViews>
  <sheetFormatPr baseColWidth="10" defaultRowHeight="15" x14ac:dyDescent="0"/>
  <cols>
    <col min="4" max="4" width="12" bestFit="1" customWidth="1"/>
  </cols>
  <sheetData>
    <row r="4" spans="4:6">
      <c r="D4" t="s">
        <v>10</v>
      </c>
      <c r="E4" t="s">
        <v>11</v>
      </c>
    </row>
    <row r="6" spans="4:6">
      <c r="D6">
        <v>75</v>
      </c>
      <c r="E6">
        <v>40</v>
      </c>
    </row>
    <row r="7" spans="4:6">
      <c r="D7">
        <v>80</v>
      </c>
    </row>
    <row r="8" spans="4:6">
      <c r="D8">
        <v>85</v>
      </c>
      <c r="E8">
        <v>34</v>
      </c>
    </row>
    <row r="9" spans="4:6">
      <c r="D9">
        <v>90</v>
      </c>
      <c r="E9">
        <v>31.6</v>
      </c>
      <c r="F9">
        <f>E8-E9</f>
        <v>2.3999999999999986</v>
      </c>
    </row>
    <row r="10" spans="4:6">
      <c r="D10">
        <v>95</v>
      </c>
      <c r="E10">
        <v>29</v>
      </c>
      <c r="F10">
        <f>E9-E10</f>
        <v>2.6000000000000014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EXP6</vt:lpstr>
      <vt:lpstr>TEST EXP5</vt:lpstr>
      <vt:lpstr>TEST EXP4</vt:lpstr>
      <vt:lpstr>TEST EXP3</vt:lpstr>
      <vt:lpstr>TEST EXP2</vt:lpstr>
      <vt:lpstr>TEST EXP1 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Pravin Isram</dc:creator>
  <cp:lastModifiedBy>Pravin Isram</cp:lastModifiedBy>
  <dcterms:created xsi:type="dcterms:W3CDTF">2021-02-06T10:58:02Z</dcterms:created>
  <dcterms:modified xsi:type="dcterms:W3CDTF">2021-03-25T23:44:34Z</dcterms:modified>
</cp:coreProperties>
</file>