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AFD60A947BD44DA8293D2123E319B46" descr="sj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11475" y="940435"/>
          <a:ext cx="3117850" cy="2081530"/>
        </a:xfrm>
        <a:prstGeom prst="rect">
          <a:avLst/>
        </a:prstGeom>
      </xdr:spPr>
    </xdr:pic>
  </etc:cellImage>
  <etc:cellImage>
    <xdr:pic>
      <xdr:nvPicPr>
        <xdr:cNvPr id="3" name="ID_EFFB44200A38462DB0DEB78D1AACCB7B" descr="nl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18105" y="2640965"/>
          <a:ext cx="3119755" cy="2081530"/>
        </a:xfrm>
        <a:prstGeom prst="rect">
          <a:avLst/>
        </a:prstGeom>
      </xdr:spPr>
    </xdr:pic>
  </etc:cellImage>
  <etc:cellImage>
    <xdr:pic>
      <xdr:nvPicPr>
        <xdr:cNvPr id="4" name="ID_220A30CE836142FD80EE0E11E0DB7C5D" descr="dk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80865" y="2508885"/>
          <a:ext cx="3116580" cy="2081530"/>
        </a:xfrm>
        <a:prstGeom prst="rect">
          <a:avLst/>
        </a:prstGeom>
      </xdr:spPr>
    </xdr:pic>
  </etc:cellImage>
  <etc:cellImage>
    <xdr:pic>
      <xdr:nvPicPr>
        <xdr:cNvPr id="5" name="ID_E14726907CA64F30B35EA65B73E6931A" descr="fi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50915" y="2581910"/>
          <a:ext cx="3116580" cy="2081530"/>
        </a:xfrm>
        <a:prstGeom prst="rect">
          <a:avLst/>
        </a:prstGeom>
      </xdr:spPr>
    </xdr:pic>
  </etc:cellImage>
  <etc:cellImage>
    <xdr:pic>
      <xdr:nvPicPr>
        <xdr:cNvPr id="6" name="ID_866EAD52C245408EA72BB0F96C22E72D" descr="Flag-European-Union-37622400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7550" y="2573020"/>
          <a:ext cx="10045700" cy="6706870"/>
        </a:xfrm>
        <a:prstGeom prst="rect">
          <a:avLst/>
        </a:prstGeom>
      </xdr:spPr>
    </xdr:pic>
  </etc:cellImage>
  <etc:cellImage>
    <xdr:pic>
      <xdr:nvPicPr>
        <xdr:cNvPr id="11" name="ID_B494291A3C0245C1B012ECBE1519BFE8" descr="image_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53840" y="2348865"/>
          <a:ext cx="1875790" cy="1920240"/>
        </a:xfrm>
        <a:prstGeom prst="rect">
          <a:avLst/>
        </a:prstGeom>
      </xdr:spPr>
    </xdr:pic>
  </etc:cellImage>
  <etc:cellImage>
    <xdr:pic>
      <xdr:nvPicPr>
        <xdr:cNvPr id="7" name="ID_EA030F1DDE454B25A7801F0B9A6594A6" descr="image_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737735" y="2470785"/>
          <a:ext cx="1904365" cy="1920240"/>
        </a:xfrm>
        <a:prstGeom prst="rect">
          <a:avLst/>
        </a:prstGeom>
      </xdr:spPr>
    </xdr:pic>
  </etc:cellImage>
  <etc:cellImage>
    <xdr:pic>
      <xdr:nvPicPr>
        <xdr:cNvPr id="9" name="ID_6A13895E195C455BAB447C813BCFEF97" descr="image_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45100" y="2560955"/>
          <a:ext cx="1904365" cy="1920240"/>
        </a:xfrm>
        <a:prstGeom prst="rect">
          <a:avLst/>
        </a:prstGeom>
      </xdr:spPr>
    </xdr:pic>
  </etc:cellImage>
  <etc:cellImage>
    <xdr:pic>
      <xdr:nvPicPr>
        <xdr:cNvPr id="8" name="ID_9E6F2A04CCE7477F93A2B7647822FC43" descr="image_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076450" y="2821305"/>
          <a:ext cx="1904365" cy="2005965"/>
        </a:xfrm>
        <a:prstGeom prst="rect">
          <a:avLst/>
        </a:prstGeom>
      </xdr:spPr>
    </xdr:pic>
  </etc:cellImage>
  <etc:cellImage>
    <xdr:pic>
      <xdr:nvPicPr>
        <xdr:cNvPr id="12" name="ID_83BD53042E2949779D64D06B3F01EC7B" descr="image_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565900" y="2583180"/>
          <a:ext cx="609600" cy="615315"/>
        </a:xfrm>
        <a:prstGeom prst="rect">
          <a:avLst/>
        </a:prstGeom>
      </xdr:spPr>
    </xdr:pic>
  </etc:cellImage>
  <etc:cellImage>
    <xdr:pic>
      <xdr:nvPicPr>
        <xdr:cNvPr id="14" name="ID_AC60542306334820A0AD669392DD7793" descr="image_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34085" y="2357755"/>
          <a:ext cx="609600" cy="615315"/>
        </a:xfrm>
        <a:prstGeom prst="rect">
          <a:avLst/>
        </a:prstGeom>
      </xdr:spPr>
    </xdr:pic>
  </etc:cellImage>
  <etc:cellImage>
    <xdr:pic>
      <xdr:nvPicPr>
        <xdr:cNvPr id="15" name="ID_F931763EADBC44418CC2D74BF6716D4C" descr="image_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4475" y="2604135"/>
          <a:ext cx="240030" cy="243840"/>
        </a:xfrm>
        <a:prstGeom prst="rect">
          <a:avLst/>
        </a:prstGeom>
      </xdr:spPr>
    </xdr:pic>
  </etc:cellImage>
  <etc:cellImage>
    <xdr:pic>
      <xdr:nvPicPr>
        <xdr:cNvPr id="16" name="ID_19CE3705E78247B0A9BA05493BABEAB5" descr="649a2957de00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089775" y="2527300"/>
          <a:ext cx="2537460" cy="25400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<sst xmlns="http://schemas.openxmlformats.org/spreadsheetml/2006/main" count="24" uniqueCount="24">
  <si>
    <t>Place</t>
  </si>
  <si>
    <t>Origin</t>
  </si>
  <si>
    <t>Team</t>
  </si>
  <si>
    <t>Map Diff</t>
  </si>
  <si>
    <t>Round Wins</t>
  </si>
  <si>
    <t>Round Losses</t>
  </si>
  <si>
    <t>Round Diff</t>
  </si>
  <si>
    <t>Round Win %</t>
  </si>
  <si>
    <t>1st</t>
  </si>
  <si>
    <t>Apeks</t>
  </si>
  <si>
    <t>2nd</t>
  </si>
  <si>
    <t>SweetNSour</t>
  </si>
  <si>
    <t>3rd</t>
  </si>
  <si>
    <t>OnlyFins</t>
  </si>
  <si>
    <t>4th</t>
  </si>
  <si>
    <t>Metizport</t>
  </si>
  <si>
    <t>5th</t>
  </si>
  <si>
    <t>apinaorkesteri</t>
  </si>
  <si>
    <t>6th</t>
  </si>
  <si>
    <t>NXT</t>
  </si>
  <si>
    <t>7th</t>
  </si>
  <si>
    <t>Formulation</t>
  </si>
  <si>
    <t>8th</t>
  </si>
  <si>
    <t>Who cars?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</si>
</sst>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</numFmts>
  <fonts count="22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C8340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2" xfId="0" applyFill="1" applyBorder="1">
      <alignment vertical="center"/>
    </xf>
    <xf numFmtId="0" fontId="2" fillId="4" borderId="3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834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jpe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zoomScale="280" zoomScaleNormal="280" workbookViewId="0">
      <selection activeCell="F3" sqref="F3"/>
    </sheetView>
  </sheetViews>
  <sheetFormatPr defaultColWidth="9.14285714285714" defaultRowHeight="15"/>
  <cols>
    <col min="1" max="1" width="5.57142857142857" style="1" customWidth="1"/>
    <col min="2" max="2" width="5.39047619047619" customWidth="1"/>
    <col min="3" max="3" width="5.2" customWidth="1"/>
    <col min="4" max="4" width="13.1714285714286" customWidth="1"/>
    <col min="5" max="5" width="7.96190476190476" customWidth="1"/>
    <col min="6" max="6" width="9.28571428571429" customWidth="1"/>
    <col min="7" max="7" width="10.7714285714286" customWidth="1"/>
    <col min="8" max="8" width="8.24761904761905" customWidth="1"/>
    <col min="9" max="9" width="10" customWidth="1"/>
    <col min="10" max="10" width="14.1619047619048"/>
    <col min="12" max="12" width="14.2666666666667"/>
  </cols>
  <sheetData>
    <row r="1" spans="1:9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ht="20" customHeight="1" spans="1:9">
      <c r="A2" s="5" t="s">
        <v>8</v>
      </c>
      <c r="B2" s="6" t="str">
        <f>_xlfn.DISPIMG("ID_0AFD60A947BD44DA8293D2123E319B46",1)</f>
        <v>=DISPIMG("ID_0AFD60A947BD44DA8293D2123E319B46",1)</v>
      </c>
      <c r="C2" s="7" t="str">
        <f>_xlfn.DISPIMG("ID_F931763EADBC44418CC2D74BF6716D4C",1)</f>
        <v>=DISPIMG("ID_F931763EADBC44418CC2D74BF6716D4C",1)</v>
      </c>
      <c r="D2" s="8" t="s">
        <v>9</v>
      </c>
      <c r="E2" s="9">
        <v>21</v>
      </c>
      <c r="F2" s="9">
        <v>254</v>
      </c>
      <c r="G2" s="9">
        <v>105</v>
      </c>
      <c r="H2" s="10">
        <f>SUM(F2-G2)</f>
        <v>149</v>
      </c>
      <c r="I2" s="14">
        <f>SUM(F2/(F2+G2))</f>
        <v>0.707520891364902</v>
      </c>
    </row>
    <row r="3" ht="20" customHeight="1" spans="1:9">
      <c r="A3" s="11" t="s">
        <v>10</v>
      </c>
      <c r="B3" s="6" t="str">
        <f>_xlfn.DISPIMG("ID_866EAD52C245408EA72BB0F96C22E72D",1)</f>
        <v>=DISPIMG("ID_866EAD52C245408EA72BB0F96C22E72D",1)</v>
      </c>
      <c r="C3" s="7" t="str">
        <f>_xlfn.DISPIMG("ID_B494291A3C0245C1B012ECBE1519BFE8",1)</f>
        <v>=DISPIMG("ID_B494291A3C0245C1B012ECBE1519BFE8",1)</v>
      </c>
      <c r="D3" s="8" t="s">
        <v>11</v>
      </c>
      <c r="E3" s="9">
        <v>1</v>
      </c>
      <c r="F3" s="9">
        <v>186</v>
      </c>
      <c r="G3" s="9">
        <v>271</v>
      </c>
      <c r="H3" s="10">
        <f>SUM(F3-G3)</f>
        <v>-85</v>
      </c>
      <c r="I3" s="14">
        <f t="shared" ref="I3:I9" si="0">SUM(F3/(F3+G3))</f>
        <v>0.407002188183807</v>
      </c>
    </row>
    <row r="4" ht="20" customHeight="1" spans="1:9">
      <c r="A4" s="12" t="s">
        <v>12</v>
      </c>
      <c r="B4" s="6" t="str">
        <f>_xlfn.DISPIMG("ID_E14726907CA64F30B35EA65B73E6931A",1)</f>
        <v>=DISPIMG("ID_E14726907CA64F30B35EA65B73E6931A",1)</v>
      </c>
      <c r="C4" s="7" t="str">
        <f>_xlfn.DISPIMG("ID_EA030F1DDE454B25A7801F0B9A6594A6",1)</f>
        <v>=DISPIMG("ID_EA030F1DDE454B25A7801F0B9A6594A6",1)</v>
      </c>
      <c r="D4" s="8" t="s">
        <v>13</v>
      </c>
      <c r="E4" s="9">
        <v>1</v>
      </c>
      <c r="F4" s="9">
        <v>244</v>
      </c>
      <c r="G4" s="9">
        <v>275</v>
      </c>
      <c r="H4" s="10">
        <f>SUM(F4-G4)</f>
        <v>-31</v>
      </c>
      <c r="I4" s="14">
        <f t="shared" si="0"/>
        <v>0.470134874759152</v>
      </c>
    </row>
    <row r="5" ht="20" customHeight="1" spans="1:9">
      <c r="A5" s="13" t="s">
        <v>14</v>
      </c>
      <c r="B5" s="6" t="str">
        <f>_xlfn.DISPIMG("ID_0AFD60A947BD44DA8293D2123E319B46",1)</f>
        <v>=DISPIMG("ID_0AFD60A947BD44DA8293D2123E319B46",1)</v>
      </c>
      <c r="C5" s="7" t="str">
        <f>_xlfn.DISPIMG("ID_AC60542306334820A0AD669392DD7793",1)</f>
        <v>=DISPIMG("ID_AC60542306334820A0AD669392DD7793",1)</v>
      </c>
      <c r="D5" s="8" t="s">
        <v>15</v>
      </c>
      <c r="E5" s="9">
        <v>-2</v>
      </c>
      <c r="F5" s="9">
        <v>218</v>
      </c>
      <c r="G5" s="9">
        <v>228</v>
      </c>
      <c r="H5" s="10">
        <f>SUM(F5-G5)</f>
        <v>-10</v>
      </c>
      <c r="I5" s="14">
        <f t="shared" si="0"/>
        <v>0.488789237668161</v>
      </c>
    </row>
    <row r="6" ht="20" customHeight="1" spans="1:9">
      <c r="A6" s="13" t="s">
        <v>16</v>
      </c>
      <c r="B6" s="6" t="str">
        <f>_xlfn.DISPIMG("ID_866EAD52C245408EA72BB0F96C22E72D",1)</f>
        <v>=DISPIMG("ID_866EAD52C245408EA72BB0F96C22E72D",1)</v>
      </c>
      <c r="C6" s="7" t="str">
        <f>_xlfn.DISPIMG("ID_9E6F2A04CCE7477F93A2B7647822FC43",1)</f>
        <v>=DISPIMG("ID_9E6F2A04CCE7477F93A2B7647822FC43",1)</v>
      </c>
      <c r="D6" s="8" t="s">
        <v>17</v>
      </c>
      <c r="E6" s="9">
        <v>-1</v>
      </c>
      <c r="F6" s="9">
        <v>162</v>
      </c>
      <c r="G6" s="9">
        <v>180</v>
      </c>
      <c r="H6" s="10">
        <f>SUM(F6-G6)</f>
        <v>-18</v>
      </c>
      <c r="I6" s="14">
        <f t="shared" si="0"/>
        <v>0.473684210526316</v>
      </c>
    </row>
    <row r="7" ht="20" customHeight="1" spans="1:9">
      <c r="A7" s="13" t="s">
        <v>18</v>
      </c>
      <c r="B7" s="6" t="str">
        <f>_xlfn.DISPIMG("ID_EFFB44200A38462DB0DEB78D1AACCB7B",1)</f>
        <v>=DISPIMG("ID_EFFB44200A38462DB0DEB78D1AACCB7B",1)</v>
      </c>
      <c r="C7" s="7" t="str">
        <f>_xlfn.DISPIMG("ID_19CE3705E78247B0A9BA05493BABEAB5",1)</f>
        <v>=DISPIMG("ID_19CE3705E78247B0A9BA05493BABEAB5",1)</v>
      </c>
      <c r="D7" s="8" t="s">
        <v>19</v>
      </c>
      <c r="E7" s="9">
        <v>-1</v>
      </c>
      <c r="F7" s="9">
        <v>136</v>
      </c>
      <c r="G7" s="9">
        <v>162</v>
      </c>
      <c r="H7" s="10">
        <f>SUM(F7-G7)</f>
        <v>-26</v>
      </c>
      <c r="I7" s="14">
        <f t="shared" si="0"/>
        <v>0.456375838926175</v>
      </c>
    </row>
    <row r="8" ht="20" customHeight="1" spans="1:9">
      <c r="A8" s="13" t="s">
        <v>20</v>
      </c>
      <c r="B8" s="6" t="str">
        <f>_xlfn.DISPIMG("ID_0AFD60A947BD44DA8293D2123E319B46",1)</f>
        <v>=DISPIMG("ID_0AFD60A947BD44DA8293D2123E319B46",1)</v>
      </c>
      <c r="C8" s="7" t="str">
        <f>_xlfn.DISPIMG("ID_83BD53042E2949779D64D06B3F01EC7B",1)</f>
        <v>=DISPIMG("ID_83BD53042E2949779D64D06B3F01EC7B",1)</v>
      </c>
      <c r="D8" s="8" t="s">
        <v>21</v>
      </c>
      <c r="E8" s="9">
        <v>-4</v>
      </c>
      <c r="F8" s="9">
        <v>183</v>
      </c>
      <c r="G8" s="9">
        <v>200</v>
      </c>
      <c r="H8" s="10">
        <f>SUM(F8-G8)</f>
        <v>-17</v>
      </c>
      <c r="I8" s="14">
        <f t="shared" si="0"/>
        <v>0.477806788511749</v>
      </c>
    </row>
    <row r="9" ht="20" customHeight="1" spans="1:9">
      <c r="A9" s="13" t="s">
        <v>22</v>
      </c>
      <c r="B9" s="6" t="str">
        <f>_xlfn.DISPIMG("ID_220A30CE836142FD80EE0E11E0DB7C5D",1)</f>
        <v>=DISPIMG("ID_220A30CE836142FD80EE0E11E0DB7C5D",1)</v>
      </c>
      <c r="C9" s="7" t="str">
        <f>_xlfn.DISPIMG("ID_6A13895E195C455BAB447C813BCFEF97",1)</f>
        <v>=DISPIMG("ID_6A13895E195C455BAB447C813BCFEF97",1)</v>
      </c>
      <c r="D9" s="8" t="s">
        <v>23</v>
      </c>
      <c r="E9" s="9">
        <v>-12</v>
      </c>
      <c r="F9" s="9">
        <v>144</v>
      </c>
      <c r="G9" s="9">
        <v>212</v>
      </c>
      <c r="H9" s="10">
        <f>SUM(F9-G9)</f>
        <v>-68</v>
      </c>
      <c r="I9" s="14">
        <f t="shared" si="0"/>
        <v>0.404494382022472</v>
      </c>
    </row>
  </sheetData>
  <conditionalFormatting sqref="E2: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2024-04-22T21:12:21Z</dcterms:created>
  <dcterms:modified xsi:type="dcterms:W3CDTF">2024-04-22T22:44:28Z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83AF753F62A54CC9B4C8208E3ECF7449_11</vt:lpwstr>
  </property>
  <property fmtid="{D5CDD505-2E9C-101B-9397-08002B2CF9AE}" pid="3" name="KSOProductBuildVer">
    <vt:lpwstr>1033-12.2.0.16731</vt:lpwstr>
  </property>
</Properties>
</file>