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S7" i="1"/>
  <c r="R7" i="1"/>
  <c r="D7" i="1"/>
  <c r="T9" i="1"/>
  <c r="S9" i="1"/>
  <c r="R9" i="1"/>
  <c r="D9" i="1"/>
  <c r="T11" i="1"/>
  <c r="S11" i="1"/>
  <c r="R11" i="1"/>
  <c r="R18" i="1"/>
  <c r="R17" i="1"/>
  <c r="R16" i="1"/>
  <c r="R15" i="1"/>
  <c r="R14" i="1"/>
  <c r="R13" i="1"/>
  <c r="R12" i="1"/>
  <c r="R10" i="1"/>
  <c r="R8" i="1"/>
  <c r="R6" i="1"/>
  <c r="R5" i="1"/>
  <c r="R4" i="1"/>
  <c r="R3" i="1"/>
  <c r="T4" i="1"/>
  <c r="T18" i="1"/>
  <c r="T17" i="1"/>
  <c r="T16" i="1"/>
  <c r="T15" i="1"/>
  <c r="T14" i="1"/>
  <c r="T13" i="1"/>
  <c r="T12" i="1"/>
  <c r="T10" i="1"/>
  <c r="T8" i="1"/>
  <c r="T6" i="1"/>
  <c r="T5" i="1"/>
  <c r="S18" i="1"/>
  <c r="S17" i="1"/>
  <c r="S16" i="1"/>
  <c r="S15" i="1"/>
  <c r="S14" i="1"/>
  <c r="S13" i="1"/>
  <c r="S12" i="1"/>
  <c r="S10" i="1"/>
  <c r="S8" i="1"/>
  <c r="S6" i="1"/>
  <c r="S5" i="1"/>
  <c r="S4" i="1"/>
  <c r="T3" i="1"/>
  <c r="S3" i="1"/>
  <c r="D18" i="1"/>
  <c r="D17" i="1"/>
  <c r="D16" i="1"/>
  <c r="D15" i="1"/>
  <c r="D14" i="1"/>
  <c r="D13" i="1"/>
  <c r="D12" i="1"/>
  <c r="D11" i="1"/>
  <c r="D10" i="1"/>
  <c r="D8" i="1"/>
  <c r="D6" i="1"/>
  <c r="D5" i="1"/>
  <c r="D4" i="1"/>
  <c r="D3" i="1"/>
  <c r="B23" i="1"/>
  <c r="B24" i="1" s="1"/>
</calcChain>
</file>

<file path=xl/sharedStrings.xml><?xml version="1.0" encoding="utf-8"?>
<sst xmlns="http://schemas.openxmlformats.org/spreadsheetml/2006/main" count="26" uniqueCount="23">
  <si>
    <t>Number</t>
  </si>
  <si>
    <t>Solvent = GBL</t>
  </si>
  <si>
    <t>elec = TFB</t>
  </si>
  <si>
    <t>R2</t>
  </si>
  <si>
    <t>R3</t>
  </si>
  <si>
    <t>CPE-T</t>
  </si>
  <si>
    <t>CPE-P</t>
  </si>
  <si>
    <t>C1</t>
  </si>
  <si>
    <t>R1 (fixed)</t>
  </si>
  <si>
    <t>I (pA)</t>
  </si>
  <si>
    <t>V (V)</t>
  </si>
  <si>
    <t>R (ohms)</t>
  </si>
  <si>
    <t>elec diam</t>
  </si>
  <si>
    <t>elec area</t>
  </si>
  <si>
    <t>m2</t>
  </si>
  <si>
    <t>1/CPE-T**2</t>
  </si>
  <si>
    <t>1/CPE-P**2</t>
  </si>
  <si>
    <t>1/C1**2</t>
  </si>
  <si>
    <t>chi2</t>
  </si>
  <si>
    <t>sum sq</t>
  </si>
  <si>
    <t>Fit params</t>
  </si>
  <si>
    <t>Fitted Circuit params</t>
  </si>
  <si>
    <t>[1/(CPE-T**2]/SA)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</si>
</sst>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C1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Sheet1!$B$3:$B$18</c:f>
              <c:numCache>
                <c:formatCode>General</c:formatCode>
                <c:ptCount val="16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0.13900000000000001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4</c:v>
                </c:pt>
              </c:numCache>
            </c:numRef>
          </c:xVal>
          <c:yVal>
            <c:numRef>
              <c:f>Sheet1!$T$3:$T$18</c:f>
              <c:numCache>
                <c:formatCode>0.00E+00</c:formatCode>
                <c:ptCount val="16"/>
                <c:pt idx="0">
                  <c:v>7.3204212814602436E+22</c:v>
                </c:pt>
                <c:pt idx="1">
                  <c:v>7.9438818763830309E+22</c:v>
                </c:pt>
                <c:pt idx="2">
                  <c:v>7.4692187891783881E+22</c:v>
                </c:pt>
                <c:pt idx="3">
                  <c:v>7.5723408437829106E+22</c:v>
                </c:pt>
                <c:pt idx="4" formatCode="General">
                  <c:v>6.9215643482956101E+22</c:v>
                </c:pt>
                <c:pt idx="5" formatCode="General">
                  <c:v>7.660622767263615E+22</c:v>
                </c:pt>
                <c:pt idx="6" formatCode="General">
                  <c:v>7.8025030429761864E+22</c:v>
                </c:pt>
                <c:pt idx="7" formatCode="General">
                  <c:v>7.0395958258294176E+22</c:v>
                </c:pt>
                <c:pt idx="8" formatCode="General">
                  <c:v>6.9838956952384356E+22</c:v>
                </c:pt>
                <c:pt idx="9" formatCode="General">
                  <c:v>6.5443822662685343E+22</c:v>
                </c:pt>
                <c:pt idx="10" formatCode="General">
                  <c:v>6.9838956952384356E+22</c:v>
                </c:pt>
                <c:pt idx="11" formatCode="General">
                  <c:v>8.0069461859552385E+22</c:v>
                </c:pt>
                <c:pt idx="12" formatCode="General">
                  <c:v>7.3125051735974112E+22</c:v>
                </c:pt>
                <c:pt idx="13" formatCode="General">
                  <c:v>6.9765189905032816E+22</c:v>
                </c:pt>
                <c:pt idx="14" formatCode="General">
                  <c:v>7.4692187891783881E+22</c:v>
                </c:pt>
                <c:pt idx="15" formatCode="General">
                  <c:v>7.0959649788582804E+22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C-4384-973E-8BCF3D06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Potential applied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  <c:min val="4.9999999999999996E+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002060"/>
                    </a:solidFill>
                  </a:rPr>
                  <a:t>1 / C</a:t>
                </a:r>
                <a:r>
                  <a:rPr lang="en-GB" sz="1400" baseline="30000">
                    <a:solidFill>
                      <a:srgbClr val="002060"/>
                    </a:solidFill>
                  </a:rPr>
                  <a:t>2</a:t>
                </a:r>
                <a:r>
                  <a:rPr lang="en-GB" sz="1400">
                    <a:solidFill>
                      <a:srgbClr val="002060"/>
                    </a:solidFill>
                  </a:rPr>
                  <a:t>  (cm</a:t>
                </a:r>
                <a:r>
                  <a:rPr lang="en-GB" sz="1400" baseline="30000">
                    <a:solidFill>
                      <a:srgbClr val="002060"/>
                    </a:solidFill>
                  </a:rPr>
                  <a:t>4</a:t>
                </a:r>
                <a:r>
                  <a:rPr lang="en-GB" sz="1400">
                    <a:solidFill>
                      <a:srgbClr val="002060"/>
                    </a:solidFill>
                  </a:rPr>
                  <a:t>/F</a:t>
                </a:r>
                <a:r>
                  <a:rPr lang="en-GB" sz="1400" baseline="30000">
                    <a:solidFill>
                      <a:srgbClr val="002060"/>
                    </a:solidFill>
                  </a:rPr>
                  <a:t>2</a:t>
                </a:r>
                <a:r>
                  <a:rPr lang="en-GB" sz="1400">
                    <a:solidFill>
                      <a:srgbClr val="00206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3961605584642234E-2"/>
              <c:y val="0.39136501687289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CPE-T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Sheet1!$B$3:$B$18</c:f>
              <c:numCache>
                <c:formatCode>General</c:formatCode>
                <c:ptCount val="16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0.13900000000000001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4</c:v>
                </c:pt>
              </c:numCache>
            </c:numRef>
          </c:xVal>
          <c:yVal>
            <c:numRef>
              <c:f>Sheet1!$R$3:$R$18</c:f>
              <c:numCache>
                <c:formatCode>0.00E+00</c:formatCode>
                <c:ptCount val="16"/>
                <c:pt idx="0">
                  <c:v>7.0026785245356351E+19</c:v>
                </c:pt>
                <c:pt idx="1">
                  <c:v>7.0026785245356351E+19</c:v>
                </c:pt>
                <c:pt idx="2">
                  <c:v>6.6966498000380363E+19</c:v>
                </c:pt>
                <c:pt idx="3">
                  <c:v>6.2888295922134221E+19</c:v>
                </c:pt>
                <c:pt idx="4">
                  <c:v>7.1093618921140093E+19</c:v>
                </c:pt>
                <c:pt idx="5">
                  <c:v>6.1805308334322213E+19</c:v>
                </c:pt>
                <c:pt idx="6">
                  <c:v>6.5990876101470224E+19</c:v>
                </c:pt>
                <c:pt idx="7">
                  <c:v>6.8755173826830467E+19</c:v>
                </c:pt>
                <c:pt idx="8">
                  <c:v>7.1454652376688927E+19</c:v>
                </c:pt>
                <c:pt idx="9">
                  <c:v>6.8188590548652212E+19</c:v>
                </c:pt>
                <c:pt idx="10">
                  <c:v>7.1454652376688927E+19</c:v>
                </c:pt>
                <c:pt idx="11">
                  <c:v>6.7186240257995178E+19</c:v>
                </c:pt>
                <c:pt idx="12">
                  <c:v>7.1213658779753955E+19</c:v>
                </c:pt>
                <c:pt idx="13">
                  <c:v>6.8527696153677455E+19</c:v>
                </c:pt>
                <c:pt idx="14">
                  <c:v>7.3806402853060297E+19</c:v>
                </c:pt>
                <c:pt idx="15">
                  <c:v>7.2430964237211402E+19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F-44B5-9E67-054CAD7F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Potential applied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1 / C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2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  (cm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4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/F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2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)</a:t>
                </a:r>
                <a:endParaRPr lang="en-GB" sz="1400">
                  <a:solidFill>
                    <a:srgbClr val="00206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161925</xdr:rowOff>
    </xdr:from>
    <xdr:to>
      <xdr:col>8</xdr:col>
      <xdr:colOff>276225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4</xdr:row>
      <xdr:rowOff>0</xdr:rowOff>
    </xdr:from>
    <xdr:to>
      <xdr:col>18</xdr:col>
      <xdr:colOff>200025</xdr:colOff>
      <xdr:row>26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I37" sqref="I37"/>
    </sheetView>
  </sheetViews>
  <sheetFormatPr defaultRowHeight="15" x14ac:dyDescent="0.25"/>
  <cols>
    <col min="2" max="2" width="11" bestFit="1" customWidth="1"/>
    <col min="4" max="4" width="12" bestFit="1" customWidth="1"/>
    <col min="5" max="6" width="12" customWidth="1"/>
    <col min="18" max="18" width="12.7109375" customWidth="1"/>
    <col min="19" max="19" width="13.28515625" customWidth="1"/>
    <col min="22" max="22" width="16.85546875" customWidth="1"/>
    <col min="23" max="23" width="12.5703125" customWidth="1"/>
    <col min="24" max="24" width="12.140625" customWidth="1"/>
  </cols>
  <sheetData>
    <row r="1" spans="1:24" x14ac:dyDescent="0.25">
      <c r="F1" s="4" t="s">
        <v>20</v>
      </c>
      <c r="G1" s="4"/>
      <c r="I1" s="4" t="s">
        <v>21</v>
      </c>
      <c r="J1" s="4"/>
      <c r="K1" s="4"/>
      <c r="L1" s="4"/>
      <c r="M1" s="4"/>
      <c r="N1" s="4"/>
      <c r="O1" s="4"/>
      <c r="P1" s="4"/>
    </row>
    <row r="2" spans="1:24" x14ac:dyDescent="0.25">
      <c r="A2" t="s">
        <v>0</v>
      </c>
      <c r="B2" t="s">
        <v>10</v>
      </c>
      <c r="C2" t="s">
        <v>9</v>
      </c>
      <c r="D2" t="s">
        <v>11</v>
      </c>
      <c r="F2" t="s">
        <v>18</v>
      </c>
      <c r="G2" t="s">
        <v>19</v>
      </c>
      <c r="I2" t="s">
        <v>8</v>
      </c>
      <c r="K2" t="s">
        <v>3</v>
      </c>
      <c r="L2" t="s">
        <v>5</v>
      </c>
      <c r="M2" t="s">
        <v>6</v>
      </c>
      <c r="O2" t="s">
        <v>4</v>
      </c>
      <c r="P2" t="s">
        <v>7</v>
      </c>
      <c r="R2" t="s">
        <v>15</v>
      </c>
      <c r="S2" t="s">
        <v>16</v>
      </c>
      <c r="T2" t="s">
        <v>17</v>
      </c>
      <c r="V2" t="s">
        <v>22</v>
      </c>
      <c r="W2" t="s">
        <v>16</v>
      </c>
      <c r="X2" t="s">
        <v>17</v>
      </c>
    </row>
    <row r="3" spans="1:24" x14ac:dyDescent="0.25">
      <c r="A3">
        <v>0</v>
      </c>
      <c r="B3">
        <v>-1</v>
      </c>
      <c r="C3">
        <v>-146</v>
      </c>
      <c r="D3">
        <f>(B3/C3)*0.00000000001</f>
        <v>6.8493150684931505E-14</v>
      </c>
      <c r="F3">
        <v>2.5999999999999999E-2</v>
      </c>
      <c r="G3">
        <v>3.9</v>
      </c>
      <c r="I3">
        <v>737420</v>
      </c>
      <c r="K3" s="1">
        <v>3343000000</v>
      </c>
      <c r="L3" s="1">
        <v>1.195E-10</v>
      </c>
      <c r="M3" s="3">
        <v>0.93005000000000004</v>
      </c>
      <c r="N3" s="1"/>
      <c r="O3" s="1">
        <v>11548000</v>
      </c>
      <c r="P3" s="1">
        <v>3.6959999999999996E-12</v>
      </c>
      <c r="R3" s="1">
        <f>1/(L3*L3)</f>
        <v>7.0026785245356351E+19</v>
      </c>
      <c r="S3" s="1">
        <f>1/(M3*M3)</f>
        <v>1.1560787163708874</v>
      </c>
      <c r="T3" s="1">
        <f>1/(P3*P3)</f>
        <v>7.3204212814602436E+22</v>
      </c>
      <c r="V3" s="1"/>
    </row>
    <row r="4" spans="1:24" x14ac:dyDescent="0.25">
      <c r="A4">
        <v>1</v>
      </c>
      <c r="B4">
        <v>-0.75</v>
      </c>
      <c r="C4">
        <v>-105.96</v>
      </c>
      <c r="D4">
        <f t="shared" ref="D4:D18" si="0">(B4/C4)*0.00000000001</f>
        <v>7.0781426953567386E-14</v>
      </c>
      <c r="F4">
        <v>5.6000000000000001E-2</v>
      </c>
      <c r="G4">
        <v>8.3000000000000007</v>
      </c>
      <c r="I4">
        <v>737420</v>
      </c>
      <c r="K4" s="1">
        <v>3101000000</v>
      </c>
      <c r="L4" s="1">
        <v>1.195E-10</v>
      </c>
      <c r="M4" s="3">
        <v>0.93362000000000001</v>
      </c>
      <c r="O4" s="1">
        <v>11242000</v>
      </c>
      <c r="P4" s="1">
        <v>3.5479999999999998E-12</v>
      </c>
      <c r="R4" s="1">
        <f t="shared" ref="R4:R18" si="1">1/(L4*L4)</f>
        <v>7.0026785245356351E+19</v>
      </c>
      <c r="S4" s="1">
        <f t="shared" ref="S4:S18" si="2">1/(M4*M4)</f>
        <v>1.1472543334975218</v>
      </c>
      <c r="T4" s="1">
        <f>1/(P4*P4)</f>
        <v>7.9438818763830309E+22</v>
      </c>
    </row>
    <row r="5" spans="1:24" x14ac:dyDescent="0.25">
      <c r="A5">
        <v>2</v>
      </c>
      <c r="B5">
        <v>-0.5</v>
      </c>
      <c r="C5">
        <v>-65.75</v>
      </c>
      <c r="D5">
        <f t="shared" si="0"/>
        <v>7.6045627376425845E-14</v>
      </c>
      <c r="F5">
        <v>4.3839999999999997E-2</v>
      </c>
      <c r="G5">
        <v>6.53</v>
      </c>
      <c r="I5">
        <v>737420</v>
      </c>
      <c r="K5" s="1">
        <v>3031000000</v>
      </c>
      <c r="L5" s="1">
        <v>1.222E-10</v>
      </c>
      <c r="M5" s="3">
        <v>0.92274</v>
      </c>
      <c r="O5" s="1">
        <v>11279000</v>
      </c>
      <c r="P5" s="1">
        <v>3.6589999999999997E-12</v>
      </c>
      <c r="R5" s="1">
        <f t="shared" si="1"/>
        <v>6.6966498000380363E+19</v>
      </c>
      <c r="S5" s="1">
        <f t="shared" si="2"/>
        <v>1.1744683165136245</v>
      </c>
      <c r="T5" s="1">
        <f t="shared" ref="T5:T18" si="3">1/(P5*P5)</f>
        <v>7.4692187891783881E+22</v>
      </c>
    </row>
    <row r="6" spans="1:24" x14ac:dyDescent="0.25">
      <c r="A6">
        <v>3</v>
      </c>
      <c r="B6">
        <v>-0.25</v>
      </c>
      <c r="C6">
        <v>-25.02</v>
      </c>
      <c r="D6">
        <f t="shared" si="0"/>
        <v>9.9920063948840925E-14</v>
      </c>
      <c r="F6">
        <v>5.3336000000000001E-2</v>
      </c>
      <c r="G6">
        <v>7.9470000000000001</v>
      </c>
      <c r="I6">
        <v>737420</v>
      </c>
      <c r="K6" s="1">
        <v>2992000000</v>
      </c>
      <c r="L6" s="1">
        <v>1.2610000000000001E-10</v>
      </c>
      <c r="M6" s="3">
        <v>0.91820999999999997</v>
      </c>
      <c r="O6" s="1">
        <v>11025000</v>
      </c>
      <c r="P6" s="1">
        <v>3.6340000000000001E-12</v>
      </c>
      <c r="R6" s="1">
        <f t="shared" si="1"/>
        <v>6.2888295922134221E+19</v>
      </c>
      <c r="S6" s="1">
        <f t="shared" si="2"/>
        <v>1.1860854094616524</v>
      </c>
      <c r="T6" s="1">
        <f t="shared" si="3"/>
        <v>7.5723408437829106E+22</v>
      </c>
    </row>
    <row r="7" spans="1:24" x14ac:dyDescent="0.25">
      <c r="A7">
        <v>15</v>
      </c>
      <c r="B7">
        <v>0.13900000000000001</v>
      </c>
      <c r="C7">
        <v>4.2773000000000003</v>
      </c>
      <c r="D7">
        <f t="shared" ref="D7" si="4">(B7/C7)*0.00000000001</f>
        <v>3.2497136043765921E-13</v>
      </c>
      <c r="F7">
        <v>2.3647999999999999E-2</v>
      </c>
      <c r="G7">
        <v>3.5234999999999999</v>
      </c>
      <c r="I7">
        <v>737420</v>
      </c>
      <c r="K7" s="1">
        <v>3085000000</v>
      </c>
      <c r="L7" s="1">
        <v>1.1860000000000001E-10</v>
      </c>
      <c r="M7" s="3">
        <v>0.92923</v>
      </c>
      <c r="O7" s="1">
        <v>11502000</v>
      </c>
      <c r="P7" s="1">
        <v>3.8009999999999997E-12</v>
      </c>
      <c r="R7" s="1">
        <f t="shared" ref="R7" si="5">1/(L7*L7)</f>
        <v>7.1093618921140093E+19</v>
      </c>
      <c r="S7" s="1">
        <f t="shared" ref="S7" si="6">1/(M7*M7)</f>
        <v>1.1581199824135451</v>
      </c>
      <c r="T7" s="2">
        <f t="shared" ref="T7" si="7">1/(P7*P7)</f>
        <v>6.9215643482956101E+22</v>
      </c>
    </row>
    <row r="8" spans="1:24" x14ac:dyDescent="0.25">
      <c r="A8">
        <v>5</v>
      </c>
      <c r="B8">
        <v>0.25</v>
      </c>
      <c r="C8">
        <v>41.78</v>
      </c>
      <c r="D8">
        <f t="shared" si="0"/>
        <v>5.9837242699856385E-14</v>
      </c>
      <c r="F8">
        <v>5.7526000000000001E-2</v>
      </c>
      <c r="G8">
        <v>8.5709999999999997</v>
      </c>
      <c r="I8">
        <v>737420</v>
      </c>
      <c r="K8" s="1">
        <v>3186000000</v>
      </c>
      <c r="L8" s="1">
        <v>1.2720000000000001E-10</v>
      </c>
      <c r="M8" s="3">
        <v>0.91761999999999999</v>
      </c>
      <c r="O8" s="1">
        <v>11037000</v>
      </c>
      <c r="P8" s="1">
        <v>3.6130000000000001E-12</v>
      </c>
      <c r="R8" s="1">
        <f t="shared" si="1"/>
        <v>6.1805308334322213E+19</v>
      </c>
      <c r="S8" s="1">
        <f t="shared" si="2"/>
        <v>1.187611128959666</v>
      </c>
      <c r="T8" s="2">
        <f t="shared" si="3"/>
        <v>7.660622767263615E+22</v>
      </c>
    </row>
    <row r="9" spans="1:24" x14ac:dyDescent="0.25">
      <c r="A9">
        <v>4</v>
      </c>
      <c r="B9">
        <v>0.5</v>
      </c>
      <c r="C9">
        <v>82.93</v>
      </c>
      <c r="D9">
        <f t="shared" ref="D9" si="8">(B9/C9)*0.00000000001</f>
        <v>6.0291812371879888E-14</v>
      </c>
      <c r="F9">
        <v>5.3336000000000001E-2</v>
      </c>
      <c r="G9">
        <v>7.9515000000000002</v>
      </c>
      <c r="I9">
        <v>737420</v>
      </c>
      <c r="K9" s="1">
        <v>3425000000</v>
      </c>
      <c r="L9" s="1">
        <v>1.2309999999999999E-10</v>
      </c>
      <c r="M9" s="3">
        <v>0.93079999999999996</v>
      </c>
      <c r="O9" s="1">
        <v>11272000</v>
      </c>
      <c r="P9" s="1">
        <v>3.5800000000000001E-12</v>
      </c>
      <c r="R9" s="1">
        <f t="shared" ref="R9" si="9">1/(L9*L9)</f>
        <v>6.5990876101470224E+19</v>
      </c>
      <c r="S9" s="1">
        <f t="shared" ref="S9" si="10">1/(M9*M9)</f>
        <v>1.1542164264757673</v>
      </c>
      <c r="T9" s="2">
        <f t="shared" ref="T9" si="11">1/(P9*P9)</f>
        <v>7.8025030429761864E+22</v>
      </c>
    </row>
    <row r="10" spans="1:24" x14ac:dyDescent="0.25">
      <c r="A10">
        <v>6</v>
      </c>
      <c r="B10">
        <v>0.5</v>
      </c>
      <c r="C10">
        <v>75.760000000000005</v>
      </c>
      <c r="D10">
        <f t="shared" si="0"/>
        <v>6.5997888067581825E-14</v>
      </c>
      <c r="F10">
        <v>2.2759999999999999E-2</v>
      </c>
      <c r="G10">
        <v>3.3912</v>
      </c>
      <c r="I10">
        <v>737420</v>
      </c>
      <c r="K10" s="1">
        <v>3361000000</v>
      </c>
      <c r="L10" s="1">
        <v>1.206E-10</v>
      </c>
      <c r="M10" s="3">
        <v>0.93022000000000005</v>
      </c>
      <c r="O10" s="1">
        <v>11566000</v>
      </c>
      <c r="P10" s="1">
        <v>3.7689999999999998E-12</v>
      </c>
      <c r="R10" s="1">
        <f t="shared" si="1"/>
        <v>6.8755173826830467E+19</v>
      </c>
      <c r="S10" s="1">
        <f t="shared" si="2"/>
        <v>1.1556562025068491</v>
      </c>
      <c r="T10" s="2">
        <f t="shared" si="3"/>
        <v>7.0395958258294176E+22</v>
      </c>
    </row>
    <row r="11" spans="1:24" x14ac:dyDescent="0.25">
      <c r="A11">
        <v>7</v>
      </c>
      <c r="B11">
        <v>0.75</v>
      </c>
      <c r="C11">
        <v>110.63</v>
      </c>
      <c r="D11">
        <f t="shared" si="0"/>
        <v>6.7793546054415612E-14</v>
      </c>
      <c r="F11">
        <v>2.1554E-2</v>
      </c>
      <c r="G11">
        <v>3.2115</v>
      </c>
      <c r="I11">
        <v>737420</v>
      </c>
      <c r="K11" s="1">
        <v>3563000000</v>
      </c>
      <c r="L11" s="1">
        <v>1.1829999999999999E-10</v>
      </c>
      <c r="M11" s="3">
        <v>0.93193999999999999</v>
      </c>
      <c r="O11" s="1">
        <v>11641000</v>
      </c>
      <c r="P11" s="1">
        <v>3.784E-12</v>
      </c>
      <c r="R11" s="1">
        <f t="shared" si="1"/>
        <v>7.1454652376688927E+19</v>
      </c>
      <c r="S11" s="1">
        <f t="shared" ref="S11" si="12">1/(M11*M11)</f>
        <v>1.1513943522160708</v>
      </c>
      <c r="T11" s="2">
        <f t="shared" ref="T11" si="13">1/(P11*P11)</f>
        <v>6.9838956952384356E+22</v>
      </c>
    </row>
    <row r="12" spans="1:24" x14ac:dyDescent="0.25">
      <c r="A12">
        <v>8</v>
      </c>
      <c r="B12">
        <v>1</v>
      </c>
      <c r="C12">
        <v>137.91999999999999</v>
      </c>
      <c r="D12">
        <f t="shared" si="0"/>
        <v>7.2505800464037125E-14</v>
      </c>
      <c r="F12">
        <v>1.9812E-2</v>
      </c>
      <c r="G12">
        <v>2.9521999999999999</v>
      </c>
      <c r="I12">
        <v>737420</v>
      </c>
      <c r="K12" s="1">
        <v>3795000000</v>
      </c>
      <c r="L12" s="1">
        <v>1.211E-10</v>
      </c>
      <c r="M12" s="3">
        <v>0.92667999999999995</v>
      </c>
      <c r="N12" s="1"/>
      <c r="O12" s="1">
        <v>11667000</v>
      </c>
      <c r="P12" s="1">
        <v>3.9089999999999996E-12</v>
      </c>
      <c r="R12" s="1">
        <f t="shared" si="1"/>
        <v>6.8188590548652212E+19</v>
      </c>
      <c r="S12" s="1">
        <f t="shared" si="2"/>
        <v>1.1645024859976076</v>
      </c>
      <c r="T12" s="2">
        <f t="shared" si="3"/>
        <v>6.5443822662685343E+22</v>
      </c>
    </row>
    <row r="13" spans="1:24" x14ac:dyDescent="0.25">
      <c r="A13">
        <v>9</v>
      </c>
      <c r="B13">
        <v>1.25</v>
      </c>
      <c r="C13">
        <v>167.26</v>
      </c>
      <c r="D13">
        <f t="shared" si="0"/>
        <v>7.4733947148152575E-14</v>
      </c>
      <c r="F13">
        <v>8.1900000000000001E-2</v>
      </c>
      <c r="G13">
        <v>12.21</v>
      </c>
      <c r="I13">
        <v>737420</v>
      </c>
      <c r="K13" s="1">
        <v>3860000000</v>
      </c>
      <c r="L13" s="1">
        <v>1.291E-10</v>
      </c>
      <c r="M13" s="3">
        <v>0.92093000000000003</v>
      </c>
      <c r="O13" s="1">
        <v>10851000</v>
      </c>
      <c r="P13" s="1">
        <v>3.4359999999999999E-12</v>
      </c>
      <c r="R13" s="1">
        <f>1/(L11*L11)</f>
        <v>7.1454652376688927E+19</v>
      </c>
      <c r="S13" s="1">
        <f>1/(M11*M11)</f>
        <v>1.1513943522160708</v>
      </c>
      <c r="T13" s="2">
        <f>1/(P11*P11)</f>
        <v>6.9838956952384356E+22</v>
      </c>
    </row>
    <row r="14" spans="1:24" x14ac:dyDescent="0.25">
      <c r="A14">
        <v>10</v>
      </c>
      <c r="B14">
        <v>1.5</v>
      </c>
      <c r="C14">
        <v>197.23</v>
      </c>
      <c r="D14">
        <f t="shared" si="0"/>
        <v>7.6053338741570758E-14</v>
      </c>
      <c r="F14">
        <v>4.5033999999999998E-2</v>
      </c>
      <c r="G14">
        <v>6.7100999999999997</v>
      </c>
      <c r="I14">
        <v>737420</v>
      </c>
      <c r="K14" s="1">
        <v>4082000000</v>
      </c>
      <c r="L14" s="1">
        <v>1.2199999999999999E-10</v>
      </c>
      <c r="M14" s="3">
        <v>0.92713000000000001</v>
      </c>
      <c r="O14" s="1">
        <v>11330000</v>
      </c>
      <c r="P14" s="1">
        <v>3.5340000000000001E-12</v>
      </c>
      <c r="R14" s="1">
        <f t="shared" si="1"/>
        <v>6.7186240257995178E+19</v>
      </c>
      <c r="S14" s="1">
        <f t="shared" si="2"/>
        <v>1.1633723339245912</v>
      </c>
      <c r="T14" s="2">
        <f t="shared" si="3"/>
        <v>8.0069461859552385E+22</v>
      </c>
    </row>
    <row r="15" spans="1:24" x14ac:dyDescent="0.25">
      <c r="A15">
        <v>11</v>
      </c>
      <c r="B15">
        <v>2</v>
      </c>
      <c r="C15">
        <v>252.21</v>
      </c>
      <c r="D15">
        <f t="shared" si="0"/>
        <v>7.9298996867689609E-14</v>
      </c>
      <c r="F15">
        <v>2.4539999999999999E-2</v>
      </c>
      <c r="G15">
        <v>3.6566999999999998</v>
      </c>
      <c r="I15">
        <v>737420</v>
      </c>
      <c r="K15" s="1">
        <v>4467000000</v>
      </c>
      <c r="L15" s="1">
        <v>1.185E-10</v>
      </c>
      <c r="M15" s="3">
        <v>0.93050999999999995</v>
      </c>
      <c r="O15" s="1">
        <v>11606000</v>
      </c>
      <c r="P15" s="1">
        <v>3.6979999999999998E-12</v>
      </c>
      <c r="R15" s="1">
        <f t="shared" si="1"/>
        <v>7.1213658779753955E+19</v>
      </c>
      <c r="S15" s="1">
        <f t="shared" si="2"/>
        <v>1.1549359779540582</v>
      </c>
      <c r="T15" s="2">
        <f t="shared" si="3"/>
        <v>7.3125051735974112E+22</v>
      </c>
    </row>
    <row r="16" spans="1:24" x14ac:dyDescent="0.25">
      <c r="A16">
        <v>12</v>
      </c>
      <c r="B16">
        <v>2.5</v>
      </c>
      <c r="C16">
        <v>307.10000000000002</v>
      </c>
      <c r="D16">
        <f t="shared" si="0"/>
        <v>8.1406707912732007E-14</v>
      </c>
      <c r="F16">
        <v>2.5590000000000002E-2</v>
      </c>
      <c r="G16">
        <v>3.8130000000000002</v>
      </c>
      <c r="I16">
        <v>737420</v>
      </c>
      <c r="K16" s="1">
        <v>4764000000</v>
      </c>
      <c r="L16" s="1">
        <v>1.2080000000000001E-10</v>
      </c>
      <c r="M16" s="3">
        <v>0.92552000000000001</v>
      </c>
      <c r="O16" s="1">
        <v>11428000</v>
      </c>
      <c r="P16" s="1">
        <v>3.7860000000000002E-12</v>
      </c>
      <c r="R16" s="1">
        <f t="shared" si="1"/>
        <v>6.8527696153677455E+19</v>
      </c>
      <c r="S16" s="1">
        <f t="shared" si="2"/>
        <v>1.1674233724405343</v>
      </c>
      <c r="T16" s="2">
        <f t="shared" si="3"/>
        <v>6.9765189905032816E+22</v>
      </c>
    </row>
    <row r="17" spans="1:20" x14ac:dyDescent="0.25">
      <c r="A17">
        <v>13</v>
      </c>
      <c r="B17">
        <v>3</v>
      </c>
      <c r="C17">
        <v>362.1</v>
      </c>
      <c r="D17">
        <f t="shared" si="0"/>
        <v>8.2850041425020706E-14</v>
      </c>
      <c r="F17">
        <v>3.4224999999999998E-2</v>
      </c>
      <c r="G17">
        <v>5.0994999999999999</v>
      </c>
      <c r="I17">
        <v>737420</v>
      </c>
      <c r="K17" s="1">
        <v>4747000000</v>
      </c>
      <c r="L17" s="1">
        <v>1.1640000000000001E-10</v>
      </c>
      <c r="M17" s="3">
        <v>0.93732000000000004</v>
      </c>
      <c r="O17" s="1">
        <v>11500000</v>
      </c>
      <c r="P17" s="1">
        <v>3.6589999999999997E-12</v>
      </c>
      <c r="R17" s="1">
        <f t="shared" si="1"/>
        <v>7.3806402853060297E+19</v>
      </c>
      <c r="S17" s="1">
        <f t="shared" si="2"/>
        <v>1.1382148103057843</v>
      </c>
      <c r="T17" s="2">
        <f t="shared" si="3"/>
        <v>7.4692187891783881E+22</v>
      </c>
    </row>
    <row r="18" spans="1:20" x14ac:dyDescent="0.25">
      <c r="A18">
        <v>14</v>
      </c>
      <c r="B18">
        <v>4</v>
      </c>
      <c r="C18">
        <v>463.33</v>
      </c>
      <c r="D18">
        <f t="shared" si="0"/>
        <v>8.6331556342131948E-14</v>
      </c>
      <c r="F18">
        <v>2.3959999999999999E-2</v>
      </c>
      <c r="G18">
        <v>3.57</v>
      </c>
      <c r="I18">
        <v>737420</v>
      </c>
      <c r="K18" s="1">
        <v>5155000000</v>
      </c>
      <c r="L18" s="1">
        <v>1.1750000000000001E-10</v>
      </c>
      <c r="M18" s="3">
        <v>0.93211999999999995</v>
      </c>
      <c r="O18" s="1">
        <v>11621000</v>
      </c>
      <c r="P18" s="1">
        <v>3.7540000000000004E-12</v>
      </c>
      <c r="R18" s="1">
        <f t="shared" si="1"/>
        <v>7.2430964237211402E+19</v>
      </c>
      <c r="S18" s="1">
        <f t="shared" si="2"/>
        <v>1.1509497078087663</v>
      </c>
      <c r="T18" s="2">
        <f t="shared" si="3"/>
        <v>7.0959649788582804E+22</v>
      </c>
    </row>
    <row r="21" spans="1:20" x14ac:dyDescent="0.25">
      <c r="A21" t="s">
        <v>2</v>
      </c>
    </row>
    <row r="22" spans="1:20" x14ac:dyDescent="0.25">
      <c r="A22" t="s">
        <v>1</v>
      </c>
    </row>
    <row r="23" spans="1:20" x14ac:dyDescent="0.25">
      <c r="A23" t="s">
        <v>12</v>
      </c>
      <c r="B23">
        <f>250/1000000</f>
        <v>2.5000000000000001E-4</v>
      </c>
      <c r="C23" t="s">
        <v>14</v>
      </c>
    </row>
    <row r="24" spans="1:20" x14ac:dyDescent="0.25">
      <c r="A24" t="s">
        <v>13</v>
      </c>
      <c r="B24">
        <f>PI()*B23*B23</f>
        <v>1.9634954084936208E-7</v>
      </c>
      <c r="C24" t="s">
        <v>14</v>
      </c>
    </row>
  </sheetData>
  <mergeCells count="2">
    <mergeCell ref="F1:G1"/>
    <mergeCell ref="I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2018-08-17T11:33:17Z</dcterms:modified>
</cp:coreProperties>
</file>