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yrezene_worldbank_org/Documents/Desktop/Data Analytics GW/Resources/"/>
    </mc:Choice>
  </mc:AlternateContent>
  <xr:revisionPtr revIDLastSave="0" documentId="8_{DA085E97-D356-4379-8E0E-8263EC3EAEB9}" xr6:coauthVersionLast="45" xr6:coauthVersionMax="45" xr10:uidLastSave="{00000000-0000-0000-0000-000000000000}"/>
  <bookViews>
    <workbookView xWindow="-110" yWindow="-110" windowWidth="19420" windowHeight="10420" firstSheet="7" activeTab="9" xr2:uid="{00000000-000D-0000-FFFF-FFFF00000000}"/>
  </bookViews>
  <sheets>
    <sheet name="Category statistics" sheetId="2" r:id="rId1"/>
    <sheet name="Subcategory Statistics " sheetId="3" r:id="rId2"/>
    <sheet name="Outcome based on Launch date EX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Chart1" sheetId="9" r:id="rId8"/>
    <sheet name="Theater Outcomes by Launch Date" sheetId="10" r:id="rId9"/>
    <sheet name="Outcomes Based on Goals" sheetId="11" r:id="rId10"/>
    <sheet name="Kickstarter" sheetId="1" r:id="rId11"/>
  </sheets>
  <definedNames>
    <definedName name="_xlnm._FilterDatabase" localSheetId="1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2"/>
    <pivotCache cacheId="16" r:id="rId13"/>
    <pivotCache cacheId="2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1" l="1"/>
  <c r="H3" i="11"/>
  <c r="H4" i="11"/>
  <c r="H5" i="11"/>
  <c r="H6" i="11"/>
  <c r="H7" i="11"/>
  <c r="H8" i="11"/>
  <c r="H9" i="11"/>
  <c r="H10" i="11"/>
  <c r="H11" i="11"/>
  <c r="H12" i="11"/>
  <c r="H13" i="11"/>
  <c r="H2" i="11"/>
  <c r="G2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3" i="11"/>
  <c r="B13" i="11"/>
  <c r="B2" i="11"/>
  <c r="B12" i="11"/>
  <c r="B11" i="11"/>
  <c r="B10" i="11"/>
  <c r="B9" i="11"/>
  <c r="B8" i="11"/>
  <c r="B7" i="11"/>
  <c r="B6" i="11"/>
  <c r="B5" i="11"/>
  <c r="B4" i="11"/>
  <c r="C13" i="8"/>
  <c r="C12" i="8"/>
  <c r="C11" i="8"/>
  <c r="B14" i="8"/>
  <c r="B13" i="8"/>
  <c r="B12" i="8"/>
  <c r="B11" i="8"/>
  <c r="B4" i="8"/>
  <c r="C7" i="8"/>
  <c r="C6" i="8"/>
  <c r="B6" i="8"/>
  <c r="C5" i="8"/>
  <c r="C4" i="8"/>
  <c r="B5" i="8"/>
  <c r="C10" i="8"/>
  <c r="C9" i="8"/>
  <c r="B10" i="8"/>
  <c r="B3" i="8"/>
  <c r="B9" i="8"/>
  <c r="C3" i="8"/>
  <c r="C2" i="8"/>
  <c r="B2" i="8"/>
  <c r="T251" i="7"/>
  <c r="S251" i="7"/>
  <c r="U251" i="7" s="1"/>
  <c r="P251" i="7"/>
  <c r="O251" i="7"/>
  <c r="T250" i="7"/>
  <c r="S250" i="7"/>
  <c r="U250" i="7" s="1"/>
  <c r="P250" i="7"/>
  <c r="O250" i="7"/>
  <c r="T249" i="7"/>
  <c r="S249" i="7"/>
  <c r="U249" i="7" s="1"/>
  <c r="P249" i="7"/>
  <c r="O249" i="7"/>
  <c r="U248" i="7"/>
  <c r="T248" i="7"/>
  <c r="S248" i="7"/>
  <c r="P248" i="7"/>
  <c r="O248" i="7"/>
  <c r="U247" i="7"/>
  <c r="T247" i="7"/>
  <c r="S247" i="7"/>
  <c r="P247" i="7"/>
  <c r="O247" i="7"/>
  <c r="U246" i="7"/>
  <c r="T246" i="7"/>
  <c r="S246" i="7"/>
  <c r="P246" i="7"/>
  <c r="O246" i="7"/>
  <c r="T245" i="7"/>
  <c r="S245" i="7"/>
  <c r="U245" i="7" s="1"/>
  <c r="P245" i="7"/>
  <c r="O245" i="7"/>
  <c r="U244" i="7"/>
  <c r="T244" i="7"/>
  <c r="S244" i="7"/>
  <c r="P244" i="7"/>
  <c r="O244" i="7"/>
  <c r="T243" i="7"/>
  <c r="S243" i="7"/>
  <c r="U243" i="7" s="1"/>
  <c r="P243" i="7"/>
  <c r="O243" i="7"/>
  <c r="T242" i="7"/>
  <c r="S242" i="7"/>
  <c r="U242" i="7" s="1"/>
  <c r="P242" i="7"/>
  <c r="O242" i="7"/>
  <c r="T241" i="7"/>
  <c r="S241" i="7"/>
  <c r="U241" i="7" s="1"/>
  <c r="P241" i="7"/>
  <c r="O241" i="7"/>
  <c r="U240" i="7"/>
  <c r="T240" i="7"/>
  <c r="S240" i="7"/>
  <c r="P240" i="7"/>
  <c r="O240" i="7"/>
  <c r="U239" i="7"/>
  <c r="T239" i="7"/>
  <c r="S239" i="7"/>
  <c r="P239" i="7"/>
  <c r="O239" i="7"/>
  <c r="U238" i="7"/>
  <c r="T238" i="7"/>
  <c r="S238" i="7"/>
  <c r="P238" i="7"/>
  <c r="O238" i="7"/>
  <c r="T237" i="7"/>
  <c r="S237" i="7"/>
  <c r="U237" i="7" s="1"/>
  <c r="P237" i="7"/>
  <c r="O237" i="7"/>
  <c r="U236" i="7"/>
  <c r="T236" i="7"/>
  <c r="S236" i="7"/>
  <c r="P236" i="7"/>
  <c r="O236" i="7"/>
  <c r="T235" i="7"/>
  <c r="S235" i="7"/>
  <c r="U235" i="7" s="1"/>
  <c r="P235" i="7"/>
  <c r="O235" i="7"/>
  <c r="T234" i="7"/>
  <c r="S234" i="7"/>
  <c r="U234" i="7" s="1"/>
  <c r="P234" i="7"/>
  <c r="O234" i="7"/>
  <c r="T233" i="7"/>
  <c r="S233" i="7"/>
  <c r="U233" i="7" s="1"/>
  <c r="P233" i="7"/>
  <c r="O233" i="7"/>
  <c r="U232" i="7"/>
  <c r="T232" i="7"/>
  <c r="S232" i="7"/>
  <c r="P232" i="7"/>
  <c r="O232" i="7"/>
  <c r="U231" i="7"/>
  <c r="T231" i="7"/>
  <c r="S231" i="7"/>
  <c r="P231" i="7"/>
  <c r="O231" i="7"/>
  <c r="U230" i="7"/>
  <c r="T230" i="7"/>
  <c r="S230" i="7"/>
  <c r="P230" i="7"/>
  <c r="O230" i="7"/>
  <c r="T229" i="7"/>
  <c r="S229" i="7"/>
  <c r="U229" i="7" s="1"/>
  <c r="P229" i="7"/>
  <c r="O229" i="7"/>
  <c r="U228" i="7"/>
  <c r="T228" i="7"/>
  <c r="S228" i="7"/>
  <c r="P228" i="7"/>
  <c r="O228" i="7"/>
  <c r="T227" i="7"/>
  <c r="S227" i="7"/>
  <c r="U227" i="7" s="1"/>
  <c r="P227" i="7"/>
  <c r="O227" i="7"/>
  <c r="T226" i="7"/>
  <c r="S226" i="7"/>
  <c r="U226" i="7" s="1"/>
  <c r="P226" i="7"/>
  <c r="O226" i="7"/>
  <c r="T225" i="7"/>
  <c r="S225" i="7"/>
  <c r="U225" i="7" s="1"/>
  <c r="P225" i="7"/>
  <c r="O225" i="7"/>
  <c r="U224" i="7"/>
  <c r="T224" i="7"/>
  <c r="S224" i="7"/>
  <c r="P224" i="7"/>
  <c r="O224" i="7"/>
  <c r="U223" i="7"/>
  <c r="T223" i="7"/>
  <c r="S223" i="7"/>
  <c r="P223" i="7"/>
  <c r="O223" i="7"/>
  <c r="U222" i="7"/>
  <c r="T222" i="7"/>
  <c r="S222" i="7"/>
  <c r="P222" i="7"/>
  <c r="O222" i="7"/>
  <c r="T221" i="7"/>
  <c r="S221" i="7"/>
  <c r="U221" i="7" s="1"/>
  <c r="P221" i="7"/>
  <c r="O221" i="7"/>
  <c r="U220" i="7"/>
  <c r="T220" i="7"/>
  <c r="S220" i="7"/>
  <c r="P220" i="7"/>
  <c r="O220" i="7"/>
  <c r="T219" i="7"/>
  <c r="S219" i="7"/>
  <c r="U219" i="7" s="1"/>
  <c r="P219" i="7"/>
  <c r="O219" i="7"/>
  <c r="T218" i="7"/>
  <c r="S218" i="7"/>
  <c r="U218" i="7" s="1"/>
  <c r="P218" i="7"/>
  <c r="O218" i="7"/>
  <c r="T217" i="7"/>
  <c r="S217" i="7"/>
  <c r="U217" i="7" s="1"/>
  <c r="P217" i="7"/>
  <c r="O217" i="7"/>
  <c r="U216" i="7"/>
  <c r="T216" i="7"/>
  <c r="S216" i="7"/>
  <c r="P216" i="7"/>
  <c r="O216" i="7"/>
  <c r="U215" i="7"/>
  <c r="T215" i="7"/>
  <c r="S215" i="7"/>
  <c r="P215" i="7"/>
  <c r="O215" i="7"/>
  <c r="U214" i="7"/>
  <c r="T214" i="7"/>
  <c r="S214" i="7"/>
  <c r="P214" i="7"/>
  <c r="O214" i="7"/>
  <c r="T213" i="7"/>
  <c r="S213" i="7"/>
  <c r="U213" i="7" s="1"/>
  <c r="P213" i="7"/>
  <c r="O213" i="7"/>
  <c r="U212" i="7"/>
  <c r="T212" i="7"/>
  <c r="S212" i="7"/>
  <c r="P212" i="7"/>
  <c r="O212" i="7"/>
  <c r="T211" i="7"/>
  <c r="S211" i="7"/>
  <c r="U211" i="7" s="1"/>
  <c r="P211" i="7"/>
  <c r="O211" i="7"/>
  <c r="T210" i="7"/>
  <c r="S210" i="7"/>
  <c r="U210" i="7" s="1"/>
  <c r="P210" i="7"/>
  <c r="O210" i="7"/>
  <c r="T209" i="7"/>
  <c r="S209" i="7"/>
  <c r="U209" i="7" s="1"/>
  <c r="P209" i="7"/>
  <c r="O209" i="7"/>
  <c r="U208" i="7"/>
  <c r="T208" i="7"/>
  <c r="S208" i="7"/>
  <c r="P208" i="7"/>
  <c r="O208" i="7"/>
  <c r="U207" i="7"/>
  <c r="T207" i="7"/>
  <c r="S207" i="7"/>
  <c r="P207" i="7"/>
  <c r="O207" i="7"/>
  <c r="U206" i="7"/>
  <c r="T206" i="7"/>
  <c r="S206" i="7"/>
  <c r="P206" i="7"/>
  <c r="O206" i="7"/>
  <c r="T205" i="7"/>
  <c r="S205" i="7"/>
  <c r="U205" i="7" s="1"/>
  <c r="P205" i="7"/>
  <c r="O205" i="7"/>
  <c r="U204" i="7"/>
  <c r="T204" i="7"/>
  <c r="S204" i="7"/>
  <c r="P204" i="7"/>
  <c r="O204" i="7"/>
  <c r="T203" i="7"/>
  <c r="S203" i="7"/>
  <c r="U203" i="7" s="1"/>
  <c r="P203" i="7"/>
  <c r="O203" i="7"/>
  <c r="T202" i="7"/>
  <c r="S202" i="7"/>
  <c r="U202" i="7" s="1"/>
  <c r="P202" i="7"/>
  <c r="O202" i="7"/>
  <c r="T201" i="7"/>
  <c r="S201" i="7"/>
  <c r="U201" i="7" s="1"/>
  <c r="P201" i="7"/>
  <c r="O201" i="7"/>
  <c r="U200" i="7"/>
  <c r="T200" i="7"/>
  <c r="S200" i="7"/>
  <c r="P200" i="7"/>
  <c r="O200" i="7"/>
  <c r="U199" i="7"/>
  <c r="T199" i="7"/>
  <c r="S199" i="7"/>
  <c r="P199" i="7"/>
  <c r="O199" i="7"/>
  <c r="U198" i="7"/>
  <c r="T198" i="7"/>
  <c r="S198" i="7"/>
  <c r="P198" i="7"/>
  <c r="O198" i="7"/>
  <c r="T197" i="7"/>
  <c r="S197" i="7"/>
  <c r="U197" i="7" s="1"/>
  <c r="P197" i="7"/>
  <c r="O197" i="7"/>
  <c r="U196" i="7"/>
  <c r="T196" i="7"/>
  <c r="S196" i="7"/>
  <c r="P196" i="7"/>
  <c r="O196" i="7"/>
  <c r="T195" i="7"/>
  <c r="S195" i="7"/>
  <c r="U195" i="7" s="1"/>
  <c r="P195" i="7"/>
  <c r="O195" i="7"/>
  <c r="T194" i="7"/>
  <c r="S194" i="7"/>
  <c r="U194" i="7" s="1"/>
  <c r="P194" i="7"/>
  <c r="O194" i="7"/>
  <c r="T193" i="7"/>
  <c r="S193" i="7"/>
  <c r="U193" i="7" s="1"/>
  <c r="P193" i="7"/>
  <c r="O193" i="7"/>
  <c r="U192" i="7"/>
  <c r="T192" i="7"/>
  <c r="S192" i="7"/>
  <c r="P192" i="7"/>
  <c r="O192" i="7"/>
  <c r="U191" i="7"/>
  <c r="T191" i="7"/>
  <c r="S191" i="7"/>
  <c r="P191" i="7"/>
  <c r="O191" i="7"/>
  <c r="U190" i="7"/>
  <c r="T190" i="7"/>
  <c r="S190" i="7"/>
  <c r="P190" i="7"/>
  <c r="O190" i="7"/>
  <c r="T189" i="7"/>
  <c r="S189" i="7"/>
  <c r="U189" i="7" s="1"/>
  <c r="P189" i="7"/>
  <c r="O189" i="7"/>
  <c r="U188" i="7"/>
  <c r="T188" i="7"/>
  <c r="S188" i="7"/>
  <c r="P188" i="7"/>
  <c r="O188" i="7"/>
  <c r="T187" i="7"/>
  <c r="S187" i="7"/>
  <c r="U187" i="7" s="1"/>
  <c r="P187" i="7"/>
  <c r="O187" i="7"/>
  <c r="T186" i="7"/>
  <c r="S186" i="7"/>
  <c r="U186" i="7" s="1"/>
  <c r="P186" i="7"/>
  <c r="O186" i="7"/>
  <c r="T185" i="7"/>
  <c r="S185" i="7"/>
  <c r="U185" i="7" s="1"/>
  <c r="P185" i="7"/>
  <c r="O185" i="7"/>
  <c r="U184" i="7"/>
  <c r="T184" i="7"/>
  <c r="S184" i="7"/>
  <c r="P184" i="7"/>
  <c r="O184" i="7"/>
  <c r="U183" i="7"/>
  <c r="T183" i="7"/>
  <c r="S183" i="7"/>
  <c r="P183" i="7"/>
  <c r="O183" i="7"/>
  <c r="U182" i="7"/>
  <c r="T182" i="7"/>
  <c r="S182" i="7"/>
  <c r="P182" i="7"/>
  <c r="O182" i="7"/>
  <c r="T181" i="7"/>
  <c r="S181" i="7"/>
  <c r="U181" i="7" s="1"/>
  <c r="P181" i="7"/>
  <c r="O181" i="7"/>
  <c r="U180" i="7"/>
  <c r="T180" i="7"/>
  <c r="S180" i="7"/>
  <c r="P180" i="7"/>
  <c r="O180" i="7"/>
  <c r="T179" i="7"/>
  <c r="S179" i="7"/>
  <c r="U179" i="7" s="1"/>
  <c r="P179" i="7"/>
  <c r="O179" i="7"/>
  <c r="T178" i="7"/>
  <c r="S178" i="7"/>
  <c r="U178" i="7" s="1"/>
  <c r="P178" i="7"/>
  <c r="O178" i="7"/>
  <c r="T177" i="7"/>
  <c r="S177" i="7"/>
  <c r="U177" i="7" s="1"/>
  <c r="P177" i="7"/>
  <c r="O177" i="7"/>
  <c r="U176" i="7"/>
  <c r="T176" i="7"/>
  <c r="S176" i="7"/>
  <c r="P176" i="7"/>
  <c r="O176" i="7"/>
  <c r="U175" i="7"/>
  <c r="T175" i="7"/>
  <c r="S175" i="7"/>
  <c r="P175" i="7"/>
  <c r="O175" i="7"/>
  <c r="U174" i="7"/>
  <c r="T174" i="7"/>
  <c r="S174" i="7"/>
  <c r="P174" i="7"/>
  <c r="O174" i="7"/>
  <c r="T173" i="7"/>
  <c r="S173" i="7"/>
  <c r="U173" i="7" s="1"/>
  <c r="P173" i="7"/>
  <c r="O173" i="7"/>
  <c r="U172" i="7"/>
  <c r="T172" i="7"/>
  <c r="S172" i="7"/>
  <c r="P172" i="7"/>
  <c r="O172" i="7"/>
  <c r="T171" i="7"/>
  <c r="S171" i="7"/>
  <c r="U171" i="7" s="1"/>
  <c r="P171" i="7"/>
  <c r="O171" i="7"/>
  <c r="T170" i="7"/>
  <c r="S170" i="7"/>
  <c r="U170" i="7" s="1"/>
  <c r="P170" i="7"/>
  <c r="O170" i="7"/>
  <c r="T169" i="7"/>
  <c r="S169" i="7"/>
  <c r="U169" i="7" s="1"/>
  <c r="P169" i="7"/>
  <c r="O169" i="7"/>
  <c r="U168" i="7"/>
  <c r="T168" i="7"/>
  <c r="S168" i="7"/>
  <c r="P168" i="7"/>
  <c r="O168" i="7"/>
  <c r="U167" i="7"/>
  <c r="T167" i="7"/>
  <c r="S167" i="7"/>
  <c r="P167" i="7"/>
  <c r="O167" i="7"/>
  <c r="U166" i="7"/>
  <c r="T166" i="7"/>
  <c r="S166" i="7"/>
  <c r="P166" i="7"/>
  <c r="O166" i="7"/>
  <c r="T165" i="7"/>
  <c r="S165" i="7"/>
  <c r="U165" i="7" s="1"/>
  <c r="P165" i="7"/>
  <c r="O165" i="7"/>
  <c r="U164" i="7"/>
  <c r="T164" i="7"/>
  <c r="S164" i="7"/>
  <c r="P164" i="7"/>
  <c r="O164" i="7"/>
  <c r="T163" i="7"/>
  <c r="S163" i="7"/>
  <c r="U163" i="7" s="1"/>
  <c r="P163" i="7"/>
  <c r="O163" i="7"/>
  <c r="T162" i="7"/>
  <c r="S162" i="7"/>
  <c r="U162" i="7" s="1"/>
  <c r="P162" i="7"/>
  <c r="O162" i="7"/>
  <c r="T161" i="7"/>
  <c r="S161" i="7"/>
  <c r="U161" i="7" s="1"/>
  <c r="P161" i="7"/>
  <c r="O161" i="7"/>
  <c r="U160" i="7"/>
  <c r="T160" i="7"/>
  <c r="S160" i="7"/>
  <c r="P160" i="7"/>
  <c r="O160" i="7"/>
  <c r="U159" i="7"/>
  <c r="T159" i="7"/>
  <c r="S159" i="7"/>
  <c r="P159" i="7"/>
  <c r="O159" i="7"/>
  <c r="U158" i="7"/>
  <c r="T158" i="7"/>
  <c r="S158" i="7"/>
  <c r="P158" i="7"/>
  <c r="O158" i="7"/>
  <c r="T157" i="7"/>
  <c r="S157" i="7"/>
  <c r="U157" i="7" s="1"/>
  <c r="P157" i="7"/>
  <c r="O157" i="7"/>
  <c r="U156" i="7"/>
  <c r="T156" i="7"/>
  <c r="S156" i="7"/>
  <c r="P156" i="7"/>
  <c r="O156" i="7"/>
  <c r="T155" i="7"/>
  <c r="S155" i="7"/>
  <c r="U155" i="7" s="1"/>
  <c r="P155" i="7"/>
  <c r="O155" i="7"/>
  <c r="T154" i="7"/>
  <c r="S154" i="7"/>
  <c r="U154" i="7" s="1"/>
  <c r="P154" i="7"/>
  <c r="O154" i="7"/>
  <c r="T153" i="7"/>
  <c r="S153" i="7"/>
  <c r="U153" i="7" s="1"/>
  <c r="P153" i="7"/>
  <c r="O153" i="7"/>
  <c r="U152" i="7"/>
  <c r="T152" i="7"/>
  <c r="S152" i="7"/>
  <c r="P152" i="7"/>
  <c r="O152" i="7"/>
  <c r="U151" i="7"/>
  <c r="T151" i="7"/>
  <c r="S151" i="7"/>
  <c r="P151" i="7"/>
  <c r="O151" i="7"/>
  <c r="U150" i="7"/>
  <c r="T150" i="7"/>
  <c r="S150" i="7"/>
  <c r="P150" i="7"/>
  <c r="O150" i="7"/>
  <c r="T149" i="7"/>
  <c r="S149" i="7"/>
  <c r="U149" i="7" s="1"/>
  <c r="P149" i="7"/>
  <c r="O149" i="7"/>
  <c r="U148" i="7"/>
  <c r="T148" i="7"/>
  <c r="S148" i="7"/>
  <c r="P148" i="7"/>
  <c r="O148" i="7"/>
  <c r="T147" i="7"/>
  <c r="S147" i="7"/>
  <c r="U147" i="7" s="1"/>
  <c r="P147" i="7"/>
  <c r="O147" i="7"/>
  <c r="T146" i="7"/>
  <c r="S146" i="7"/>
  <c r="U146" i="7" s="1"/>
  <c r="P146" i="7"/>
  <c r="O146" i="7"/>
  <c r="T145" i="7"/>
  <c r="S145" i="7"/>
  <c r="U145" i="7" s="1"/>
  <c r="P145" i="7"/>
  <c r="O145" i="7"/>
  <c r="U144" i="7"/>
  <c r="T144" i="7"/>
  <c r="S144" i="7"/>
  <c r="P144" i="7"/>
  <c r="O144" i="7"/>
  <c r="U143" i="7"/>
  <c r="T143" i="7"/>
  <c r="S143" i="7"/>
  <c r="P143" i="7"/>
  <c r="O143" i="7"/>
  <c r="U142" i="7"/>
  <c r="T142" i="7"/>
  <c r="S142" i="7"/>
  <c r="P142" i="7"/>
  <c r="O142" i="7"/>
  <c r="T141" i="7"/>
  <c r="S141" i="7"/>
  <c r="U141" i="7" s="1"/>
  <c r="P141" i="7"/>
  <c r="O141" i="7"/>
  <c r="U140" i="7"/>
  <c r="T140" i="7"/>
  <c r="S140" i="7"/>
  <c r="P140" i="7"/>
  <c r="O140" i="7"/>
  <c r="T139" i="7"/>
  <c r="S139" i="7"/>
  <c r="U139" i="7" s="1"/>
  <c r="P139" i="7"/>
  <c r="O139" i="7"/>
  <c r="T138" i="7"/>
  <c r="S138" i="7"/>
  <c r="U138" i="7" s="1"/>
  <c r="P138" i="7"/>
  <c r="O138" i="7"/>
  <c r="T137" i="7"/>
  <c r="S137" i="7"/>
  <c r="U137" i="7" s="1"/>
  <c r="P137" i="7"/>
  <c r="O137" i="7"/>
  <c r="U136" i="7"/>
  <c r="T136" i="7"/>
  <c r="S136" i="7"/>
  <c r="P136" i="7"/>
  <c r="O136" i="7"/>
  <c r="U135" i="7"/>
  <c r="T135" i="7"/>
  <c r="S135" i="7"/>
  <c r="P135" i="7"/>
  <c r="O135" i="7"/>
  <c r="U134" i="7"/>
  <c r="T134" i="7"/>
  <c r="S134" i="7"/>
  <c r="P134" i="7"/>
  <c r="O134" i="7"/>
  <c r="T133" i="7"/>
  <c r="S133" i="7"/>
  <c r="U133" i="7" s="1"/>
  <c r="P133" i="7"/>
  <c r="O133" i="7"/>
  <c r="U132" i="7"/>
  <c r="T132" i="7"/>
  <c r="S132" i="7"/>
  <c r="P132" i="7"/>
  <c r="O132" i="7"/>
  <c r="T131" i="7"/>
  <c r="S131" i="7"/>
  <c r="U131" i="7" s="1"/>
  <c r="P131" i="7"/>
  <c r="O131" i="7"/>
  <c r="T130" i="7"/>
  <c r="S130" i="7"/>
  <c r="U130" i="7" s="1"/>
  <c r="P130" i="7"/>
  <c r="O130" i="7"/>
  <c r="T129" i="7"/>
  <c r="S129" i="7"/>
  <c r="U129" i="7" s="1"/>
  <c r="P129" i="7"/>
  <c r="O129" i="7"/>
  <c r="U128" i="7"/>
  <c r="T128" i="7"/>
  <c r="S128" i="7"/>
  <c r="P128" i="7"/>
  <c r="O128" i="7"/>
  <c r="U127" i="7"/>
  <c r="T127" i="7"/>
  <c r="S127" i="7"/>
  <c r="P127" i="7"/>
  <c r="O127" i="7"/>
  <c r="U126" i="7"/>
  <c r="T126" i="7"/>
  <c r="S126" i="7"/>
  <c r="P126" i="7"/>
  <c r="O126" i="7"/>
  <c r="T125" i="7"/>
  <c r="S125" i="7"/>
  <c r="U125" i="7" s="1"/>
  <c r="P125" i="7"/>
  <c r="O125" i="7"/>
  <c r="U124" i="7"/>
  <c r="T124" i="7"/>
  <c r="S124" i="7"/>
  <c r="P124" i="7"/>
  <c r="O124" i="7"/>
  <c r="T123" i="7"/>
  <c r="S123" i="7"/>
  <c r="U123" i="7" s="1"/>
  <c r="P123" i="7"/>
  <c r="O123" i="7"/>
  <c r="T122" i="7"/>
  <c r="S122" i="7"/>
  <c r="U122" i="7" s="1"/>
  <c r="P122" i="7"/>
  <c r="O122" i="7"/>
  <c r="T121" i="7"/>
  <c r="S121" i="7"/>
  <c r="U121" i="7" s="1"/>
  <c r="P121" i="7"/>
  <c r="O121" i="7"/>
  <c r="U120" i="7"/>
  <c r="T120" i="7"/>
  <c r="S120" i="7"/>
  <c r="P120" i="7"/>
  <c r="O120" i="7"/>
  <c r="U119" i="7"/>
  <c r="T119" i="7"/>
  <c r="S119" i="7"/>
  <c r="P119" i="7"/>
  <c r="O119" i="7"/>
  <c r="U118" i="7"/>
  <c r="T118" i="7"/>
  <c r="S118" i="7"/>
  <c r="P118" i="7"/>
  <c r="O118" i="7"/>
  <c r="T117" i="7"/>
  <c r="S117" i="7"/>
  <c r="U117" i="7" s="1"/>
  <c r="P117" i="7"/>
  <c r="O117" i="7"/>
  <c r="U116" i="7"/>
  <c r="T116" i="7"/>
  <c r="S116" i="7"/>
  <c r="P116" i="7"/>
  <c r="O116" i="7"/>
  <c r="T115" i="7"/>
  <c r="S115" i="7"/>
  <c r="U115" i="7" s="1"/>
  <c r="P115" i="7"/>
  <c r="O115" i="7"/>
  <c r="T114" i="7"/>
  <c r="S114" i="7"/>
  <c r="U114" i="7" s="1"/>
  <c r="P114" i="7"/>
  <c r="O114" i="7"/>
  <c r="T113" i="7"/>
  <c r="S113" i="7"/>
  <c r="U113" i="7" s="1"/>
  <c r="P113" i="7"/>
  <c r="O113" i="7"/>
  <c r="U112" i="7"/>
  <c r="T112" i="7"/>
  <c r="S112" i="7"/>
  <c r="P112" i="7"/>
  <c r="O112" i="7"/>
  <c r="U111" i="7"/>
  <c r="T111" i="7"/>
  <c r="S111" i="7"/>
  <c r="P111" i="7"/>
  <c r="O111" i="7"/>
  <c r="U110" i="7"/>
  <c r="T110" i="7"/>
  <c r="S110" i="7"/>
  <c r="P110" i="7"/>
  <c r="O110" i="7"/>
  <c r="T109" i="7"/>
  <c r="S109" i="7"/>
  <c r="U109" i="7" s="1"/>
  <c r="P109" i="7"/>
  <c r="O109" i="7"/>
  <c r="U108" i="7"/>
  <c r="T108" i="7"/>
  <c r="S108" i="7"/>
  <c r="P108" i="7"/>
  <c r="O108" i="7"/>
  <c r="T107" i="7"/>
  <c r="S107" i="7"/>
  <c r="U107" i="7" s="1"/>
  <c r="P107" i="7"/>
  <c r="O107" i="7"/>
  <c r="T106" i="7"/>
  <c r="S106" i="7"/>
  <c r="U106" i="7" s="1"/>
  <c r="P106" i="7"/>
  <c r="O106" i="7"/>
  <c r="T105" i="7"/>
  <c r="S105" i="7"/>
  <c r="U105" i="7" s="1"/>
  <c r="P105" i="7"/>
  <c r="O105" i="7"/>
  <c r="U104" i="7"/>
  <c r="T104" i="7"/>
  <c r="S104" i="7"/>
  <c r="P104" i="7"/>
  <c r="O104" i="7"/>
  <c r="U103" i="7"/>
  <c r="T103" i="7"/>
  <c r="S103" i="7"/>
  <c r="P103" i="7"/>
  <c r="O103" i="7"/>
  <c r="U102" i="7"/>
  <c r="T102" i="7"/>
  <c r="S102" i="7"/>
  <c r="P102" i="7"/>
  <c r="O102" i="7"/>
  <c r="T101" i="7"/>
  <c r="S101" i="7"/>
  <c r="U101" i="7" s="1"/>
  <c r="P101" i="7"/>
  <c r="O101" i="7"/>
  <c r="U100" i="7"/>
  <c r="T100" i="7"/>
  <c r="S100" i="7"/>
  <c r="P100" i="7"/>
  <c r="O100" i="7"/>
  <c r="T99" i="7"/>
  <c r="S99" i="7"/>
  <c r="U99" i="7" s="1"/>
  <c r="P99" i="7"/>
  <c r="O99" i="7"/>
  <c r="T98" i="7"/>
  <c r="S98" i="7"/>
  <c r="U98" i="7" s="1"/>
  <c r="P98" i="7"/>
  <c r="O98" i="7"/>
  <c r="T97" i="7"/>
  <c r="S97" i="7"/>
  <c r="U97" i="7" s="1"/>
  <c r="P97" i="7"/>
  <c r="O97" i="7"/>
  <c r="U96" i="7"/>
  <c r="T96" i="7"/>
  <c r="S96" i="7"/>
  <c r="P96" i="7"/>
  <c r="O96" i="7"/>
  <c r="U95" i="7"/>
  <c r="T95" i="7"/>
  <c r="S95" i="7"/>
  <c r="P95" i="7"/>
  <c r="O95" i="7"/>
  <c r="U94" i="7"/>
  <c r="T94" i="7"/>
  <c r="S94" i="7"/>
  <c r="P94" i="7"/>
  <c r="O94" i="7"/>
  <c r="T93" i="7"/>
  <c r="S93" i="7"/>
  <c r="U93" i="7" s="1"/>
  <c r="P93" i="7"/>
  <c r="O93" i="7"/>
  <c r="U92" i="7"/>
  <c r="T92" i="7"/>
  <c r="S92" i="7"/>
  <c r="P92" i="7"/>
  <c r="O92" i="7"/>
  <c r="T91" i="7"/>
  <c r="S91" i="7"/>
  <c r="U91" i="7" s="1"/>
  <c r="P91" i="7"/>
  <c r="O91" i="7"/>
  <c r="T90" i="7"/>
  <c r="S90" i="7"/>
  <c r="U90" i="7" s="1"/>
  <c r="P90" i="7"/>
  <c r="O90" i="7"/>
  <c r="T89" i="7"/>
  <c r="S89" i="7"/>
  <c r="U89" i="7" s="1"/>
  <c r="P89" i="7"/>
  <c r="O89" i="7"/>
  <c r="U88" i="7"/>
  <c r="T88" i="7"/>
  <c r="S88" i="7"/>
  <c r="P88" i="7"/>
  <c r="O88" i="7"/>
  <c r="U87" i="7"/>
  <c r="T87" i="7"/>
  <c r="S87" i="7"/>
  <c r="P87" i="7"/>
  <c r="O87" i="7"/>
  <c r="U86" i="7"/>
  <c r="T86" i="7"/>
  <c r="S86" i="7"/>
  <c r="P86" i="7"/>
  <c r="O86" i="7"/>
  <c r="T85" i="7"/>
  <c r="S85" i="7"/>
  <c r="U85" i="7" s="1"/>
  <c r="P85" i="7"/>
  <c r="O85" i="7"/>
  <c r="U84" i="7"/>
  <c r="T84" i="7"/>
  <c r="S84" i="7"/>
  <c r="P84" i="7"/>
  <c r="O84" i="7"/>
  <c r="T83" i="7"/>
  <c r="S83" i="7"/>
  <c r="U83" i="7" s="1"/>
  <c r="P83" i="7"/>
  <c r="O83" i="7"/>
  <c r="T82" i="7"/>
  <c r="S82" i="7"/>
  <c r="U82" i="7" s="1"/>
  <c r="P82" i="7"/>
  <c r="O82" i="7"/>
  <c r="T81" i="7"/>
  <c r="S81" i="7"/>
  <c r="U81" i="7" s="1"/>
  <c r="P81" i="7"/>
  <c r="O81" i="7"/>
  <c r="U80" i="7"/>
  <c r="T80" i="7"/>
  <c r="S80" i="7"/>
  <c r="P80" i="7"/>
  <c r="O80" i="7"/>
  <c r="U79" i="7"/>
  <c r="T79" i="7"/>
  <c r="S79" i="7"/>
  <c r="P79" i="7"/>
  <c r="O79" i="7"/>
  <c r="U78" i="7"/>
  <c r="T78" i="7"/>
  <c r="S78" i="7"/>
  <c r="P78" i="7"/>
  <c r="O78" i="7"/>
  <c r="T77" i="7"/>
  <c r="S77" i="7"/>
  <c r="U77" i="7" s="1"/>
  <c r="P77" i="7"/>
  <c r="O77" i="7"/>
  <c r="U76" i="7"/>
  <c r="T76" i="7"/>
  <c r="S76" i="7"/>
  <c r="P76" i="7"/>
  <c r="O76" i="7"/>
  <c r="T75" i="7"/>
  <c r="S75" i="7"/>
  <c r="U75" i="7" s="1"/>
  <c r="P75" i="7"/>
  <c r="O75" i="7"/>
  <c r="T74" i="7"/>
  <c r="S74" i="7"/>
  <c r="U74" i="7" s="1"/>
  <c r="P74" i="7"/>
  <c r="O74" i="7"/>
  <c r="T73" i="7"/>
  <c r="S73" i="7"/>
  <c r="U73" i="7" s="1"/>
  <c r="P73" i="7"/>
  <c r="O73" i="7"/>
  <c r="U72" i="7"/>
  <c r="T72" i="7"/>
  <c r="S72" i="7"/>
  <c r="P72" i="7"/>
  <c r="O72" i="7"/>
  <c r="U71" i="7"/>
  <c r="T71" i="7"/>
  <c r="S71" i="7"/>
  <c r="P71" i="7"/>
  <c r="O71" i="7"/>
  <c r="U70" i="7"/>
  <c r="T70" i="7"/>
  <c r="S70" i="7"/>
  <c r="P70" i="7"/>
  <c r="O70" i="7"/>
  <c r="T69" i="7"/>
  <c r="S69" i="7"/>
  <c r="U69" i="7" s="1"/>
  <c r="P69" i="7"/>
  <c r="O69" i="7"/>
  <c r="U68" i="7"/>
  <c r="T68" i="7"/>
  <c r="S68" i="7"/>
  <c r="P68" i="7"/>
  <c r="O68" i="7"/>
  <c r="T67" i="7"/>
  <c r="S67" i="7"/>
  <c r="U67" i="7" s="1"/>
  <c r="P67" i="7"/>
  <c r="O67" i="7"/>
  <c r="T66" i="7"/>
  <c r="S66" i="7"/>
  <c r="U66" i="7" s="1"/>
  <c r="P66" i="7"/>
  <c r="O66" i="7"/>
  <c r="T65" i="7"/>
  <c r="S65" i="7"/>
  <c r="U65" i="7" s="1"/>
  <c r="P65" i="7"/>
  <c r="O65" i="7"/>
  <c r="U64" i="7"/>
  <c r="T64" i="7"/>
  <c r="S64" i="7"/>
  <c r="P64" i="7"/>
  <c r="O64" i="7"/>
  <c r="U63" i="7"/>
  <c r="T63" i="7"/>
  <c r="S63" i="7"/>
  <c r="P63" i="7"/>
  <c r="O63" i="7"/>
  <c r="U62" i="7"/>
  <c r="T62" i="7"/>
  <c r="S62" i="7"/>
  <c r="P62" i="7"/>
  <c r="O62" i="7"/>
  <c r="T61" i="7"/>
  <c r="S61" i="7"/>
  <c r="U61" i="7" s="1"/>
  <c r="P61" i="7"/>
  <c r="O61" i="7"/>
  <c r="U60" i="7"/>
  <c r="T60" i="7"/>
  <c r="S60" i="7"/>
  <c r="P60" i="7"/>
  <c r="O60" i="7"/>
  <c r="T59" i="7"/>
  <c r="S59" i="7"/>
  <c r="U59" i="7" s="1"/>
  <c r="P59" i="7"/>
  <c r="O59" i="7"/>
  <c r="T58" i="7"/>
  <c r="S58" i="7"/>
  <c r="U58" i="7" s="1"/>
  <c r="P58" i="7"/>
  <c r="O58" i="7"/>
  <c r="T57" i="7"/>
  <c r="S57" i="7"/>
  <c r="U57" i="7" s="1"/>
  <c r="P57" i="7"/>
  <c r="O57" i="7"/>
  <c r="U56" i="7"/>
  <c r="T56" i="7"/>
  <c r="S56" i="7"/>
  <c r="P56" i="7"/>
  <c r="O56" i="7"/>
  <c r="U55" i="7"/>
  <c r="T55" i="7"/>
  <c r="S55" i="7"/>
  <c r="P55" i="7"/>
  <c r="O55" i="7"/>
  <c r="U54" i="7"/>
  <c r="T54" i="7"/>
  <c r="S54" i="7"/>
  <c r="P54" i="7"/>
  <c r="O54" i="7"/>
  <c r="T53" i="7"/>
  <c r="S53" i="7"/>
  <c r="U53" i="7" s="1"/>
  <c r="P53" i="7"/>
  <c r="O53" i="7"/>
  <c r="U52" i="7"/>
  <c r="T52" i="7"/>
  <c r="S52" i="7"/>
  <c r="P52" i="7"/>
  <c r="O52" i="7"/>
  <c r="T51" i="7"/>
  <c r="S51" i="7"/>
  <c r="U51" i="7" s="1"/>
  <c r="P51" i="7"/>
  <c r="O51" i="7"/>
  <c r="T50" i="7"/>
  <c r="S50" i="7"/>
  <c r="U50" i="7" s="1"/>
  <c r="P50" i="7"/>
  <c r="O50" i="7"/>
  <c r="T49" i="7"/>
  <c r="S49" i="7"/>
  <c r="U49" i="7" s="1"/>
  <c r="P49" i="7"/>
  <c r="O49" i="7"/>
  <c r="U48" i="7"/>
  <c r="T48" i="7"/>
  <c r="S48" i="7"/>
  <c r="P48" i="7"/>
  <c r="O48" i="7"/>
  <c r="U47" i="7"/>
  <c r="T47" i="7"/>
  <c r="S47" i="7"/>
  <c r="P47" i="7"/>
  <c r="O47" i="7"/>
  <c r="U46" i="7"/>
  <c r="T46" i="7"/>
  <c r="S46" i="7"/>
  <c r="P46" i="7"/>
  <c r="O46" i="7"/>
  <c r="T45" i="7"/>
  <c r="S45" i="7"/>
  <c r="U45" i="7" s="1"/>
  <c r="P45" i="7"/>
  <c r="O45" i="7"/>
  <c r="U44" i="7"/>
  <c r="T44" i="7"/>
  <c r="S44" i="7"/>
  <c r="P44" i="7"/>
  <c r="O44" i="7"/>
  <c r="T43" i="7"/>
  <c r="S43" i="7"/>
  <c r="U43" i="7" s="1"/>
  <c r="P43" i="7"/>
  <c r="O43" i="7"/>
  <c r="T42" i="7"/>
  <c r="S42" i="7"/>
  <c r="U42" i="7" s="1"/>
  <c r="P42" i="7"/>
  <c r="O42" i="7"/>
  <c r="T41" i="7"/>
  <c r="S41" i="7"/>
  <c r="U41" i="7" s="1"/>
  <c r="P41" i="7"/>
  <c r="O41" i="7"/>
  <c r="U40" i="7"/>
  <c r="T40" i="7"/>
  <c r="S40" i="7"/>
  <c r="P40" i="7"/>
  <c r="O40" i="7"/>
  <c r="U39" i="7"/>
  <c r="T39" i="7"/>
  <c r="S39" i="7"/>
  <c r="P39" i="7"/>
  <c r="O39" i="7"/>
  <c r="U38" i="7"/>
  <c r="T38" i="7"/>
  <c r="S38" i="7"/>
  <c r="P38" i="7"/>
  <c r="O38" i="7"/>
  <c r="T37" i="7"/>
  <c r="S37" i="7"/>
  <c r="U37" i="7" s="1"/>
  <c r="P37" i="7"/>
  <c r="O37" i="7"/>
  <c r="U36" i="7"/>
  <c r="T36" i="7"/>
  <c r="S36" i="7"/>
  <c r="P36" i="7"/>
  <c r="O36" i="7"/>
  <c r="T35" i="7"/>
  <c r="S35" i="7"/>
  <c r="U35" i="7" s="1"/>
  <c r="P35" i="7"/>
  <c r="O35" i="7"/>
  <c r="T34" i="7"/>
  <c r="S34" i="7"/>
  <c r="U34" i="7" s="1"/>
  <c r="P34" i="7"/>
  <c r="O34" i="7"/>
  <c r="T33" i="7"/>
  <c r="S33" i="7"/>
  <c r="U33" i="7" s="1"/>
  <c r="P33" i="7"/>
  <c r="O33" i="7"/>
  <c r="U32" i="7"/>
  <c r="T32" i="7"/>
  <c r="S32" i="7"/>
  <c r="P32" i="7"/>
  <c r="O32" i="7"/>
  <c r="U31" i="7"/>
  <c r="T31" i="7"/>
  <c r="S31" i="7"/>
  <c r="P31" i="7"/>
  <c r="O31" i="7"/>
  <c r="U30" i="7"/>
  <c r="T30" i="7"/>
  <c r="S30" i="7"/>
  <c r="P30" i="7"/>
  <c r="O30" i="7"/>
  <c r="T29" i="7"/>
  <c r="S29" i="7"/>
  <c r="U29" i="7" s="1"/>
  <c r="P29" i="7"/>
  <c r="O29" i="7"/>
  <c r="U28" i="7"/>
  <c r="T28" i="7"/>
  <c r="S28" i="7"/>
  <c r="P28" i="7"/>
  <c r="O28" i="7"/>
  <c r="T27" i="7"/>
  <c r="S27" i="7"/>
  <c r="U27" i="7" s="1"/>
  <c r="P27" i="7"/>
  <c r="O27" i="7"/>
  <c r="T26" i="7"/>
  <c r="S26" i="7"/>
  <c r="U26" i="7" s="1"/>
  <c r="P26" i="7"/>
  <c r="O26" i="7"/>
  <c r="T25" i="7"/>
  <c r="S25" i="7"/>
  <c r="U25" i="7" s="1"/>
  <c r="P25" i="7"/>
  <c r="O25" i="7"/>
  <c r="U24" i="7"/>
  <c r="T24" i="7"/>
  <c r="S24" i="7"/>
  <c r="P24" i="7"/>
  <c r="O24" i="7"/>
  <c r="U23" i="7"/>
  <c r="T23" i="7"/>
  <c r="S23" i="7"/>
  <c r="P23" i="7"/>
  <c r="O23" i="7"/>
  <c r="U22" i="7"/>
  <c r="T22" i="7"/>
  <c r="S22" i="7"/>
  <c r="P22" i="7"/>
  <c r="O22" i="7"/>
  <c r="T21" i="7"/>
  <c r="S21" i="7"/>
  <c r="U21" i="7" s="1"/>
  <c r="P21" i="7"/>
  <c r="O21" i="7"/>
  <c r="U20" i="7"/>
  <c r="T20" i="7"/>
  <c r="S20" i="7"/>
  <c r="P20" i="7"/>
  <c r="O20" i="7"/>
  <c r="T19" i="7"/>
  <c r="S19" i="7"/>
  <c r="U19" i="7" s="1"/>
  <c r="P19" i="7"/>
  <c r="O19" i="7"/>
  <c r="T18" i="7"/>
  <c r="S18" i="7"/>
  <c r="U18" i="7" s="1"/>
  <c r="P18" i="7"/>
  <c r="O18" i="7"/>
  <c r="T17" i="7"/>
  <c r="S17" i="7"/>
  <c r="U17" i="7" s="1"/>
  <c r="P17" i="7"/>
  <c r="O17" i="7"/>
  <c r="U16" i="7"/>
  <c r="T16" i="7"/>
  <c r="S16" i="7"/>
  <c r="P16" i="7"/>
  <c r="O16" i="7"/>
  <c r="U15" i="7"/>
  <c r="T15" i="7"/>
  <c r="S15" i="7"/>
  <c r="P15" i="7"/>
  <c r="O15" i="7"/>
  <c r="U14" i="7"/>
  <c r="T14" i="7"/>
  <c r="S14" i="7"/>
  <c r="P14" i="7"/>
  <c r="O14" i="7"/>
  <c r="T13" i="7"/>
  <c r="S13" i="7"/>
  <c r="U13" i="7" s="1"/>
  <c r="P13" i="7"/>
  <c r="O13" i="7"/>
  <c r="U12" i="7"/>
  <c r="T12" i="7"/>
  <c r="S12" i="7"/>
  <c r="P12" i="7"/>
  <c r="O12" i="7"/>
  <c r="T11" i="7"/>
  <c r="S11" i="7"/>
  <c r="U11" i="7" s="1"/>
  <c r="P11" i="7"/>
  <c r="O11" i="7"/>
  <c r="T10" i="7"/>
  <c r="S10" i="7"/>
  <c r="U10" i="7" s="1"/>
  <c r="P10" i="7"/>
  <c r="O10" i="7"/>
  <c r="T9" i="7"/>
  <c r="S9" i="7"/>
  <c r="U9" i="7" s="1"/>
  <c r="P9" i="7"/>
  <c r="O9" i="7"/>
  <c r="U8" i="7"/>
  <c r="T8" i="7"/>
  <c r="S8" i="7"/>
  <c r="P8" i="7"/>
  <c r="O8" i="7"/>
  <c r="U7" i="7"/>
  <c r="T7" i="7"/>
  <c r="S7" i="7"/>
  <c r="P7" i="7"/>
  <c r="O7" i="7"/>
  <c r="U6" i="7"/>
  <c r="T6" i="7"/>
  <c r="S6" i="7"/>
  <c r="P6" i="7"/>
  <c r="O6" i="7"/>
  <c r="T5" i="7"/>
  <c r="S5" i="7"/>
  <c r="U5" i="7" s="1"/>
  <c r="P5" i="7"/>
  <c r="O5" i="7"/>
  <c r="U4" i="7"/>
  <c r="T4" i="7"/>
  <c r="S4" i="7"/>
  <c r="P4" i="7"/>
  <c r="O4" i="7"/>
  <c r="T3" i="7"/>
  <c r="S3" i="7"/>
  <c r="U3" i="7" s="1"/>
  <c r="P3" i="7"/>
  <c r="O3" i="7"/>
  <c r="T2" i="7"/>
  <c r="S2" i="7"/>
  <c r="U2" i="7" s="1"/>
  <c r="P2" i="7"/>
  <c r="O2" i="7"/>
  <c r="T413" i="6"/>
  <c r="S413" i="6"/>
  <c r="U413" i="6" s="1"/>
  <c r="P413" i="6"/>
  <c r="O413" i="6"/>
  <c r="T412" i="6"/>
  <c r="S412" i="6"/>
  <c r="U412" i="6" s="1"/>
  <c r="P412" i="6"/>
  <c r="O412" i="6"/>
  <c r="T411" i="6"/>
  <c r="S411" i="6"/>
  <c r="U411" i="6" s="1"/>
  <c r="P411" i="6"/>
  <c r="O411" i="6"/>
  <c r="U410" i="6"/>
  <c r="T410" i="6"/>
  <c r="S410" i="6"/>
  <c r="P410" i="6"/>
  <c r="O410" i="6"/>
  <c r="T409" i="6"/>
  <c r="S409" i="6"/>
  <c r="U409" i="6" s="1"/>
  <c r="P409" i="6"/>
  <c r="O409" i="6"/>
  <c r="T408" i="6"/>
  <c r="S408" i="6"/>
  <c r="U408" i="6" s="1"/>
  <c r="P408" i="6"/>
  <c r="O408" i="6"/>
  <c r="U407" i="6"/>
  <c r="T407" i="6"/>
  <c r="S407" i="6"/>
  <c r="P407" i="6"/>
  <c r="O407" i="6"/>
  <c r="T406" i="6"/>
  <c r="S406" i="6"/>
  <c r="U406" i="6" s="1"/>
  <c r="P406" i="6"/>
  <c r="O406" i="6"/>
  <c r="T405" i="6"/>
  <c r="S405" i="6"/>
  <c r="U405" i="6" s="1"/>
  <c r="P405" i="6"/>
  <c r="O405" i="6"/>
  <c r="T404" i="6"/>
  <c r="S404" i="6"/>
  <c r="U404" i="6" s="1"/>
  <c r="P404" i="6"/>
  <c r="O404" i="6"/>
  <c r="T403" i="6"/>
  <c r="S403" i="6"/>
  <c r="U403" i="6" s="1"/>
  <c r="P403" i="6"/>
  <c r="O403" i="6"/>
  <c r="U402" i="6"/>
  <c r="T402" i="6"/>
  <c r="S402" i="6"/>
  <c r="P402" i="6"/>
  <c r="O402" i="6"/>
  <c r="T401" i="6"/>
  <c r="S401" i="6"/>
  <c r="U401" i="6" s="1"/>
  <c r="P401" i="6"/>
  <c r="O401" i="6"/>
  <c r="T400" i="6"/>
  <c r="S400" i="6"/>
  <c r="U400" i="6" s="1"/>
  <c r="P400" i="6"/>
  <c r="O400" i="6"/>
  <c r="U399" i="6"/>
  <c r="T399" i="6"/>
  <c r="S399" i="6"/>
  <c r="P399" i="6"/>
  <c r="O399" i="6"/>
  <c r="T398" i="6"/>
  <c r="S398" i="6"/>
  <c r="U398" i="6" s="1"/>
  <c r="P398" i="6"/>
  <c r="O398" i="6"/>
  <c r="T397" i="6"/>
  <c r="S397" i="6"/>
  <c r="U397" i="6" s="1"/>
  <c r="P397" i="6"/>
  <c r="O397" i="6"/>
  <c r="T396" i="6"/>
  <c r="S396" i="6"/>
  <c r="U396" i="6" s="1"/>
  <c r="P396" i="6"/>
  <c r="O396" i="6"/>
  <c r="T395" i="6"/>
  <c r="S395" i="6"/>
  <c r="U395" i="6" s="1"/>
  <c r="P395" i="6"/>
  <c r="O395" i="6"/>
  <c r="U394" i="6"/>
  <c r="T394" i="6"/>
  <c r="S394" i="6"/>
  <c r="P394" i="6"/>
  <c r="O394" i="6"/>
  <c r="T393" i="6"/>
  <c r="S393" i="6"/>
  <c r="U393" i="6" s="1"/>
  <c r="P393" i="6"/>
  <c r="O393" i="6"/>
  <c r="T392" i="6"/>
  <c r="S392" i="6"/>
  <c r="U392" i="6" s="1"/>
  <c r="P392" i="6"/>
  <c r="O392" i="6"/>
  <c r="U391" i="6"/>
  <c r="T391" i="6"/>
  <c r="S391" i="6"/>
  <c r="P391" i="6"/>
  <c r="O391" i="6"/>
  <c r="T390" i="6"/>
  <c r="S390" i="6"/>
  <c r="U390" i="6" s="1"/>
  <c r="P390" i="6"/>
  <c r="O390" i="6"/>
  <c r="T389" i="6"/>
  <c r="S389" i="6"/>
  <c r="U389" i="6" s="1"/>
  <c r="P389" i="6"/>
  <c r="O389" i="6"/>
  <c r="T388" i="6"/>
  <c r="S388" i="6"/>
  <c r="U388" i="6" s="1"/>
  <c r="P388" i="6"/>
  <c r="O388" i="6"/>
  <c r="T387" i="6"/>
  <c r="S387" i="6"/>
  <c r="U387" i="6" s="1"/>
  <c r="P387" i="6"/>
  <c r="O387" i="6"/>
  <c r="U386" i="6"/>
  <c r="T386" i="6"/>
  <c r="S386" i="6"/>
  <c r="P386" i="6"/>
  <c r="O386" i="6"/>
  <c r="T385" i="6"/>
  <c r="S385" i="6"/>
  <c r="U385" i="6" s="1"/>
  <c r="P385" i="6"/>
  <c r="O385" i="6"/>
  <c r="T384" i="6"/>
  <c r="S384" i="6"/>
  <c r="U384" i="6" s="1"/>
  <c r="P384" i="6"/>
  <c r="O384" i="6"/>
  <c r="U383" i="6"/>
  <c r="T383" i="6"/>
  <c r="S383" i="6"/>
  <c r="P383" i="6"/>
  <c r="O383" i="6"/>
  <c r="T382" i="6"/>
  <c r="S382" i="6"/>
  <c r="U382" i="6" s="1"/>
  <c r="P382" i="6"/>
  <c r="O382" i="6"/>
  <c r="T381" i="6"/>
  <c r="S381" i="6"/>
  <c r="U381" i="6" s="1"/>
  <c r="P381" i="6"/>
  <c r="O381" i="6"/>
  <c r="T380" i="6"/>
  <c r="S380" i="6"/>
  <c r="U380" i="6" s="1"/>
  <c r="P380" i="6"/>
  <c r="O380" i="6"/>
  <c r="T379" i="6"/>
  <c r="S379" i="6"/>
  <c r="U379" i="6" s="1"/>
  <c r="P379" i="6"/>
  <c r="O379" i="6"/>
  <c r="U378" i="6"/>
  <c r="T378" i="6"/>
  <c r="S378" i="6"/>
  <c r="P378" i="6"/>
  <c r="O378" i="6"/>
  <c r="T377" i="6"/>
  <c r="S377" i="6"/>
  <c r="U377" i="6" s="1"/>
  <c r="P377" i="6"/>
  <c r="O377" i="6"/>
  <c r="T376" i="6"/>
  <c r="S376" i="6"/>
  <c r="U376" i="6" s="1"/>
  <c r="P376" i="6"/>
  <c r="O376" i="6"/>
  <c r="U375" i="6"/>
  <c r="T375" i="6"/>
  <c r="S375" i="6"/>
  <c r="P375" i="6"/>
  <c r="O375" i="6"/>
  <c r="T374" i="6"/>
  <c r="S374" i="6"/>
  <c r="U374" i="6" s="1"/>
  <c r="P374" i="6"/>
  <c r="O374" i="6"/>
  <c r="T373" i="6"/>
  <c r="S373" i="6"/>
  <c r="U373" i="6" s="1"/>
  <c r="P373" i="6"/>
  <c r="O373" i="6"/>
  <c r="T372" i="6"/>
  <c r="S372" i="6"/>
  <c r="U372" i="6" s="1"/>
  <c r="P372" i="6"/>
  <c r="O372" i="6"/>
  <c r="T371" i="6"/>
  <c r="S371" i="6"/>
  <c r="U371" i="6" s="1"/>
  <c r="P371" i="6"/>
  <c r="O371" i="6"/>
  <c r="U370" i="6"/>
  <c r="T370" i="6"/>
  <c r="S370" i="6"/>
  <c r="P370" i="6"/>
  <c r="O370" i="6"/>
  <c r="T369" i="6"/>
  <c r="S369" i="6"/>
  <c r="U369" i="6" s="1"/>
  <c r="P369" i="6"/>
  <c r="O369" i="6"/>
  <c r="T368" i="6"/>
  <c r="S368" i="6"/>
  <c r="U368" i="6" s="1"/>
  <c r="P368" i="6"/>
  <c r="O368" i="6"/>
  <c r="U367" i="6"/>
  <c r="T367" i="6"/>
  <c r="S367" i="6"/>
  <c r="P367" i="6"/>
  <c r="O367" i="6"/>
  <c r="T366" i="6"/>
  <c r="S366" i="6"/>
  <c r="U366" i="6" s="1"/>
  <c r="P366" i="6"/>
  <c r="O366" i="6"/>
  <c r="T365" i="6"/>
  <c r="S365" i="6"/>
  <c r="U365" i="6" s="1"/>
  <c r="P365" i="6"/>
  <c r="O365" i="6"/>
  <c r="T364" i="6"/>
  <c r="S364" i="6"/>
  <c r="U364" i="6" s="1"/>
  <c r="P364" i="6"/>
  <c r="O364" i="6"/>
  <c r="T363" i="6"/>
  <c r="S363" i="6"/>
  <c r="U363" i="6" s="1"/>
  <c r="P363" i="6"/>
  <c r="O363" i="6"/>
  <c r="U362" i="6"/>
  <c r="T362" i="6"/>
  <c r="S362" i="6"/>
  <c r="P362" i="6"/>
  <c r="O362" i="6"/>
  <c r="T361" i="6"/>
  <c r="S361" i="6"/>
  <c r="U361" i="6" s="1"/>
  <c r="P361" i="6"/>
  <c r="O361" i="6"/>
  <c r="T360" i="6"/>
  <c r="S360" i="6"/>
  <c r="U360" i="6" s="1"/>
  <c r="P360" i="6"/>
  <c r="O360" i="6"/>
  <c r="U359" i="6"/>
  <c r="T359" i="6"/>
  <c r="S359" i="6"/>
  <c r="P359" i="6"/>
  <c r="O359" i="6"/>
  <c r="T358" i="6"/>
  <c r="S358" i="6"/>
  <c r="U358" i="6" s="1"/>
  <c r="P358" i="6"/>
  <c r="O358" i="6"/>
  <c r="T357" i="6"/>
  <c r="S357" i="6"/>
  <c r="U357" i="6" s="1"/>
  <c r="P357" i="6"/>
  <c r="O357" i="6"/>
  <c r="T356" i="6"/>
  <c r="S356" i="6"/>
  <c r="U356" i="6" s="1"/>
  <c r="P356" i="6"/>
  <c r="O356" i="6"/>
  <c r="T355" i="6"/>
  <c r="S355" i="6"/>
  <c r="U355" i="6" s="1"/>
  <c r="P355" i="6"/>
  <c r="O355" i="6"/>
  <c r="U354" i="6"/>
  <c r="T354" i="6"/>
  <c r="S354" i="6"/>
  <c r="P354" i="6"/>
  <c r="O354" i="6"/>
  <c r="T353" i="6"/>
  <c r="S353" i="6"/>
  <c r="U353" i="6" s="1"/>
  <c r="P353" i="6"/>
  <c r="O353" i="6"/>
  <c r="T352" i="6"/>
  <c r="S352" i="6"/>
  <c r="U352" i="6" s="1"/>
  <c r="P352" i="6"/>
  <c r="O352" i="6"/>
  <c r="U351" i="6"/>
  <c r="T351" i="6"/>
  <c r="S351" i="6"/>
  <c r="P351" i="6"/>
  <c r="O351" i="6"/>
  <c r="T350" i="6"/>
  <c r="S350" i="6"/>
  <c r="U350" i="6" s="1"/>
  <c r="P350" i="6"/>
  <c r="O350" i="6"/>
  <c r="T349" i="6"/>
  <c r="S349" i="6"/>
  <c r="U349" i="6" s="1"/>
  <c r="P349" i="6"/>
  <c r="O349" i="6"/>
  <c r="T348" i="6"/>
  <c r="S348" i="6"/>
  <c r="U348" i="6" s="1"/>
  <c r="P348" i="6"/>
  <c r="O348" i="6"/>
  <c r="T347" i="6"/>
  <c r="S347" i="6"/>
  <c r="U347" i="6" s="1"/>
  <c r="P347" i="6"/>
  <c r="O347" i="6"/>
  <c r="U346" i="6"/>
  <c r="T346" i="6"/>
  <c r="S346" i="6"/>
  <c r="P346" i="6"/>
  <c r="O346" i="6"/>
  <c r="T345" i="6"/>
  <c r="S345" i="6"/>
  <c r="U345" i="6" s="1"/>
  <c r="P345" i="6"/>
  <c r="O345" i="6"/>
  <c r="T344" i="6"/>
  <c r="S344" i="6"/>
  <c r="U344" i="6" s="1"/>
  <c r="P344" i="6"/>
  <c r="O344" i="6"/>
  <c r="U343" i="6"/>
  <c r="T343" i="6"/>
  <c r="S343" i="6"/>
  <c r="P343" i="6"/>
  <c r="O343" i="6"/>
  <c r="T342" i="6"/>
  <c r="S342" i="6"/>
  <c r="U342" i="6" s="1"/>
  <c r="P342" i="6"/>
  <c r="O342" i="6"/>
  <c r="T341" i="6"/>
  <c r="S341" i="6"/>
  <c r="U341" i="6" s="1"/>
  <c r="P341" i="6"/>
  <c r="O341" i="6"/>
  <c r="T340" i="6"/>
  <c r="S340" i="6"/>
  <c r="U340" i="6" s="1"/>
  <c r="P340" i="6"/>
  <c r="O340" i="6"/>
  <c r="T339" i="6"/>
  <c r="S339" i="6"/>
  <c r="U339" i="6" s="1"/>
  <c r="P339" i="6"/>
  <c r="O339" i="6"/>
  <c r="U338" i="6"/>
  <c r="T338" i="6"/>
  <c r="S338" i="6"/>
  <c r="P338" i="6"/>
  <c r="O338" i="6"/>
  <c r="T337" i="6"/>
  <c r="S337" i="6"/>
  <c r="U337" i="6" s="1"/>
  <c r="P337" i="6"/>
  <c r="O337" i="6"/>
  <c r="T336" i="6"/>
  <c r="S336" i="6"/>
  <c r="U336" i="6" s="1"/>
  <c r="P336" i="6"/>
  <c r="O336" i="6"/>
  <c r="U335" i="6"/>
  <c r="T335" i="6"/>
  <c r="S335" i="6"/>
  <c r="P335" i="6"/>
  <c r="O335" i="6"/>
  <c r="T334" i="6"/>
  <c r="S334" i="6"/>
  <c r="U334" i="6" s="1"/>
  <c r="P334" i="6"/>
  <c r="O334" i="6"/>
  <c r="T333" i="6"/>
  <c r="S333" i="6"/>
  <c r="U333" i="6" s="1"/>
  <c r="P333" i="6"/>
  <c r="O333" i="6"/>
  <c r="T332" i="6"/>
  <c r="S332" i="6"/>
  <c r="U332" i="6" s="1"/>
  <c r="P332" i="6"/>
  <c r="O332" i="6"/>
  <c r="T331" i="6"/>
  <c r="S331" i="6"/>
  <c r="U331" i="6" s="1"/>
  <c r="P331" i="6"/>
  <c r="O331" i="6"/>
  <c r="U330" i="6"/>
  <c r="T330" i="6"/>
  <c r="S330" i="6"/>
  <c r="P330" i="6"/>
  <c r="O330" i="6"/>
  <c r="T329" i="6"/>
  <c r="S329" i="6"/>
  <c r="U329" i="6" s="1"/>
  <c r="P329" i="6"/>
  <c r="O329" i="6"/>
  <c r="T328" i="6"/>
  <c r="S328" i="6"/>
  <c r="U328" i="6" s="1"/>
  <c r="P328" i="6"/>
  <c r="O328" i="6"/>
  <c r="U327" i="6"/>
  <c r="T327" i="6"/>
  <c r="S327" i="6"/>
  <c r="P327" i="6"/>
  <c r="O327" i="6"/>
  <c r="T326" i="6"/>
  <c r="S326" i="6"/>
  <c r="U326" i="6" s="1"/>
  <c r="P326" i="6"/>
  <c r="O326" i="6"/>
  <c r="T325" i="6"/>
  <c r="S325" i="6"/>
  <c r="U325" i="6" s="1"/>
  <c r="P325" i="6"/>
  <c r="O325" i="6"/>
  <c r="T324" i="6"/>
  <c r="S324" i="6"/>
  <c r="U324" i="6" s="1"/>
  <c r="P324" i="6"/>
  <c r="O324" i="6"/>
  <c r="T323" i="6"/>
  <c r="S323" i="6"/>
  <c r="U323" i="6" s="1"/>
  <c r="P323" i="6"/>
  <c r="O323" i="6"/>
  <c r="U322" i="6"/>
  <c r="T322" i="6"/>
  <c r="S322" i="6"/>
  <c r="P322" i="6"/>
  <c r="O322" i="6"/>
  <c r="T321" i="6"/>
  <c r="S321" i="6"/>
  <c r="U321" i="6" s="1"/>
  <c r="P321" i="6"/>
  <c r="O321" i="6"/>
  <c r="T320" i="6"/>
  <c r="S320" i="6"/>
  <c r="U320" i="6" s="1"/>
  <c r="P320" i="6"/>
  <c r="O320" i="6"/>
  <c r="U319" i="6"/>
  <c r="T319" i="6"/>
  <c r="S319" i="6"/>
  <c r="P319" i="6"/>
  <c r="O319" i="6"/>
  <c r="T318" i="6"/>
  <c r="S318" i="6"/>
  <c r="U318" i="6" s="1"/>
  <c r="P318" i="6"/>
  <c r="O318" i="6"/>
  <c r="T317" i="6"/>
  <c r="S317" i="6"/>
  <c r="U317" i="6" s="1"/>
  <c r="P317" i="6"/>
  <c r="O317" i="6"/>
  <c r="T316" i="6"/>
  <c r="S316" i="6"/>
  <c r="U316" i="6" s="1"/>
  <c r="P316" i="6"/>
  <c r="O316" i="6"/>
  <c r="T315" i="6"/>
  <c r="S315" i="6"/>
  <c r="U315" i="6" s="1"/>
  <c r="P315" i="6"/>
  <c r="O315" i="6"/>
  <c r="U314" i="6"/>
  <c r="T314" i="6"/>
  <c r="S314" i="6"/>
  <c r="P314" i="6"/>
  <c r="O314" i="6"/>
  <c r="T313" i="6"/>
  <c r="S313" i="6"/>
  <c r="U313" i="6" s="1"/>
  <c r="P313" i="6"/>
  <c r="O313" i="6"/>
  <c r="T312" i="6"/>
  <c r="S312" i="6"/>
  <c r="U312" i="6" s="1"/>
  <c r="P312" i="6"/>
  <c r="O312" i="6"/>
  <c r="U311" i="6"/>
  <c r="T311" i="6"/>
  <c r="S311" i="6"/>
  <c r="P311" i="6"/>
  <c r="O311" i="6"/>
  <c r="T310" i="6"/>
  <c r="S310" i="6"/>
  <c r="U310" i="6" s="1"/>
  <c r="P310" i="6"/>
  <c r="O310" i="6"/>
  <c r="T309" i="6"/>
  <c r="S309" i="6"/>
  <c r="U309" i="6" s="1"/>
  <c r="P309" i="6"/>
  <c r="O309" i="6"/>
  <c r="T308" i="6"/>
  <c r="S308" i="6"/>
  <c r="U308" i="6" s="1"/>
  <c r="P308" i="6"/>
  <c r="O308" i="6"/>
  <c r="T307" i="6"/>
  <c r="S307" i="6"/>
  <c r="U307" i="6" s="1"/>
  <c r="P307" i="6"/>
  <c r="O307" i="6"/>
  <c r="U306" i="6"/>
  <c r="T306" i="6"/>
  <c r="S306" i="6"/>
  <c r="P306" i="6"/>
  <c r="O306" i="6"/>
  <c r="T305" i="6"/>
  <c r="S305" i="6"/>
  <c r="U305" i="6" s="1"/>
  <c r="P305" i="6"/>
  <c r="O305" i="6"/>
  <c r="T304" i="6"/>
  <c r="S304" i="6"/>
  <c r="U304" i="6" s="1"/>
  <c r="P304" i="6"/>
  <c r="O304" i="6"/>
  <c r="U303" i="6"/>
  <c r="T303" i="6"/>
  <c r="S303" i="6"/>
  <c r="P303" i="6"/>
  <c r="O303" i="6"/>
  <c r="T302" i="6"/>
  <c r="S302" i="6"/>
  <c r="U302" i="6" s="1"/>
  <c r="P302" i="6"/>
  <c r="O302" i="6"/>
  <c r="T301" i="6"/>
  <c r="S301" i="6"/>
  <c r="U301" i="6" s="1"/>
  <c r="P301" i="6"/>
  <c r="O301" i="6"/>
  <c r="T300" i="6"/>
  <c r="S300" i="6"/>
  <c r="U300" i="6" s="1"/>
  <c r="P300" i="6"/>
  <c r="O300" i="6"/>
  <c r="T299" i="6"/>
  <c r="S299" i="6"/>
  <c r="U299" i="6" s="1"/>
  <c r="P299" i="6"/>
  <c r="O299" i="6"/>
  <c r="U298" i="6"/>
  <c r="T298" i="6"/>
  <c r="S298" i="6"/>
  <c r="P298" i="6"/>
  <c r="O298" i="6"/>
  <c r="T297" i="6"/>
  <c r="S297" i="6"/>
  <c r="U297" i="6" s="1"/>
  <c r="P297" i="6"/>
  <c r="O297" i="6"/>
  <c r="T296" i="6"/>
  <c r="S296" i="6"/>
  <c r="U296" i="6" s="1"/>
  <c r="P296" i="6"/>
  <c r="O296" i="6"/>
  <c r="U295" i="6"/>
  <c r="T295" i="6"/>
  <c r="S295" i="6"/>
  <c r="P295" i="6"/>
  <c r="O295" i="6"/>
  <c r="T294" i="6"/>
  <c r="S294" i="6"/>
  <c r="U294" i="6" s="1"/>
  <c r="P294" i="6"/>
  <c r="O294" i="6"/>
  <c r="T293" i="6"/>
  <c r="S293" i="6"/>
  <c r="U293" i="6" s="1"/>
  <c r="P293" i="6"/>
  <c r="O293" i="6"/>
  <c r="T292" i="6"/>
  <c r="S292" i="6"/>
  <c r="U292" i="6" s="1"/>
  <c r="P292" i="6"/>
  <c r="O292" i="6"/>
  <c r="T291" i="6"/>
  <c r="S291" i="6"/>
  <c r="U291" i="6" s="1"/>
  <c r="P291" i="6"/>
  <c r="O291" i="6"/>
  <c r="U290" i="6"/>
  <c r="T290" i="6"/>
  <c r="S290" i="6"/>
  <c r="P290" i="6"/>
  <c r="O290" i="6"/>
  <c r="T289" i="6"/>
  <c r="S289" i="6"/>
  <c r="U289" i="6" s="1"/>
  <c r="P289" i="6"/>
  <c r="O289" i="6"/>
  <c r="T288" i="6"/>
  <c r="S288" i="6"/>
  <c r="U288" i="6" s="1"/>
  <c r="P288" i="6"/>
  <c r="O288" i="6"/>
  <c r="U287" i="6"/>
  <c r="T287" i="6"/>
  <c r="S287" i="6"/>
  <c r="P287" i="6"/>
  <c r="O287" i="6"/>
  <c r="T286" i="6"/>
  <c r="S286" i="6"/>
  <c r="U286" i="6" s="1"/>
  <c r="P286" i="6"/>
  <c r="O286" i="6"/>
  <c r="T285" i="6"/>
  <c r="S285" i="6"/>
  <c r="U285" i="6" s="1"/>
  <c r="P285" i="6"/>
  <c r="O285" i="6"/>
  <c r="T284" i="6"/>
  <c r="S284" i="6"/>
  <c r="U284" i="6" s="1"/>
  <c r="P284" i="6"/>
  <c r="O284" i="6"/>
  <c r="T283" i="6"/>
  <c r="S283" i="6"/>
  <c r="U283" i="6" s="1"/>
  <c r="P283" i="6"/>
  <c r="O283" i="6"/>
  <c r="U282" i="6"/>
  <c r="T282" i="6"/>
  <c r="S282" i="6"/>
  <c r="P282" i="6"/>
  <c r="O282" i="6"/>
  <c r="T281" i="6"/>
  <c r="S281" i="6"/>
  <c r="U281" i="6" s="1"/>
  <c r="P281" i="6"/>
  <c r="O281" i="6"/>
  <c r="T280" i="6"/>
  <c r="S280" i="6"/>
  <c r="U280" i="6" s="1"/>
  <c r="P280" i="6"/>
  <c r="O280" i="6"/>
  <c r="U279" i="6"/>
  <c r="T279" i="6"/>
  <c r="S279" i="6"/>
  <c r="P279" i="6"/>
  <c r="O279" i="6"/>
  <c r="T278" i="6"/>
  <c r="S278" i="6"/>
  <c r="U278" i="6" s="1"/>
  <c r="P278" i="6"/>
  <c r="O278" i="6"/>
  <c r="T277" i="6"/>
  <c r="S277" i="6"/>
  <c r="U277" i="6" s="1"/>
  <c r="P277" i="6"/>
  <c r="O277" i="6"/>
  <c r="T276" i="6"/>
  <c r="S276" i="6"/>
  <c r="U276" i="6" s="1"/>
  <c r="P276" i="6"/>
  <c r="O276" i="6"/>
  <c r="T275" i="6"/>
  <c r="S275" i="6"/>
  <c r="U275" i="6" s="1"/>
  <c r="P275" i="6"/>
  <c r="O275" i="6"/>
  <c r="U274" i="6"/>
  <c r="T274" i="6"/>
  <c r="S274" i="6"/>
  <c r="P274" i="6"/>
  <c r="O274" i="6"/>
  <c r="T273" i="6"/>
  <c r="S273" i="6"/>
  <c r="U273" i="6" s="1"/>
  <c r="P273" i="6"/>
  <c r="O273" i="6"/>
  <c r="T272" i="6"/>
  <c r="S272" i="6"/>
  <c r="U272" i="6" s="1"/>
  <c r="P272" i="6"/>
  <c r="O272" i="6"/>
  <c r="U271" i="6"/>
  <c r="T271" i="6"/>
  <c r="S271" i="6"/>
  <c r="P271" i="6"/>
  <c r="O271" i="6"/>
  <c r="T270" i="6"/>
  <c r="S270" i="6"/>
  <c r="U270" i="6" s="1"/>
  <c r="P270" i="6"/>
  <c r="O270" i="6"/>
  <c r="T269" i="6"/>
  <c r="S269" i="6"/>
  <c r="U269" i="6" s="1"/>
  <c r="P269" i="6"/>
  <c r="O269" i="6"/>
  <c r="T268" i="6"/>
  <c r="S268" i="6"/>
  <c r="U268" i="6" s="1"/>
  <c r="P268" i="6"/>
  <c r="O268" i="6"/>
  <c r="T267" i="6"/>
  <c r="S267" i="6"/>
  <c r="U267" i="6" s="1"/>
  <c r="P267" i="6"/>
  <c r="O267" i="6"/>
  <c r="U266" i="6"/>
  <c r="T266" i="6"/>
  <c r="S266" i="6"/>
  <c r="P266" i="6"/>
  <c r="O266" i="6"/>
  <c r="T265" i="6"/>
  <c r="S265" i="6"/>
  <c r="U265" i="6" s="1"/>
  <c r="P265" i="6"/>
  <c r="O265" i="6"/>
  <c r="T264" i="6"/>
  <c r="S264" i="6"/>
  <c r="U264" i="6" s="1"/>
  <c r="P264" i="6"/>
  <c r="O264" i="6"/>
  <c r="U263" i="6"/>
  <c r="T263" i="6"/>
  <c r="S263" i="6"/>
  <c r="P263" i="6"/>
  <c r="O263" i="6"/>
  <c r="T262" i="6"/>
  <c r="S262" i="6"/>
  <c r="U262" i="6" s="1"/>
  <c r="P262" i="6"/>
  <c r="O262" i="6"/>
  <c r="T261" i="6"/>
  <c r="S261" i="6"/>
  <c r="U261" i="6" s="1"/>
  <c r="P261" i="6"/>
  <c r="O261" i="6"/>
  <c r="T260" i="6"/>
  <c r="S260" i="6"/>
  <c r="U260" i="6" s="1"/>
  <c r="P260" i="6"/>
  <c r="O260" i="6"/>
  <c r="T259" i="6"/>
  <c r="S259" i="6"/>
  <c r="U259" i="6" s="1"/>
  <c r="P259" i="6"/>
  <c r="O259" i="6"/>
  <c r="U258" i="6"/>
  <c r="T258" i="6"/>
  <c r="S258" i="6"/>
  <c r="P258" i="6"/>
  <c r="O258" i="6"/>
  <c r="T257" i="6"/>
  <c r="S257" i="6"/>
  <c r="U257" i="6" s="1"/>
  <c r="P257" i="6"/>
  <c r="O257" i="6"/>
  <c r="T256" i="6"/>
  <c r="S256" i="6"/>
  <c r="U256" i="6" s="1"/>
  <c r="P256" i="6"/>
  <c r="O256" i="6"/>
  <c r="U255" i="6"/>
  <c r="T255" i="6"/>
  <c r="S255" i="6"/>
  <c r="P255" i="6"/>
  <c r="O255" i="6"/>
  <c r="T254" i="6"/>
  <c r="S254" i="6"/>
  <c r="U254" i="6" s="1"/>
  <c r="P254" i="6"/>
  <c r="O254" i="6"/>
  <c r="T253" i="6"/>
  <c r="S253" i="6"/>
  <c r="U253" i="6" s="1"/>
  <c r="P253" i="6"/>
  <c r="O253" i="6"/>
  <c r="T252" i="6"/>
  <c r="S252" i="6"/>
  <c r="U252" i="6" s="1"/>
  <c r="P252" i="6"/>
  <c r="O252" i="6"/>
  <c r="T251" i="6"/>
  <c r="S251" i="6"/>
  <c r="U251" i="6" s="1"/>
  <c r="P251" i="6"/>
  <c r="O251" i="6"/>
  <c r="U250" i="6"/>
  <c r="T250" i="6"/>
  <c r="S250" i="6"/>
  <c r="P250" i="6"/>
  <c r="O250" i="6"/>
  <c r="T249" i="6"/>
  <c r="S249" i="6"/>
  <c r="U249" i="6" s="1"/>
  <c r="P249" i="6"/>
  <c r="O249" i="6"/>
  <c r="T248" i="6"/>
  <c r="S248" i="6"/>
  <c r="U248" i="6" s="1"/>
  <c r="P248" i="6"/>
  <c r="O248" i="6"/>
  <c r="U247" i="6"/>
  <c r="T247" i="6"/>
  <c r="S247" i="6"/>
  <c r="P247" i="6"/>
  <c r="O247" i="6"/>
  <c r="T246" i="6"/>
  <c r="S246" i="6"/>
  <c r="U246" i="6" s="1"/>
  <c r="P246" i="6"/>
  <c r="O246" i="6"/>
  <c r="T245" i="6"/>
  <c r="S245" i="6"/>
  <c r="U245" i="6" s="1"/>
  <c r="P245" i="6"/>
  <c r="O245" i="6"/>
  <c r="T244" i="6"/>
  <c r="S244" i="6"/>
  <c r="U244" i="6" s="1"/>
  <c r="P244" i="6"/>
  <c r="O244" i="6"/>
  <c r="T243" i="6"/>
  <c r="S243" i="6"/>
  <c r="U243" i="6" s="1"/>
  <c r="P243" i="6"/>
  <c r="O243" i="6"/>
  <c r="U242" i="6"/>
  <c r="T242" i="6"/>
  <c r="S242" i="6"/>
  <c r="P242" i="6"/>
  <c r="O242" i="6"/>
  <c r="T241" i="6"/>
  <c r="S241" i="6"/>
  <c r="U241" i="6" s="1"/>
  <c r="P241" i="6"/>
  <c r="O241" i="6"/>
  <c r="T240" i="6"/>
  <c r="S240" i="6"/>
  <c r="U240" i="6" s="1"/>
  <c r="P240" i="6"/>
  <c r="O240" i="6"/>
  <c r="U239" i="6"/>
  <c r="T239" i="6"/>
  <c r="S239" i="6"/>
  <c r="P239" i="6"/>
  <c r="O239" i="6"/>
  <c r="T238" i="6"/>
  <c r="S238" i="6"/>
  <c r="U238" i="6" s="1"/>
  <c r="P238" i="6"/>
  <c r="O238" i="6"/>
  <c r="T237" i="6"/>
  <c r="S237" i="6"/>
  <c r="U237" i="6" s="1"/>
  <c r="P237" i="6"/>
  <c r="O237" i="6"/>
  <c r="T236" i="6"/>
  <c r="S236" i="6"/>
  <c r="U236" i="6" s="1"/>
  <c r="P236" i="6"/>
  <c r="O236" i="6"/>
  <c r="T235" i="6"/>
  <c r="S235" i="6"/>
  <c r="U235" i="6" s="1"/>
  <c r="P235" i="6"/>
  <c r="O235" i="6"/>
  <c r="U234" i="6"/>
  <c r="T234" i="6"/>
  <c r="S234" i="6"/>
  <c r="P234" i="6"/>
  <c r="O234" i="6"/>
  <c r="T233" i="6"/>
  <c r="S233" i="6"/>
  <c r="U233" i="6" s="1"/>
  <c r="P233" i="6"/>
  <c r="O233" i="6"/>
  <c r="T232" i="6"/>
  <c r="S232" i="6"/>
  <c r="U232" i="6" s="1"/>
  <c r="P232" i="6"/>
  <c r="O232" i="6"/>
  <c r="U231" i="6"/>
  <c r="T231" i="6"/>
  <c r="S231" i="6"/>
  <c r="P231" i="6"/>
  <c r="O231" i="6"/>
  <c r="T230" i="6"/>
  <c r="S230" i="6"/>
  <c r="U230" i="6" s="1"/>
  <c r="P230" i="6"/>
  <c r="O230" i="6"/>
  <c r="T229" i="6"/>
  <c r="S229" i="6"/>
  <c r="U229" i="6" s="1"/>
  <c r="P229" i="6"/>
  <c r="O229" i="6"/>
  <c r="T228" i="6"/>
  <c r="S228" i="6"/>
  <c r="U228" i="6" s="1"/>
  <c r="P228" i="6"/>
  <c r="O228" i="6"/>
  <c r="U227" i="6"/>
  <c r="T227" i="6"/>
  <c r="S227" i="6"/>
  <c r="P227" i="6"/>
  <c r="O227" i="6"/>
  <c r="U226" i="6"/>
  <c r="T226" i="6"/>
  <c r="S226" i="6"/>
  <c r="P226" i="6"/>
  <c r="O226" i="6"/>
  <c r="T225" i="6"/>
  <c r="S225" i="6"/>
  <c r="U225" i="6" s="1"/>
  <c r="P225" i="6"/>
  <c r="O225" i="6"/>
  <c r="T224" i="6"/>
  <c r="S224" i="6"/>
  <c r="U224" i="6" s="1"/>
  <c r="P224" i="6"/>
  <c r="O224" i="6"/>
  <c r="U223" i="6"/>
  <c r="T223" i="6"/>
  <c r="S223" i="6"/>
  <c r="P223" i="6"/>
  <c r="O223" i="6"/>
  <c r="T222" i="6"/>
  <c r="S222" i="6"/>
  <c r="U222" i="6" s="1"/>
  <c r="P222" i="6"/>
  <c r="O222" i="6"/>
  <c r="T221" i="6"/>
  <c r="S221" i="6"/>
  <c r="U221" i="6" s="1"/>
  <c r="P221" i="6"/>
  <c r="O221" i="6"/>
  <c r="T220" i="6"/>
  <c r="S220" i="6"/>
  <c r="U220" i="6" s="1"/>
  <c r="P220" i="6"/>
  <c r="O220" i="6"/>
  <c r="U219" i="6"/>
  <c r="T219" i="6"/>
  <c r="S219" i="6"/>
  <c r="P219" i="6"/>
  <c r="O219" i="6"/>
  <c r="U218" i="6"/>
  <c r="T218" i="6"/>
  <c r="S218" i="6"/>
  <c r="P218" i="6"/>
  <c r="O218" i="6"/>
  <c r="T217" i="6"/>
  <c r="S217" i="6"/>
  <c r="U217" i="6" s="1"/>
  <c r="P217" i="6"/>
  <c r="O217" i="6"/>
  <c r="T216" i="6"/>
  <c r="S216" i="6"/>
  <c r="U216" i="6" s="1"/>
  <c r="P216" i="6"/>
  <c r="O216" i="6"/>
  <c r="U215" i="6"/>
  <c r="T215" i="6"/>
  <c r="S215" i="6"/>
  <c r="P215" i="6"/>
  <c r="O215" i="6"/>
  <c r="T214" i="6"/>
  <c r="S214" i="6"/>
  <c r="U214" i="6" s="1"/>
  <c r="P214" i="6"/>
  <c r="O214" i="6"/>
  <c r="T213" i="6"/>
  <c r="S213" i="6"/>
  <c r="U213" i="6" s="1"/>
  <c r="P213" i="6"/>
  <c r="O213" i="6"/>
  <c r="T212" i="6"/>
  <c r="S212" i="6"/>
  <c r="U212" i="6" s="1"/>
  <c r="P212" i="6"/>
  <c r="O212" i="6"/>
  <c r="U211" i="6"/>
  <c r="T211" i="6"/>
  <c r="S211" i="6"/>
  <c r="P211" i="6"/>
  <c r="O211" i="6"/>
  <c r="U210" i="6"/>
  <c r="T210" i="6"/>
  <c r="S210" i="6"/>
  <c r="P210" i="6"/>
  <c r="O210" i="6"/>
  <c r="T209" i="6"/>
  <c r="S209" i="6"/>
  <c r="U209" i="6" s="1"/>
  <c r="P209" i="6"/>
  <c r="O209" i="6"/>
  <c r="T208" i="6"/>
  <c r="S208" i="6"/>
  <c r="U208" i="6" s="1"/>
  <c r="P208" i="6"/>
  <c r="O208" i="6"/>
  <c r="U207" i="6"/>
  <c r="T207" i="6"/>
  <c r="S207" i="6"/>
  <c r="P207" i="6"/>
  <c r="O207" i="6"/>
  <c r="T206" i="6"/>
  <c r="S206" i="6"/>
  <c r="U206" i="6" s="1"/>
  <c r="P206" i="6"/>
  <c r="O206" i="6"/>
  <c r="T205" i="6"/>
  <c r="S205" i="6"/>
  <c r="U205" i="6" s="1"/>
  <c r="P205" i="6"/>
  <c r="O205" i="6"/>
  <c r="T204" i="6"/>
  <c r="S204" i="6"/>
  <c r="U204" i="6" s="1"/>
  <c r="P204" i="6"/>
  <c r="O204" i="6"/>
  <c r="U203" i="6"/>
  <c r="T203" i="6"/>
  <c r="S203" i="6"/>
  <c r="P203" i="6"/>
  <c r="O203" i="6"/>
  <c r="U202" i="6"/>
  <c r="T202" i="6"/>
  <c r="S202" i="6"/>
  <c r="P202" i="6"/>
  <c r="O202" i="6"/>
  <c r="T201" i="6"/>
  <c r="S201" i="6"/>
  <c r="U201" i="6" s="1"/>
  <c r="P201" i="6"/>
  <c r="O201" i="6"/>
  <c r="T200" i="6"/>
  <c r="S200" i="6"/>
  <c r="U200" i="6" s="1"/>
  <c r="P200" i="6"/>
  <c r="O200" i="6"/>
  <c r="U199" i="6"/>
  <c r="T199" i="6"/>
  <c r="S199" i="6"/>
  <c r="P199" i="6"/>
  <c r="O199" i="6"/>
  <c r="U198" i="6"/>
  <c r="T198" i="6"/>
  <c r="S198" i="6"/>
  <c r="P198" i="6"/>
  <c r="O198" i="6"/>
  <c r="T197" i="6"/>
  <c r="S197" i="6"/>
  <c r="U197" i="6" s="1"/>
  <c r="P197" i="6"/>
  <c r="O197" i="6"/>
  <c r="T196" i="6"/>
  <c r="S196" i="6"/>
  <c r="U196" i="6" s="1"/>
  <c r="P196" i="6"/>
  <c r="O196" i="6"/>
  <c r="U195" i="6"/>
  <c r="T195" i="6"/>
  <c r="S195" i="6"/>
  <c r="P195" i="6"/>
  <c r="O195" i="6"/>
  <c r="U194" i="6"/>
  <c r="T194" i="6"/>
  <c r="S194" i="6"/>
  <c r="P194" i="6"/>
  <c r="O194" i="6"/>
  <c r="T193" i="6"/>
  <c r="S193" i="6"/>
  <c r="U193" i="6" s="1"/>
  <c r="P193" i="6"/>
  <c r="O193" i="6"/>
  <c r="T192" i="6"/>
  <c r="S192" i="6"/>
  <c r="U192" i="6" s="1"/>
  <c r="P192" i="6"/>
  <c r="O192" i="6"/>
  <c r="U191" i="6"/>
  <c r="T191" i="6"/>
  <c r="S191" i="6"/>
  <c r="P191" i="6"/>
  <c r="O191" i="6"/>
  <c r="U190" i="6"/>
  <c r="T190" i="6"/>
  <c r="S190" i="6"/>
  <c r="P190" i="6"/>
  <c r="O190" i="6"/>
  <c r="T189" i="6"/>
  <c r="S189" i="6"/>
  <c r="U189" i="6" s="1"/>
  <c r="P189" i="6"/>
  <c r="O189" i="6"/>
  <c r="T188" i="6"/>
  <c r="S188" i="6"/>
  <c r="U188" i="6" s="1"/>
  <c r="P188" i="6"/>
  <c r="O188" i="6"/>
  <c r="U187" i="6"/>
  <c r="T187" i="6"/>
  <c r="S187" i="6"/>
  <c r="P187" i="6"/>
  <c r="O187" i="6"/>
  <c r="U186" i="6"/>
  <c r="T186" i="6"/>
  <c r="S186" i="6"/>
  <c r="P186" i="6"/>
  <c r="O186" i="6"/>
  <c r="T185" i="6"/>
  <c r="S185" i="6"/>
  <c r="U185" i="6" s="1"/>
  <c r="P185" i="6"/>
  <c r="O185" i="6"/>
  <c r="T184" i="6"/>
  <c r="S184" i="6"/>
  <c r="U184" i="6" s="1"/>
  <c r="P184" i="6"/>
  <c r="O184" i="6"/>
  <c r="U183" i="6"/>
  <c r="T183" i="6"/>
  <c r="S183" i="6"/>
  <c r="P183" i="6"/>
  <c r="O183" i="6"/>
  <c r="U182" i="6"/>
  <c r="T182" i="6"/>
  <c r="S182" i="6"/>
  <c r="P182" i="6"/>
  <c r="O182" i="6"/>
  <c r="T181" i="6"/>
  <c r="S181" i="6"/>
  <c r="U181" i="6" s="1"/>
  <c r="P181" i="6"/>
  <c r="O181" i="6"/>
  <c r="T180" i="6"/>
  <c r="S180" i="6"/>
  <c r="U180" i="6" s="1"/>
  <c r="P180" i="6"/>
  <c r="O180" i="6"/>
  <c r="U179" i="6"/>
  <c r="T179" i="6"/>
  <c r="S179" i="6"/>
  <c r="P179" i="6"/>
  <c r="O179" i="6"/>
  <c r="U178" i="6"/>
  <c r="T178" i="6"/>
  <c r="S178" i="6"/>
  <c r="P178" i="6"/>
  <c r="O178" i="6"/>
  <c r="T177" i="6"/>
  <c r="S177" i="6"/>
  <c r="U177" i="6" s="1"/>
  <c r="P177" i="6"/>
  <c r="O177" i="6"/>
  <c r="T176" i="6"/>
  <c r="S176" i="6"/>
  <c r="U176" i="6" s="1"/>
  <c r="P176" i="6"/>
  <c r="O176" i="6"/>
  <c r="U175" i="6"/>
  <c r="T175" i="6"/>
  <c r="S175" i="6"/>
  <c r="P175" i="6"/>
  <c r="O175" i="6"/>
  <c r="U174" i="6"/>
  <c r="T174" i="6"/>
  <c r="S174" i="6"/>
  <c r="P174" i="6"/>
  <c r="O174" i="6"/>
  <c r="T173" i="6"/>
  <c r="S173" i="6"/>
  <c r="U173" i="6" s="1"/>
  <c r="P173" i="6"/>
  <c r="O173" i="6"/>
  <c r="T172" i="6"/>
  <c r="S172" i="6"/>
  <c r="U172" i="6" s="1"/>
  <c r="P172" i="6"/>
  <c r="O172" i="6"/>
  <c r="U171" i="6"/>
  <c r="T171" i="6"/>
  <c r="S171" i="6"/>
  <c r="P171" i="6"/>
  <c r="O171" i="6"/>
  <c r="U170" i="6"/>
  <c r="T170" i="6"/>
  <c r="S170" i="6"/>
  <c r="P170" i="6"/>
  <c r="O170" i="6"/>
  <c r="T169" i="6"/>
  <c r="S169" i="6"/>
  <c r="U169" i="6" s="1"/>
  <c r="P169" i="6"/>
  <c r="O169" i="6"/>
  <c r="T168" i="6"/>
  <c r="S168" i="6"/>
  <c r="U168" i="6" s="1"/>
  <c r="P168" i="6"/>
  <c r="O168" i="6"/>
  <c r="U167" i="6"/>
  <c r="T167" i="6"/>
  <c r="S167" i="6"/>
  <c r="P167" i="6"/>
  <c r="O167" i="6"/>
  <c r="U166" i="6"/>
  <c r="T166" i="6"/>
  <c r="S166" i="6"/>
  <c r="P166" i="6"/>
  <c r="O166" i="6"/>
  <c r="T165" i="6"/>
  <c r="S165" i="6"/>
  <c r="U165" i="6" s="1"/>
  <c r="P165" i="6"/>
  <c r="O165" i="6"/>
  <c r="T164" i="6"/>
  <c r="S164" i="6"/>
  <c r="U164" i="6" s="1"/>
  <c r="P164" i="6"/>
  <c r="O164" i="6"/>
  <c r="U163" i="6"/>
  <c r="T163" i="6"/>
  <c r="S163" i="6"/>
  <c r="P163" i="6"/>
  <c r="O163" i="6"/>
  <c r="U162" i="6"/>
  <c r="T162" i="6"/>
  <c r="S162" i="6"/>
  <c r="P162" i="6"/>
  <c r="O162" i="6"/>
  <c r="T161" i="6"/>
  <c r="S161" i="6"/>
  <c r="U161" i="6" s="1"/>
  <c r="P161" i="6"/>
  <c r="O161" i="6"/>
  <c r="T160" i="6"/>
  <c r="S160" i="6"/>
  <c r="U160" i="6" s="1"/>
  <c r="P160" i="6"/>
  <c r="O160" i="6"/>
  <c r="U159" i="6"/>
  <c r="T159" i="6"/>
  <c r="S159" i="6"/>
  <c r="P159" i="6"/>
  <c r="O159" i="6"/>
  <c r="U158" i="6"/>
  <c r="T158" i="6"/>
  <c r="S158" i="6"/>
  <c r="P158" i="6"/>
  <c r="O158" i="6"/>
  <c r="T157" i="6"/>
  <c r="S157" i="6"/>
  <c r="U157" i="6" s="1"/>
  <c r="P157" i="6"/>
  <c r="O157" i="6"/>
  <c r="T156" i="6"/>
  <c r="S156" i="6"/>
  <c r="U156" i="6" s="1"/>
  <c r="P156" i="6"/>
  <c r="O156" i="6"/>
  <c r="U155" i="6"/>
  <c r="T155" i="6"/>
  <c r="S155" i="6"/>
  <c r="P155" i="6"/>
  <c r="O155" i="6"/>
  <c r="U154" i="6"/>
  <c r="T154" i="6"/>
  <c r="S154" i="6"/>
  <c r="P154" i="6"/>
  <c r="O154" i="6"/>
  <c r="T153" i="6"/>
  <c r="S153" i="6"/>
  <c r="U153" i="6" s="1"/>
  <c r="P153" i="6"/>
  <c r="O153" i="6"/>
  <c r="T152" i="6"/>
  <c r="S152" i="6"/>
  <c r="U152" i="6" s="1"/>
  <c r="P152" i="6"/>
  <c r="O152" i="6"/>
  <c r="U151" i="6"/>
  <c r="T151" i="6"/>
  <c r="S151" i="6"/>
  <c r="P151" i="6"/>
  <c r="O151" i="6"/>
  <c r="U150" i="6"/>
  <c r="T150" i="6"/>
  <c r="S150" i="6"/>
  <c r="P150" i="6"/>
  <c r="O150" i="6"/>
  <c r="T149" i="6"/>
  <c r="S149" i="6"/>
  <c r="U149" i="6" s="1"/>
  <c r="P149" i="6"/>
  <c r="O149" i="6"/>
  <c r="T148" i="6"/>
  <c r="S148" i="6"/>
  <c r="U148" i="6" s="1"/>
  <c r="P148" i="6"/>
  <c r="O148" i="6"/>
  <c r="U147" i="6"/>
  <c r="T147" i="6"/>
  <c r="S147" i="6"/>
  <c r="P147" i="6"/>
  <c r="O147" i="6"/>
  <c r="U146" i="6"/>
  <c r="T146" i="6"/>
  <c r="S146" i="6"/>
  <c r="P146" i="6"/>
  <c r="O146" i="6"/>
  <c r="T145" i="6"/>
  <c r="S145" i="6"/>
  <c r="U145" i="6" s="1"/>
  <c r="P145" i="6"/>
  <c r="O145" i="6"/>
  <c r="T144" i="6"/>
  <c r="S144" i="6"/>
  <c r="U144" i="6" s="1"/>
  <c r="P144" i="6"/>
  <c r="O144" i="6"/>
  <c r="U143" i="6"/>
  <c r="T143" i="6"/>
  <c r="S143" i="6"/>
  <c r="P143" i="6"/>
  <c r="O143" i="6"/>
  <c r="U142" i="6"/>
  <c r="T142" i="6"/>
  <c r="S142" i="6"/>
  <c r="P142" i="6"/>
  <c r="O142" i="6"/>
  <c r="T141" i="6"/>
  <c r="S141" i="6"/>
  <c r="U141" i="6" s="1"/>
  <c r="P141" i="6"/>
  <c r="O141" i="6"/>
  <c r="T140" i="6"/>
  <c r="S140" i="6"/>
  <c r="U140" i="6" s="1"/>
  <c r="P140" i="6"/>
  <c r="O140" i="6"/>
  <c r="U139" i="6"/>
  <c r="T139" i="6"/>
  <c r="S139" i="6"/>
  <c r="P139" i="6"/>
  <c r="O139" i="6"/>
  <c r="U138" i="6"/>
  <c r="T138" i="6"/>
  <c r="S138" i="6"/>
  <c r="P138" i="6"/>
  <c r="O138" i="6"/>
  <c r="T137" i="6"/>
  <c r="S137" i="6"/>
  <c r="U137" i="6" s="1"/>
  <c r="P137" i="6"/>
  <c r="O137" i="6"/>
  <c r="T136" i="6"/>
  <c r="S136" i="6"/>
  <c r="U136" i="6" s="1"/>
  <c r="P136" i="6"/>
  <c r="O136" i="6"/>
  <c r="U135" i="6"/>
  <c r="T135" i="6"/>
  <c r="S135" i="6"/>
  <c r="P135" i="6"/>
  <c r="O135" i="6"/>
  <c r="T134" i="6"/>
  <c r="S134" i="6"/>
  <c r="U134" i="6" s="1"/>
  <c r="P134" i="6"/>
  <c r="O134" i="6"/>
  <c r="T133" i="6"/>
  <c r="S133" i="6"/>
  <c r="U133" i="6" s="1"/>
  <c r="P133" i="6"/>
  <c r="O133" i="6"/>
  <c r="T132" i="6"/>
  <c r="S132" i="6"/>
  <c r="U132" i="6" s="1"/>
  <c r="P132" i="6"/>
  <c r="O132" i="6"/>
  <c r="U131" i="6"/>
  <c r="T131" i="6"/>
  <c r="S131" i="6"/>
  <c r="P131" i="6"/>
  <c r="O131" i="6"/>
  <c r="U130" i="6"/>
  <c r="T130" i="6"/>
  <c r="S130" i="6"/>
  <c r="P130" i="6"/>
  <c r="O130" i="6"/>
  <c r="T129" i="6"/>
  <c r="S129" i="6"/>
  <c r="U129" i="6" s="1"/>
  <c r="P129" i="6"/>
  <c r="O129" i="6"/>
  <c r="T128" i="6"/>
  <c r="S128" i="6"/>
  <c r="U128" i="6" s="1"/>
  <c r="P128" i="6"/>
  <c r="O128" i="6"/>
  <c r="U127" i="6"/>
  <c r="T127" i="6"/>
  <c r="S127" i="6"/>
  <c r="P127" i="6"/>
  <c r="O127" i="6"/>
  <c r="T126" i="6"/>
  <c r="S126" i="6"/>
  <c r="U126" i="6" s="1"/>
  <c r="P126" i="6"/>
  <c r="O126" i="6"/>
  <c r="T125" i="6"/>
  <c r="S125" i="6"/>
  <c r="U125" i="6" s="1"/>
  <c r="P125" i="6"/>
  <c r="O125" i="6"/>
  <c r="T124" i="6"/>
  <c r="S124" i="6"/>
  <c r="U124" i="6" s="1"/>
  <c r="P124" i="6"/>
  <c r="O124" i="6"/>
  <c r="U123" i="6"/>
  <c r="T123" i="6"/>
  <c r="S123" i="6"/>
  <c r="P123" i="6"/>
  <c r="O123" i="6"/>
  <c r="U122" i="6"/>
  <c r="T122" i="6"/>
  <c r="S122" i="6"/>
  <c r="P122" i="6"/>
  <c r="O122" i="6"/>
  <c r="T121" i="6"/>
  <c r="S121" i="6"/>
  <c r="U121" i="6" s="1"/>
  <c r="P121" i="6"/>
  <c r="O121" i="6"/>
  <c r="T120" i="6"/>
  <c r="S120" i="6"/>
  <c r="U120" i="6" s="1"/>
  <c r="P120" i="6"/>
  <c r="O120" i="6"/>
  <c r="U119" i="6"/>
  <c r="T119" i="6"/>
  <c r="S119" i="6"/>
  <c r="P119" i="6"/>
  <c r="O119" i="6"/>
  <c r="T118" i="6"/>
  <c r="S118" i="6"/>
  <c r="U118" i="6" s="1"/>
  <c r="P118" i="6"/>
  <c r="O118" i="6"/>
  <c r="T117" i="6"/>
  <c r="S117" i="6"/>
  <c r="U117" i="6" s="1"/>
  <c r="P117" i="6"/>
  <c r="O117" i="6"/>
  <c r="T116" i="6"/>
  <c r="S116" i="6"/>
  <c r="U116" i="6" s="1"/>
  <c r="P116" i="6"/>
  <c r="O116" i="6"/>
  <c r="U115" i="6"/>
  <c r="T115" i="6"/>
  <c r="S115" i="6"/>
  <c r="P115" i="6"/>
  <c r="O115" i="6"/>
  <c r="U114" i="6"/>
  <c r="T114" i="6"/>
  <c r="S114" i="6"/>
  <c r="P114" i="6"/>
  <c r="O114" i="6"/>
  <c r="T113" i="6"/>
  <c r="S113" i="6"/>
  <c r="U113" i="6" s="1"/>
  <c r="P113" i="6"/>
  <c r="O113" i="6"/>
  <c r="T112" i="6"/>
  <c r="S112" i="6"/>
  <c r="U112" i="6" s="1"/>
  <c r="P112" i="6"/>
  <c r="O112" i="6"/>
  <c r="U111" i="6"/>
  <c r="T111" i="6"/>
  <c r="S111" i="6"/>
  <c r="P111" i="6"/>
  <c r="O111" i="6"/>
  <c r="T110" i="6"/>
  <c r="S110" i="6"/>
  <c r="U110" i="6" s="1"/>
  <c r="P110" i="6"/>
  <c r="O110" i="6"/>
  <c r="T109" i="6"/>
  <c r="S109" i="6"/>
  <c r="U109" i="6" s="1"/>
  <c r="P109" i="6"/>
  <c r="O109" i="6"/>
  <c r="T108" i="6"/>
  <c r="S108" i="6"/>
  <c r="U108" i="6" s="1"/>
  <c r="P108" i="6"/>
  <c r="O108" i="6"/>
  <c r="U107" i="6"/>
  <c r="T107" i="6"/>
  <c r="S107" i="6"/>
  <c r="P107" i="6"/>
  <c r="O107" i="6"/>
  <c r="U106" i="6"/>
  <c r="T106" i="6"/>
  <c r="S106" i="6"/>
  <c r="P106" i="6"/>
  <c r="O106" i="6"/>
  <c r="T105" i="6"/>
  <c r="S105" i="6"/>
  <c r="U105" i="6" s="1"/>
  <c r="P105" i="6"/>
  <c r="O105" i="6"/>
  <c r="T104" i="6"/>
  <c r="S104" i="6"/>
  <c r="U104" i="6" s="1"/>
  <c r="P104" i="6"/>
  <c r="O104" i="6"/>
  <c r="U103" i="6"/>
  <c r="T103" i="6"/>
  <c r="S103" i="6"/>
  <c r="P103" i="6"/>
  <c r="O103" i="6"/>
  <c r="T102" i="6"/>
  <c r="S102" i="6"/>
  <c r="U102" i="6" s="1"/>
  <c r="P102" i="6"/>
  <c r="O102" i="6"/>
  <c r="T101" i="6"/>
  <c r="S101" i="6"/>
  <c r="U101" i="6" s="1"/>
  <c r="P101" i="6"/>
  <c r="O101" i="6"/>
  <c r="T100" i="6"/>
  <c r="S100" i="6"/>
  <c r="U100" i="6" s="1"/>
  <c r="P100" i="6"/>
  <c r="O100" i="6"/>
  <c r="U99" i="6"/>
  <c r="T99" i="6"/>
  <c r="S99" i="6"/>
  <c r="P99" i="6"/>
  <c r="O99" i="6"/>
  <c r="U98" i="6"/>
  <c r="T98" i="6"/>
  <c r="S98" i="6"/>
  <c r="P98" i="6"/>
  <c r="O98" i="6"/>
  <c r="T97" i="6"/>
  <c r="S97" i="6"/>
  <c r="U97" i="6" s="1"/>
  <c r="P97" i="6"/>
  <c r="O97" i="6"/>
  <c r="U96" i="6"/>
  <c r="T96" i="6"/>
  <c r="S96" i="6"/>
  <c r="P96" i="6"/>
  <c r="O96" i="6"/>
  <c r="U95" i="6"/>
  <c r="T95" i="6"/>
  <c r="S95" i="6"/>
  <c r="P95" i="6"/>
  <c r="O95" i="6"/>
  <c r="T94" i="6"/>
  <c r="S94" i="6"/>
  <c r="U94" i="6" s="1"/>
  <c r="P94" i="6"/>
  <c r="O94" i="6"/>
  <c r="T93" i="6"/>
  <c r="S93" i="6"/>
  <c r="U93" i="6" s="1"/>
  <c r="P93" i="6"/>
  <c r="O93" i="6"/>
  <c r="T92" i="6"/>
  <c r="S92" i="6"/>
  <c r="U92" i="6" s="1"/>
  <c r="P92" i="6"/>
  <c r="O92" i="6"/>
  <c r="U91" i="6"/>
  <c r="T91" i="6"/>
  <c r="S91" i="6"/>
  <c r="P91" i="6"/>
  <c r="O91" i="6"/>
  <c r="U90" i="6"/>
  <c r="T90" i="6"/>
  <c r="S90" i="6"/>
  <c r="P90" i="6"/>
  <c r="O90" i="6"/>
  <c r="T89" i="6"/>
  <c r="S89" i="6"/>
  <c r="U89" i="6" s="1"/>
  <c r="P89" i="6"/>
  <c r="O89" i="6"/>
  <c r="U88" i="6"/>
  <c r="T88" i="6"/>
  <c r="S88" i="6"/>
  <c r="P88" i="6"/>
  <c r="O88" i="6"/>
  <c r="U87" i="6"/>
  <c r="T87" i="6"/>
  <c r="S87" i="6"/>
  <c r="P87" i="6"/>
  <c r="O87" i="6"/>
  <c r="T86" i="6"/>
  <c r="S86" i="6"/>
  <c r="U86" i="6" s="1"/>
  <c r="P86" i="6"/>
  <c r="O86" i="6"/>
  <c r="T85" i="6"/>
  <c r="S85" i="6"/>
  <c r="U85" i="6" s="1"/>
  <c r="P85" i="6"/>
  <c r="O85" i="6"/>
  <c r="T84" i="6"/>
  <c r="S84" i="6"/>
  <c r="U84" i="6" s="1"/>
  <c r="P84" i="6"/>
  <c r="O84" i="6"/>
  <c r="U83" i="6"/>
  <c r="T83" i="6"/>
  <c r="S83" i="6"/>
  <c r="P83" i="6"/>
  <c r="O83" i="6"/>
  <c r="U82" i="6"/>
  <c r="T82" i="6"/>
  <c r="S82" i="6"/>
  <c r="P82" i="6"/>
  <c r="O82" i="6"/>
  <c r="T81" i="6"/>
  <c r="S81" i="6"/>
  <c r="U81" i="6" s="1"/>
  <c r="P81" i="6"/>
  <c r="O81" i="6"/>
  <c r="U80" i="6"/>
  <c r="T80" i="6"/>
  <c r="S80" i="6"/>
  <c r="P80" i="6"/>
  <c r="O80" i="6"/>
  <c r="U79" i="6"/>
  <c r="T79" i="6"/>
  <c r="S79" i="6"/>
  <c r="P79" i="6"/>
  <c r="O79" i="6"/>
  <c r="T78" i="6"/>
  <c r="S78" i="6"/>
  <c r="U78" i="6" s="1"/>
  <c r="P78" i="6"/>
  <c r="O78" i="6"/>
  <c r="T77" i="6"/>
  <c r="S77" i="6"/>
  <c r="U77" i="6" s="1"/>
  <c r="P77" i="6"/>
  <c r="O77" i="6"/>
  <c r="T76" i="6"/>
  <c r="S76" i="6"/>
  <c r="U76" i="6" s="1"/>
  <c r="P76" i="6"/>
  <c r="O76" i="6"/>
  <c r="U75" i="6"/>
  <c r="T75" i="6"/>
  <c r="S75" i="6"/>
  <c r="P75" i="6"/>
  <c r="O75" i="6"/>
  <c r="U74" i="6"/>
  <c r="T74" i="6"/>
  <c r="S74" i="6"/>
  <c r="P74" i="6"/>
  <c r="O74" i="6"/>
  <c r="T73" i="6"/>
  <c r="S73" i="6"/>
  <c r="U73" i="6" s="1"/>
  <c r="P73" i="6"/>
  <c r="O73" i="6"/>
  <c r="U72" i="6"/>
  <c r="T72" i="6"/>
  <c r="S72" i="6"/>
  <c r="P72" i="6"/>
  <c r="O72" i="6"/>
  <c r="U71" i="6"/>
  <c r="T71" i="6"/>
  <c r="S71" i="6"/>
  <c r="P71" i="6"/>
  <c r="O71" i="6"/>
  <c r="T70" i="6"/>
  <c r="S70" i="6"/>
  <c r="U70" i="6" s="1"/>
  <c r="P70" i="6"/>
  <c r="O70" i="6"/>
  <c r="T69" i="6"/>
  <c r="S69" i="6"/>
  <c r="U69" i="6" s="1"/>
  <c r="P69" i="6"/>
  <c r="O69" i="6"/>
  <c r="T68" i="6"/>
  <c r="S68" i="6"/>
  <c r="U68" i="6" s="1"/>
  <c r="P68" i="6"/>
  <c r="O68" i="6"/>
  <c r="U67" i="6"/>
  <c r="T67" i="6"/>
  <c r="S67" i="6"/>
  <c r="P67" i="6"/>
  <c r="O67" i="6"/>
  <c r="U66" i="6"/>
  <c r="T66" i="6"/>
  <c r="S66" i="6"/>
  <c r="P66" i="6"/>
  <c r="O66" i="6"/>
  <c r="T65" i="6"/>
  <c r="S65" i="6"/>
  <c r="U65" i="6" s="1"/>
  <c r="P65" i="6"/>
  <c r="O65" i="6"/>
  <c r="T64" i="6"/>
  <c r="S64" i="6"/>
  <c r="U64" i="6" s="1"/>
  <c r="P64" i="6"/>
  <c r="O64" i="6"/>
  <c r="U63" i="6"/>
  <c r="T63" i="6"/>
  <c r="S63" i="6"/>
  <c r="P63" i="6"/>
  <c r="O63" i="6"/>
  <c r="T62" i="6"/>
  <c r="S62" i="6"/>
  <c r="U62" i="6" s="1"/>
  <c r="P62" i="6"/>
  <c r="O62" i="6"/>
  <c r="T61" i="6"/>
  <c r="S61" i="6"/>
  <c r="U61" i="6" s="1"/>
  <c r="P61" i="6"/>
  <c r="O61" i="6"/>
  <c r="T60" i="6"/>
  <c r="S60" i="6"/>
  <c r="U60" i="6" s="1"/>
  <c r="P60" i="6"/>
  <c r="O60" i="6"/>
  <c r="U59" i="6"/>
  <c r="T59" i="6"/>
  <c r="S59" i="6"/>
  <c r="P59" i="6"/>
  <c r="O59" i="6"/>
  <c r="U58" i="6"/>
  <c r="T58" i="6"/>
  <c r="S58" i="6"/>
  <c r="P58" i="6"/>
  <c r="O58" i="6"/>
  <c r="T57" i="6"/>
  <c r="S57" i="6"/>
  <c r="U57" i="6" s="1"/>
  <c r="P57" i="6"/>
  <c r="O57" i="6"/>
  <c r="T56" i="6"/>
  <c r="S56" i="6"/>
  <c r="U56" i="6" s="1"/>
  <c r="P56" i="6"/>
  <c r="O56" i="6"/>
  <c r="U55" i="6"/>
  <c r="T55" i="6"/>
  <c r="S55" i="6"/>
  <c r="P55" i="6"/>
  <c r="O55" i="6"/>
  <c r="T54" i="6"/>
  <c r="S54" i="6"/>
  <c r="U54" i="6" s="1"/>
  <c r="P54" i="6"/>
  <c r="O54" i="6"/>
  <c r="T53" i="6"/>
  <c r="S53" i="6"/>
  <c r="U53" i="6" s="1"/>
  <c r="P53" i="6"/>
  <c r="O53" i="6"/>
  <c r="T52" i="6"/>
  <c r="S52" i="6"/>
  <c r="U52" i="6" s="1"/>
  <c r="P52" i="6"/>
  <c r="O52" i="6"/>
  <c r="U51" i="6"/>
  <c r="T51" i="6"/>
  <c r="S51" i="6"/>
  <c r="P51" i="6"/>
  <c r="O51" i="6"/>
  <c r="U50" i="6"/>
  <c r="T50" i="6"/>
  <c r="S50" i="6"/>
  <c r="P50" i="6"/>
  <c r="O50" i="6"/>
  <c r="T49" i="6"/>
  <c r="S49" i="6"/>
  <c r="U49" i="6" s="1"/>
  <c r="P49" i="6"/>
  <c r="O49" i="6"/>
  <c r="T48" i="6"/>
  <c r="S48" i="6"/>
  <c r="U48" i="6" s="1"/>
  <c r="P48" i="6"/>
  <c r="O48" i="6"/>
  <c r="U47" i="6"/>
  <c r="T47" i="6"/>
  <c r="S47" i="6"/>
  <c r="P47" i="6"/>
  <c r="O47" i="6"/>
  <c r="T46" i="6"/>
  <c r="S46" i="6"/>
  <c r="U46" i="6" s="1"/>
  <c r="P46" i="6"/>
  <c r="O46" i="6"/>
  <c r="T45" i="6"/>
  <c r="S45" i="6"/>
  <c r="U45" i="6" s="1"/>
  <c r="P45" i="6"/>
  <c r="O45" i="6"/>
  <c r="T44" i="6"/>
  <c r="S44" i="6"/>
  <c r="U44" i="6" s="1"/>
  <c r="P44" i="6"/>
  <c r="O44" i="6"/>
  <c r="U43" i="6"/>
  <c r="T43" i="6"/>
  <c r="S43" i="6"/>
  <c r="P43" i="6"/>
  <c r="O43" i="6"/>
  <c r="U42" i="6"/>
  <c r="T42" i="6"/>
  <c r="S42" i="6"/>
  <c r="P42" i="6"/>
  <c r="O42" i="6"/>
  <c r="T41" i="6"/>
  <c r="S41" i="6"/>
  <c r="U41" i="6" s="1"/>
  <c r="P41" i="6"/>
  <c r="O41" i="6"/>
  <c r="T40" i="6"/>
  <c r="S40" i="6"/>
  <c r="U40" i="6" s="1"/>
  <c r="P40" i="6"/>
  <c r="O40" i="6"/>
  <c r="U39" i="6"/>
  <c r="T39" i="6"/>
  <c r="S39" i="6"/>
  <c r="P39" i="6"/>
  <c r="O39" i="6"/>
  <c r="T38" i="6"/>
  <c r="S38" i="6"/>
  <c r="U38" i="6" s="1"/>
  <c r="P38" i="6"/>
  <c r="O38" i="6"/>
  <c r="T37" i="6"/>
  <c r="S37" i="6"/>
  <c r="U37" i="6" s="1"/>
  <c r="P37" i="6"/>
  <c r="O37" i="6"/>
  <c r="T36" i="6"/>
  <c r="S36" i="6"/>
  <c r="U36" i="6" s="1"/>
  <c r="P36" i="6"/>
  <c r="O36" i="6"/>
  <c r="U35" i="6"/>
  <c r="T35" i="6"/>
  <c r="S35" i="6"/>
  <c r="P35" i="6"/>
  <c r="O35" i="6"/>
  <c r="U34" i="6"/>
  <c r="T34" i="6"/>
  <c r="S34" i="6"/>
  <c r="P34" i="6"/>
  <c r="O34" i="6"/>
  <c r="T33" i="6"/>
  <c r="S33" i="6"/>
  <c r="U33" i="6" s="1"/>
  <c r="P33" i="6"/>
  <c r="O33" i="6"/>
  <c r="T32" i="6"/>
  <c r="S32" i="6"/>
  <c r="U32" i="6" s="1"/>
  <c r="P32" i="6"/>
  <c r="O32" i="6"/>
  <c r="U31" i="6"/>
  <c r="T31" i="6"/>
  <c r="S31" i="6"/>
  <c r="P31" i="6"/>
  <c r="O31" i="6"/>
  <c r="T30" i="6"/>
  <c r="S30" i="6"/>
  <c r="U30" i="6" s="1"/>
  <c r="P30" i="6"/>
  <c r="O30" i="6"/>
  <c r="T29" i="6"/>
  <c r="S29" i="6"/>
  <c r="U29" i="6" s="1"/>
  <c r="P29" i="6"/>
  <c r="O29" i="6"/>
  <c r="T28" i="6"/>
  <c r="S28" i="6"/>
  <c r="U28" i="6" s="1"/>
  <c r="P28" i="6"/>
  <c r="O28" i="6"/>
  <c r="U27" i="6"/>
  <c r="T27" i="6"/>
  <c r="S27" i="6"/>
  <c r="P27" i="6"/>
  <c r="O27" i="6"/>
  <c r="U26" i="6"/>
  <c r="T26" i="6"/>
  <c r="S26" i="6"/>
  <c r="P26" i="6"/>
  <c r="O26" i="6"/>
  <c r="T25" i="6"/>
  <c r="S25" i="6"/>
  <c r="U25" i="6" s="1"/>
  <c r="P25" i="6"/>
  <c r="O25" i="6"/>
  <c r="T24" i="6"/>
  <c r="S24" i="6"/>
  <c r="U24" i="6" s="1"/>
  <c r="P24" i="6"/>
  <c r="O24" i="6"/>
  <c r="U23" i="6"/>
  <c r="T23" i="6"/>
  <c r="S23" i="6"/>
  <c r="P23" i="6"/>
  <c r="O23" i="6"/>
  <c r="T22" i="6"/>
  <c r="S22" i="6"/>
  <c r="U22" i="6" s="1"/>
  <c r="P22" i="6"/>
  <c r="O22" i="6"/>
  <c r="T21" i="6"/>
  <c r="S21" i="6"/>
  <c r="U21" i="6" s="1"/>
  <c r="P21" i="6"/>
  <c r="O21" i="6"/>
  <c r="T20" i="6"/>
  <c r="S20" i="6"/>
  <c r="U20" i="6" s="1"/>
  <c r="P20" i="6"/>
  <c r="O20" i="6"/>
  <c r="U19" i="6"/>
  <c r="T19" i="6"/>
  <c r="S19" i="6"/>
  <c r="P19" i="6"/>
  <c r="O19" i="6"/>
  <c r="U18" i="6"/>
  <c r="T18" i="6"/>
  <c r="S18" i="6"/>
  <c r="P18" i="6"/>
  <c r="O18" i="6"/>
  <c r="T17" i="6"/>
  <c r="S17" i="6"/>
  <c r="U17" i="6" s="1"/>
  <c r="P17" i="6"/>
  <c r="O17" i="6"/>
  <c r="T16" i="6"/>
  <c r="S16" i="6"/>
  <c r="U16" i="6" s="1"/>
  <c r="P16" i="6"/>
  <c r="O16" i="6"/>
  <c r="U15" i="6"/>
  <c r="T15" i="6"/>
  <c r="S15" i="6"/>
  <c r="P15" i="6"/>
  <c r="O15" i="6"/>
  <c r="T14" i="6"/>
  <c r="S14" i="6"/>
  <c r="U14" i="6" s="1"/>
  <c r="P14" i="6"/>
  <c r="O14" i="6"/>
  <c r="T13" i="6"/>
  <c r="S13" i="6"/>
  <c r="U13" i="6" s="1"/>
  <c r="P13" i="6"/>
  <c r="O13" i="6"/>
  <c r="T12" i="6"/>
  <c r="S12" i="6"/>
  <c r="U12" i="6" s="1"/>
  <c r="P12" i="6"/>
  <c r="O12" i="6"/>
  <c r="U11" i="6"/>
  <c r="T11" i="6"/>
  <c r="S11" i="6"/>
  <c r="P11" i="6"/>
  <c r="O11" i="6"/>
  <c r="U10" i="6"/>
  <c r="T10" i="6"/>
  <c r="S10" i="6"/>
  <c r="P10" i="6"/>
  <c r="O10" i="6"/>
  <c r="T9" i="6"/>
  <c r="S9" i="6"/>
  <c r="U9" i="6" s="1"/>
  <c r="P9" i="6"/>
  <c r="O9" i="6"/>
  <c r="T8" i="6"/>
  <c r="S8" i="6"/>
  <c r="U8" i="6" s="1"/>
  <c r="P8" i="6"/>
  <c r="O8" i="6"/>
  <c r="U7" i="6"/>
  <c r="T7" i="6"/>
  <c r="S7" i="6"/>
  <c r="P7" i="6"/>
  <c r="O7" i="6"/>
  <c r="T6" i="6"/>
  <c r="S6" i="6"/>
  <c r="U6" i="6" s="1"/>
  <c r="P6" i="6"/>
  <c r="O6" i="6"/>
  <c r="T5" i="6"/>
  <c r="S5" i="6"/>
  <c r="U5" i="6" s="1"/>
  <c r="P5" i="6"/>
  <c r="O5" i="6"/>
  <c r="T4" i="6"/>
  <c r="S4" i="6"/>
  <c r="U4" i="6" s="1"/>
  <c r="P4" i="6"/>
  <c r="O4" i="6"/>
  <c r="U3" i="6"/>
  <c r="T3" i="6"/>
  <c r="S3" i="6"/>
  <c r="P3" i="6"/>
  <c r="O3" i="6"/>
  <c r="U2" i="6"/>
  <c r="T2" i="6"/>
  <c r="S2" i="6"/>
  <c r="P2" i="6"/>
  <c r="O2" i="6"/>
  <c r="F3" i="5"/>
  <c r="F4" i="5"/>
  <c r="F5" i="5"/>
  <c r="F6" i="5"/>
  <c r="F2" i="5"/>
  <c r="C2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C3" i="5"/>
  <c r="C4" i="5"/>
  <c r="C5" i="5"/>
  <c r="C6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D22" i="10"/>
  <c r="D21" i="10"/>
  <c r="C14" i="8" l="1"/>
  <c r="B7" i="8"/>
</calcChain>
</file>

<file path=xl/sharedStrings.xml><?xml version="1.0" encoding="utf-8"?>
<sst xmlns="http://schemas.openxmlformats.org/spreadsheetml/2006/main" count="38388" uniqueCount="8419">
  <si>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</si>
  <si>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</si>
  <si>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</si>
  <si>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</si>
  <si>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</si>
  <si>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</si>
  <si>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</si>
  <si>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</si>
  <si>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</si>
  <si>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</si>
  <si>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</si>
  <si>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</si>
  <si>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</si>
  <si>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</si>
  <si>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</si>
  <si>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</si>
  <si>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</si>
  <si>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</si>
  <si>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</si>
  <si>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</si>
  <si>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</si>
  <si>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</si>
  <si>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</si>
  <si>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</si>
  <si>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</si>
  <si>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</si>
  <si>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</si>
  <si>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</si>
  <si>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</si>
  <si>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</si>
  <si>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</si>
  <si>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</si>
  <si>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</si>
  <si>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</si>
  <si>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</si>
  <si>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</si>
  <si>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</si>
  <si>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</si>
  <si>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</si>
  <si>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</si>
  <si>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</si>
  <si>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</si>
  <si>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</si>
  <si>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</si>
  <si>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</si>
  <si>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</si>
  <si>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</si>
  <si>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</si>
  <si>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</si>
  <si>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</si>
  <si>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</si>
  <si>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</si>
  <si>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</si>
  <si>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</si>
  <si>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</si>
  <si>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</si>
  <si>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</si>
  <si>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</si>
  <si>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</si>
  <si>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</si>
  <si>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</si>
  <si>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</si>
  <si>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</si>
  <si>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</si>
  <si>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</si>
  <si>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</si>
  <si>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</si>
  <si>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</si>
  <si>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</si>
  <si>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</si>
  <si>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</si>
  <si>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</si>
  <si>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</si>
  <si>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</si>
  <si>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</si>
  <si>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</si>
  <si>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</si>
  <si>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</si>
  <si>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</si>
  <si>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</si>
  <si>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</si>
  <si>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</si>
  <si>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</si>
  <si>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</si>
  <si>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</si>
  <si>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</si>
  <si>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</si>
  <si>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</si>
  <si>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</si>
  <si>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</si>
  <si>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</si>
  <si>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</si>
  <si>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</si>
  <si>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</si>
  <si>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</si>
  <si>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</si>
  <si>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</si>
  <si>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</si>
  <si>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</si>
  <si>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</si>
  <si>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</si>
  <si>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</si>
  <si>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</si>
  <si>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</si>
  <si>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</si>
  <si>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</si>
  <si>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</si>
  <si>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</si>
  <si>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</si>
  <si>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</si>
  <si>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</si>
  <si>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</si>
  <si>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</si>
  <si>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</si>
  <si>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</si>
  <si>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</si>
  <si>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</si>
  <si>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</si>
  <si>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</si>
  <si>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</si>
  <si>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</si>
  <si>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</si>
  <si>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</si>
  <si>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</si>
  <si>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</si>
  <si>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</si>
  <si>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</si>
  <si>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</si>
  <si>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</si>
  <si>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</si>
  <si>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</si>
  <si>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</si>
  <si>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</si>
  <si>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</si>
  <si>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</si>
  <si>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</si>
  <si>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</si>
  <si>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</si>
  <si>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</si>
  <si>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</si>
  <si>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</si>
  <si>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</si>
  <si>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</si>
  <si>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</si>
  <si>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</si>
  <si>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</si>
  <si>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</si>
  <si>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</si>
  <si>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</si>
  <si>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</si>
  <si>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</si>
  <si>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</si>
  <si>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</si>
  <si>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</si>
  <si>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</si>
  <si>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</si>
  <si>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</si>
  <si>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</si>
  <si>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</si>
  <si>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</si>
  <si>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</si>
  <si>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</si>
  <si>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</si>
  <si>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</si>
  <si>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</si>
  <si>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</si>
  <si>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</si>
  <si>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</si>
  <si>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</si>
  <si>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</si>
  <si>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</si>
  <si>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</si>
  <si>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</si>
  <si>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</si>
  <si>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</si>
  <si>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</si>
  <si>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</si>
  <si>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</si>
  <si>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</si>
  <si>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</si>
  <si>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</si>
  <si>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</si>
  <si>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</si>
  <si>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</si>
  <si>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</si>
  <si>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</si>
  <si>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</si>
  <si>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</si>
  <si>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</si>
  <si>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</si>
  <si>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</si>
  <si>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</si>
  <si>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</si>
  <si>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</si>
  <si>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</si>
  <si>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</si>
  <si>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</si>
  <si>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</si>
  <si>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</si>
  <si>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</si>
  <si>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</si>
  <si>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</si>
  <si>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</si>
  <si>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</si>
  <si>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</si>
  <si>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</si>
  <si>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</si>
  <si>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</si>
  <si>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</si>
  <si>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</si>
  <si>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</si>
  <si>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</si>
  <si>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</si>
  <si>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</si>
  <si>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</si>
  <si>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</si>
  <si>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</si>
  <si>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</si>
  <si>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</si>
  <si>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</si>
  <si>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</si>
  <si>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</si>
  <si>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</si>
  <si>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</si>
  <si>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</si>
  <si>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</si>
  <si>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</si>
  <si>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</si>
  <si>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</si>
  <si>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</si>
  <si>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</si>
  <si>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</si>
  <si>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</si>
  <si>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</si>
  <si>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</si>
  <si>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</si>
  <si>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</si>
  <si>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</si>
  <si>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</si>
  <si>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</si>
  <si>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</si>
  <si>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</si>
  <si>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</si>
  <si>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</si>
  <si>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</si>
  <si>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</si>
  <si>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</si>
  <si>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</si>
  <si>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</si>
  <si>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</si>
  <si>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</si>
  <si>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</si>
  <si>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</si>
  <si>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</si>
  <si>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</si>
  <si>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</si>
  <si>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</si>
  <si>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</si>
  <si>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</si>
  <si>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</si>
  <si>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</si>
  <si>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</si>
  <si>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</si>
  <si>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</si>
  <si>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</si>
  <si>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</si>
  <si>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</si>
  <si>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</si>
  <si>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</si>
  <si>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</si>
  <si>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</si>
  <si>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</si>
  <si>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</si>
  <si>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</si>
  <si>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</si>
  <si>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</si>
  <si>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</si>
  <si>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</si>
  <si>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</si>
  <si>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</si>
  <si>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</si>
  <si>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</si>
  <si>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</si>
  <si>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</si>
  <si>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</si>
  <si>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</si>
  <si>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</si>
  <si>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</si>
  <si>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</si>
  <si>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</si>
  <si>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</si>
  <si>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</si>
  <si>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</si>
  <si>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</si>
  <si>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</si>
  <si>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</si>
  <si>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</si>
  <si>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</si>
  <si>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</si>
  <si>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</si>
  <si>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</si>
  <si>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</si>
  <si>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</si>
  <si>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</si>
  <si>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</si>
  <si>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</si>
  <si>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</si>
  <si>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</si>
  <si>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</si>
  <si>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</si>
  <si>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</si>
  <si>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</si>
  <si>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</si>
  <si>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</si>
  <si>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</si>
  <si>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</si>
  <si>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</si>
  <si>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</si>
  <si>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</si>
  <si>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</si>
  <si>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</si>
  <si>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</si>
  <si>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</si>
  <si>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</si>
  <si>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</si>
  <si>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</si>
  <si>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</si>
  <si>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</si>
  <si>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</si>
  <si>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</si>
  <si>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</si>
  <si>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</si>
  <si>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</si>
  <si>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</si>
  <si>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</si>
  <si>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</si>
  <si>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</si>
  <si>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</si>
  <si>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</si>
  <si>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</si>
  <si>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</si>
  <si>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</si>
  <si>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</si>
  <si>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</si>
  <si>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</si>
  <si>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</si>
  <si>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</si>
  <si>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</si>
  <si>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</si>
  <si>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</si>
  <si>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</si>
  <si>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</si>
  <si>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</si>
  <si>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</si>
  <si>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</si>
  <si>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</si>
  <si>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</si>
  <si>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</si>
  <si>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</si>
  <si>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</si>
  <si>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</si>
  <si>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</si>
  <si>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</si>
  <si>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</si>
  <si>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</si>
  <si>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</si>
  <si>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</si>
  <si>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</si>
  <si>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</si>
  <si>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</si>
  <si>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</si>
  <si>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</si>
  <si>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</si>
  <si>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</si>
  <si>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</si>
  <si>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</si>
  <si>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</si>
  <si>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</si>
  <si>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</si>
  <si>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</si>
  <si>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</si>
  <si>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</si>
  <si>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</si>
  <si>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</si>
  <si>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</si>
  <si>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</si>
  <si>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</si>
  <si>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</si>
  <si>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</si>
  <si>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</si>
  <si>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</si>
  <si>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</si>
  <si>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</si>
  <si>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</si>
  <si>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</si>
  <si>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</si>
  <si>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</si>
  <si>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</si>
  <si>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</si>
  <si>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</si>
  <si>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</si>
  <si>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</si>
  <si>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</si>
  <si>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</si>
  <si>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</si>
  <si>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</si>
  <si>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</si>
  <si>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</si>
  <si>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</si>
  <si>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</si>
  <si>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</si>
  <si>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</si>
  <si>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</si>
  <si>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</si>
  <si>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</si>
  <si>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</si>
  <si>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</si>
  <si>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</si>
  <si>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</si>
  <si>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</si>
  <si>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</si>
  <si>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</si>
  <si>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</si>
  <si>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</si>
  <si>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</si>
  <si>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</si>
  <si>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</si>
  <si>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</si>
  <si>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</si>
  <si>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</si>
  <si>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</si>
  <si>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</si>
  <si>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</si>
  <si>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</si>
  <si>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</si>
  <si>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</si>
  <si>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</si>
  <si>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</si>
  <si>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</si>
  <si>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</si>
  <si>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</si>
  <si>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</si>
  <si>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</si>
  <si>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</si>
  <si>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</si>
  <si>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</si>
  <si>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</si>
  <si>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</si>
  <si>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</si>
  <si>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</si>
  <si>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</si>
  <si>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</si>
  <si>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</si>
  <si>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</si>
  <si>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</si>
  <si>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</si>
  <si>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</si>
  <si>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</si>
  <si>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</si>
  <si>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</si>
  <si>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</si>
  <si>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</si>
  <si>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</si>
  <si>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</si>
  <si>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</si>
  <si>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</si>
  <si>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</si>
  <si>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</si>
  <si>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</si>
  <si>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</si>
  <si>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</si>
  <si>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</si>
  <si>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</si>
  <si>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</si>
  <si>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</si>
  <si>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</si>
  <si>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</si>
  <si>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</si>
  <si>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</si>
  <si>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</si>
  <si>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</si>
  <si>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</si>
  <si>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</si>
  <si>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</si>
  <si>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</si>
  <si>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</si>
  <si>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</si>
  <si>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</si>
  <si>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</si>
  <si>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</si>
  <si>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</si>
  <si>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</si>
  <si>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</si>
  <si>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</si>
  <si>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</si>
  <si>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</si>
  <si>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</si>
  <si>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</si>
  <si>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</si>
  <si>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</si>
  <si>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</si>
  <si>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</si>
  <si>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</si>
  <si>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</si>
  <si>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</si>
  <si>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</si>
  <si>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</si>
  <si>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</si>
  <si>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</si>
  <si>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</si>
  <si>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</si>
  <si>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</si>
  <si>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</si>
  <si>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</si>
  <si>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</si>
  <si>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</si>
  <si>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</si>
  <si>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</si>
  <si>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</si>
  <si>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</si>
  <si>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</si>
  <si>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</si>
  <si>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</si>
  <si>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</si>
  <si>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</si>
  <si>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</si>
  <si>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</si>
  <si>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</si>
  <si>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</si>
  <si>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</si>
  <si>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</si>
  <si>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</si>
  <si>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</si>
  <si>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</si>
  <si>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</si>
  <si>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</si>
  <si>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</si>
  <si>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</si>
  <si>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</si>
  <si>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</si>
  <si>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</si>
  <si>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</si>
  <si>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</si>
  <si>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</si>
  <si>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</si>
  <si>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</si>
  <si>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</si>
  <si>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</si>
  <si>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</si>
  <si>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</si>
  <si>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</si>
  <si>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</si>
  <si>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</si>
  <si>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</si>
  <si>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</si>
  <si>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</si>
  <si>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</si>
  <si>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</si>
  <si>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</si>
  <si>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</si>
  <si>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</si>
  <si>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</si>
  <si>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</si>
  <si>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</si>
  <si>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</si>
  <si>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</si>
  <si>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</si>
  <si>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</si>
  <si>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</si>
  <si>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</si>
  <si>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</si>
  <si>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</si>
  <si>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</si>
  <si>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</si>
  <si>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</si>
  <si>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</si>
  <si>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</si>
  <si>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</si>
  <si>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</si>
  <si>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</si>
  <si>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</si>
  <si>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</si>
  <si>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</si>
  <si>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</si>
  <si>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</si>
  <si>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</si>
  <si>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</si>
  <si>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</si>
  <si>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</si>
  <si>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</si>
  <si>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</si>
  <si>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</si>
  <si>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</si>
  <si>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</si>
  <si>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</si>
  <si>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</si>
  <si>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</si>
  <si>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</si>
  <si>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</si>
  <si>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</si>
  <si>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</si>
  <si>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</si>
  <si>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</si>
  <si>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</si>
  <si>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</si>
  <si>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</si>
  <si>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</si>
  <si>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</si>
  <si>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</si>
  <si>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</si>
  <si>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</si>
  <si>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</si>
  <si>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</si>
  <si>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</si>
  <si>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</si>
  <si>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</si>
  <si>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</si>
  <si>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</si>
  <si>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</si>
  <si>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</si>
  <si>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</si>
  <si>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</si>
  <si>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</si>
  <si>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</si>
  <si>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</si>
  <si>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</si>
  <si>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</si>
  <si>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</si>
  <si>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</si>
  <si>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</si>
  <si>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</si>
  <si>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</si>
  <si>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</si>
  <si>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</si>
  <si>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</si>
  <si>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</si>
  <si>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</si>
  <si>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</si>
  <si>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</si>
  <si>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</si>
  <si>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</si>
  <si>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</si>
  <si>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</si>
  <si>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</si>
  <si>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</si>
  <si>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</si>
  <si>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</si>
  <si>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</si>
  <si>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</si>
  <si>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</si>
  <si>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</si>
  <si>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</si>
  <si>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</si>
  <si>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</si>
  <si>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</si>
  <si>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</si>
  <si>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</si>
  <si>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</si>
  <si>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</si>
  <si>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</si>
  <si>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</si>
  <si>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</si>
  <si>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</si>
  <si>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</si>
  <si>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</si>
  <si>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</si>
  <si>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</si>
  <si>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</si>
  <si>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</si>
  <si>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</si>
  <si>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</si>
  <si>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</si>
  <si>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</si>
  <si>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</si>
  <si>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</si>
  <si>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</si>
  <si>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</si>
  <si>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</si>
  <si>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</si>
  <si>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</si>
  <si>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</si>
  <si>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</si>
  <si>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</si>
  <si>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</si>
  <si>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</si>
  <si>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</si>
  <si>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</si>
  <si>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</si>
  <si>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</si>
  <si>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</si>
  <si>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</si>
  <si>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</si>
  <si>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</si>
  <si>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</si>
  <si>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</si>
  <si>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</si>
  <si>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</si>
  <si>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</si>
  <si>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</si>
  <si>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</si>
  <si>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</si>
  <si>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</si>
  <si>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</si>
  <si>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</si>
  <si>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</si>
  <si>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</si>
  <si>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</si>
  <si>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</si>
  <si>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</si>
  <si>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</si>
  <si>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</si>
  <si>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</si>
  <si>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</si>
  <si>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</si>
  <si>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</si>
  <si>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</si>
  <si>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</si>
  <si>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</si>
  <si>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</si>
  <si>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</si>
  <si>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</si>
  <si>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</si>
  <si>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</si>
  <si>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</si>
  <si>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</si>
  <si>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</si>
  <si>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</si>
  <si>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</si>
  <si>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</si>
  <si>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</si>
  <si>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</si>
  <si>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</si>
  <si>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</si>
  <si>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</si>
  <si>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</si>
  <si>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</si>
  <si>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</si>
  <si>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</si>
  <si>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</si>
  <si>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</si>
  <si>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</si>
  <si>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</si>
  <si>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</si>
  <si>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</si>
  <si>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</si>
  <si>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</si>
  <si>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</si>
  <si>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</si>
  <si>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</si>
  <si>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</si>
  <si>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</si>
  <si>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</si>
  <si>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</si>
  <si>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</si>
  <si>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</si>
  <si>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</si>
  <si>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</si>
  <si>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</si>
  <si>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</si>
  <si>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</si>
  <si>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</si>
  <si>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</si>
  <si>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</si>
  <si>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</si>
  <si>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</si>
  <si>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</si>
  <si>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</si>
  <si>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</si>
  <si>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</si>
  <si>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</si>
  <si>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</si>
  <si>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</si>
  <si>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</si>
  <si>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</si>
  <si>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</si>
  <si>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</si>
  <si>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</si>
  <si>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</si>
  <si>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</si>
  <si>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</si>
  <si>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</si>
  <si>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</si>
  <si>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</si>
  <si>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</si>
  <si>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</si>
  <si>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</si>
  <si>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</si>
  <si>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</si>
  <si>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</si>
  <si>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</si>
  <si>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</si>
  <si>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</si>
  <si>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</si>
  <si>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</si>
  <si>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</si>
  <si>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</si>
  <si>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</si>
  <si>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</si>
  <si>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</si>
  <si>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</si>
  <si>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</si>
  <si>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</si>
  <si>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</si>
  <si>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</si>
  <si>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</si>
  <si>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</si>
  <si>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</si>
  <si>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</si>
  <si>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</si>
  <si>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</si>
  <si>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</si>
  <si>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</si>
  <si>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</si>
  <si>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</si>
  <si>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</si>
  <si>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</si>
  <si>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</si>
  <si>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</si>
  <si>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</si>
  <si>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</si>
  <si>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</si>
  <si>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</si>
  <si>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</si>
  <si>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</si>
  <si>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</si>
  <si>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</si>
  <si>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</si>
  <si>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</si>
  <si>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</si>
  <si>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</si>
  <si>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</si>
  <si>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</si>
  <si>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</si>
  <si>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</si>
  <si>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</si>
  <si>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</si>
  <si>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</si>
  <si>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</si>
  <si>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</si>
  <si>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</si>
  <si>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</si>
  <si>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</si>
  <si>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</si>
  <si>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</si>
  <si>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</si>
  <si>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</si>
  <si>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</si>
  <si>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</si>
  <si>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</si>
  <si>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</si>
  <si>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</si>
  <si>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</si>
  <si>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</si>
  <si>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</si>
  <si>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</si>
  <si>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</si>
  <si>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</si>
  <si>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</si>
  <si>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</si>
  <si>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</si>
  <si>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</si>
  <si>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</si>
  <si>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</si>
  <si>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</si>
  <si>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</si>
  <si>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</si>
  <si>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</si>
  <si>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</si>
  <si>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</si>
  <si>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</si>
  <si>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</si>
  <si>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</si>
  <si>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</si>
  <si>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</si>
  <si>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</si>
  <si>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</si>
  <si>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</si>
  <si>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</si>
  <si>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</si>
  <si>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</si>
  <si>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</si>
  <si>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</si>
  <si>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</si>
  <si>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</si>
  <si>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</si>
  <si>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</si>
  <si>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</si>
  <si>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</si>
  <si>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</si>
  <si>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</si>
  <si>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</si>
  <si>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</si>
  <si>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</si>
  <si>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</si>
  <si>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</si>
  <si>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</si>
  <si>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</si>
  <si>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</si>
  <si>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</si>
  <si>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</si>
  <si>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</si>
  <si>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</si>
  <si>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</si>
  <si>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</si>
  <si>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</si>
  <si>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</si>
  <si>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</si>
  <si>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</si>
  <si>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</si>
  <si>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</si>
  <si>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</si>
  <si>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</si>
  <si>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</si>
  <si>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</si>
  <si>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</si>
  <si>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</si>
  <si>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</si>
  <si>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</si>
  <si>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</si>
  <si>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</si>
  <si>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</si>
  <si>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</si>
  <si>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</si>
  <si>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</si>
  <si>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</si>
  <si>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</si>
  <si>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</si>
  <si>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</si>
  <si>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</si>
  <si>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</si>
  <si>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</si>
  <si>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</si>
  <si>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</si>
  <si>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</si>
  <si>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</si>
  <si>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</si>
  <si>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</si>
  <si>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</si>
  <si>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</si>
  <si>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</si>
  <si>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</si>
  <si>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</si>
  <si>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</si>
  <si>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</si>
  <si>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</si>
  <si>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</si>
  <si>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</si>
  <si>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</si>
  <si>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</si>
  <si>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</si>
  <si>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</si>
  <si>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</si>
  <si>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</si>
  <si>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</si>
  <si>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</si>
  <si>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</si>
  <si>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</si>
  <si>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</si>
  <si>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</si>
  <si>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</si>
  <si>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</si>
  <si>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</si>
  <si>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</si>
  <si>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</si>
  <si>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</si>
  <si>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</si>
  <si>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</si>
  <si>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</si>
  <si>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</si>
  <si>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</si>
  <si>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</si>
  <si>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</si>
  <si>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</si>
  <si>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</si>
  <si>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</si>
  <si>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</si>
  <si>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</si>
  <si>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</si>
  <si>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</si>
  <si>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</si>
  <si>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</si>
  <si>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</si>
  <si>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</si>
  <si>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</si>
  <si>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</si>
  <si>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</si>
  <si>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</si>
  <si>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</si>
  <si>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</si>
  <si>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</si>
  <si>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</si>
  <si>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</si>
  <si>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</si>
  <si>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</si>
  <si>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</si>
  <si>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</si>
  <si>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</si>
  <si>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</si>
  <si>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</si>
  <si>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</si>
  <si>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</si>
  <si>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</si>
  <si>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</si>
  <si>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</si>
  <si>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</si>
  <si>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</si>
  <si>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</si>
  <si>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</si>
  <si>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</si>
  <si>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</si>
  <si>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</si>
  <si>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</si>
  <si>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</si>
  <si>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</si>
  <si>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</si>
  <si>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</si>
  <si>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</si>
  <si>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</si>
  <si>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</si>
  <si>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</si>
  <si>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</si>
  <si>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</si>
  <si>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</si>
  <si>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</si>
  <si>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</si>
  <si>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</si>
  <si>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</si>
  <si>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</si>
  <si>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</si>
  <si>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</si>
  <si>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</si>
  <si>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</si>
  <si>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</si>
  <si>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</si>
  <si>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</si>
  <si>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</si>
  <si>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</si>
  <si>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</si>
  <si>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</si>
  <si>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</si>
  <si>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</si>
  <si>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</si>
  <si>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</si>
  <si>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</si>
  <si>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</si>
  <si>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</si>
  <si>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</si>
  <si>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</si>
  <si>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</si>
  <si>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</si>
  <si>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</si>
  <si>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</si>
  <si>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</si>
  <si>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</si>
  <si>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</si>
  <si>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</si>
  <si>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</si>
  <si>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</si>
  <si>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</si>
  <si>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</si>
  <si>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</si>
  <si>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</si>
  <si>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</si>
  <si>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</si>
  <si>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</si>
  <si>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</si>
  <si>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</si>
  <si>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</si>
  <si>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</si>
  <si>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</si>
  <si>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</si>
  <si>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</si>
  <si>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</si>
  <si>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</si>
  <si>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</si>
  <si>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</si>
  <si>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</si>
  <si>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</si>
  <si>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</si>
  <si>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</si>
  <si>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</si>
  <si>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</si>
  <si>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</si>
  <si>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</si>
  <si>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</si>
  <si>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</si>
  <si>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</si>
  <si>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</si>
  <si>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</si>
  <si>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</si>
  <si>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</si>
  <si>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</si>
  <si>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</si>
  <si>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</si>
  <si>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</si>
  <si>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</si>
  <si>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</si>
  <si>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</si>
  <si>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</si>
  <si>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</si>
  <si>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</si>
  <si>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</si>
  <si>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</si>
  <si>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</si>
  <si>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</si>
  <si>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</si>
  <si>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</si>
  <si>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</si>
  <si>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</si>
  <si>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</si>
  <si>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</si>
  <si>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</si>
  <si>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</si>
  <si>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</si>
  <si>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</si>
  <si>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</si>
  <si>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</si>
  <si>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</si>
  <si>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</si>
  <si>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</si>
  <si>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</si>
  <si>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</si>
  <si>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</si>
  <si>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</si>
  <si>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</si>
  <si>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</si>
  <si>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</si>
  <si>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</si>
  <si>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</si>
  <si>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</si>
  <si>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</si>
  <si>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</si>
  <si>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</si>
  <si>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</si>
  <si>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</si>
  <si>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</si>
  <si>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</si>
  <si>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</si>
  <si>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</si>
  <si>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</si>
  <si>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</si>
  <si>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</si>
  <si>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</si>
  <si>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</si>
  <si>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</si>
  <si>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</si>
  <si>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</si>
  <si>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</si>
  <si>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</si>
  <si>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</si>
  <si>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</si>
  <si>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</si>
  <si>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</si>
  <si>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</si>
  <si>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</si>
  <si>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</si>
  <si>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</si>
  <si>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</si>
  <si>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</si>
  <si>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</si>
  <si>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</si>
  <si>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</si>
  <si>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</si>
  <si>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</si>
  <si>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</si>
  <si>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</si>
  <si>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</si>
  <si>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</si>
  <si>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</si>
  <si>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</si>
  <si>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</si>
  <si>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</si>
  <si>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</si>
  <si>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</si>
  <si>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</si>
  <si>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</si>
  <si>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</si>
  <si>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</si>
  <si>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</si>
  <si>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</si>
  <si>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</si>
  <si>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</si>
  <si>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</si>
  <si>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</si>
  <si>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</si>
  <si>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</si>
  <si>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</si>
  <si>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</si>
  <si>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</si>
  <si>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</si>
  <si>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</si>
  <si>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</si>
  <si>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</si>
  <si>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</si>
  <si>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</si>
  <si>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</si>
  <si>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</si>
  <si>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</si>
  <si>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</si>
  <si>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</si>
  <si>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</si>
  <si>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</si>
  <si>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</si>
  <si>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</si>
  <si>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</si>
  <si>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</si>
  <si>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</si>
  <si>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</si>
  <si>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</si>
  <si>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</si>
  <si>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</si>
  <si>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</si>
  <si>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</si>
  <si>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</si>
  <si>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</si>
  <si>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</si>
  <si>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</si>
  <si>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</si>
  <si>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</si>
  <si>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</si>
  <si>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</si>
  <si>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</si>
  <si>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</si>
  <si>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</si>
  <si>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</si>
  <si>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</si>
  <si>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</si>
  <si>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</si>
  <si>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</si>
  <si>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</si>
  <si>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</si>
  <si>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</si>
  <si>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</si>
  <si>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</si>
  <si>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</si>
  <si>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</si>
  <si>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</si>
  <si>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</si>
  <si>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</si>
  <si>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</si>
  <si>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</si>
  <si>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</si>
  <si>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</si>
  <si>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</si>
  <si>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</si>
  <si>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</si>
  <si>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</si>
  <si>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</si>
  <si>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</si>
  <si>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</si>
  <si>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</si>
  <si>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</si>
  <si>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</si>
  <si>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</si>
  <si>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</si>
  <si>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</si>
  <si>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</si>
  <si>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</si>
  <si>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</si>
  <si>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</si>
  <si>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</si>
  <si>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</si>
  <si>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</si>
  <si>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</si>
  <si>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</si>
  <si>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</si>
  <si>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</si>
  <si>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</si>
  <si>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</si>
  <si>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</si>
  <si>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</si>
  <si>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</si>
  <si>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</si>
  <si>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</si>
  <si>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</si>
  <si>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</si>
  <si>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</si>
  <si>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</si>
  <si>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</si>
  <si>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</si>
  <si>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</si>
  <si>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</si>
  <si>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</si>
  <si>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</si>
  <si>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</si>
  <si>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</si>
  <si>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</si>
  <si>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</si>
  <si>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</si>
  <si>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</si>
  <si>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</si>
  <si>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</si>
  <si>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</si>
  <si>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</si>
  <si>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</si>
  <si>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</si>
  <si>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</si>
  <si>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</si>
  <si>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</si>
  <si>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</si>
  <si>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</si>
  <si>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</si>
  <si>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</si>
  <si>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</si>
  <si>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</si>
  <si>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</si>
  <si>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</si>
  <si>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</si>
  <si>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</si>
  <si>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</si>
  <si>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</si>
  <si>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</si>
  <si>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</si>
  <si>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</si>
  <si>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</si>
  <si>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</si>
  <si>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</si>
  <si>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</si>
  <si>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</si>
  <si>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</si>
  <si>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</si>
  <si>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</si>
  <si>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</si>
  <si>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</si>
  <si>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</si>
  <si>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</si>
  <si>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</si>
  <si>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</si>
  <si>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</si>
  <si>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</si>
  <si>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</si>
  <si>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</si>
  <si>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</si>
  <si>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</si>
  <si>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</si>
  <si>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</si>
  <si>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</si>
  <si>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</si>
  <si>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</si>
  <si>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</si>
  <si>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</si>
  <si>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</si>
  <si>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</si>
  <si>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</si>
  <si>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</si>
  <si>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</si>
  <si>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</si>
  <si>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</si>
  <si>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</si>
  <si>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</si>
  <si>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</si>
  <si>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</si>
  <si>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</si>
  <si>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</si>
  <si>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</si>
  <si>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</si>
  <si>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</si>
  <si>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</si>
  <si>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</si>
  <si>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</si>
  <si>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</si>
  <si>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</si>
  <si>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</si>
  <si>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</si>
  <si>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</si>
  <si>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</si>
  <si>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</si>
  <si>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</si>
  <si>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</si>
  <si>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</si>
  <si>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</si>
  <si>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</si>
  <si>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</si>
  <si>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</si>
  <si>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</si>
  <si>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</si>
  <si>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</si>
  <si>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</si>
  <si>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</si>
  <si>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</si>
  <si>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</si>
  <si>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</si>
  <si>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</si>
  <si>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</si>
  <si>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</si>
  <si>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</si>
  <si>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</si>
  <si>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</si>
  <si>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</si>
  <si>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</si>
  <si>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</si>
  <si>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</si>
  <si>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</si>
  <si>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</si>
  <si>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</si>
  <si>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</si>
  <si>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</si>
  <si>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</si>
  <si>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</si>
  <si>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</si>
  <si>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</si>
  <si>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</si>
  <si>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</si>
  <si>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</si>
  <si>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</si>
  <si>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</si>
  <si>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</si>
  <si>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</si>
  <si>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</si>
  <si>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</si>
  <si>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</si>
  <si>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</si>
  <si>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</si>
  <si>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</si>
  <si>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</si>
  <si>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</si>
  <si>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</si>
  <si>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</si>
  <si>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</si>
  <si>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</si>
  <si>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</si>
  <si>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</si>
  <si>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</si>
  <si>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</si>
  <si>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</si>
  <si>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</si>
  <si>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</si>
  <si>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</si>
  <si>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</si>
  <si>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</si>
  <si>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</si>
  <si>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</si>
  <si>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</si>
  <si>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</si>
  <si>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</si>
  <si>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</si>
  <si>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</si>
  <si>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</si>
  <si>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</si>
  <si>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</si>
  <si>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</si>
  <si>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</si>
  <si>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</si>
  <si>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</si>
  <si>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</si>
  <si>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</si>
  <si>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</si>
  <si>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</si>
  <si>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</si>
  <si>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</si>
  <si>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</si>
  <si>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</si>
  <si>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</si>
  <si>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</si>
  <si>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</si>
  <si>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</si>
  <si>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</si>
  <si>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</si>
  <si>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</si>
  <si>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</si>
  <si>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</si>
  <si>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</si>
  <si>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</si>
  <si>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</si>
  <si>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</si>
  <si>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</si>
  <si>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</si>
  <si>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</si>
  <si>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</si>
  <si>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</si>
  <si>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</si>
  <si>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</si>
  <si>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</si>
  <si>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</si>
  <si>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</si>
  <si>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</si>
  <si>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</si>
  <si>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</si>
  <si>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</si>
  <si>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</si>
  <si>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</si>
  <si>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</si>
  <si>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</si>
  <si>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</si>
  <si>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</si>
  <si>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</si>
  <si>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</si>
  <si>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</si>
  <si>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</si>
  <si>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</si>
  <si>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</si>
  <si>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</si>
  <si>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</si>
  <si>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</si>
  <si>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</si>
  <si>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</si>
  <si>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</si>
  <si>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</si>
  <si>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</si>
  <si>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</si>
  <si>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</si>
  <si>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</si>
  <si>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</si>
  <si>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</si>
  <si>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</si>
  <si>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</si>
  <si>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</si>
  <si>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</si>
  <si>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</si>
  <si>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</si>
  <si>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</si>
  <si>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</si>
  <si>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</si>
  <si>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</si>
  <si>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</si>
  <si>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</si>
  <si>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</si>
  <si>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</si>
  <si>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</si>
  <si>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</si>
  <si>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</si>
  <si>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</si>
  <si>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</si>
  <si>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</si>
  <si>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</si>
  <si>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</si>
  <si>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</si>
  <si>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</si>
  <si>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</si>
  <si>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</si>
  <si>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</si>
  <si>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</si>
  <si>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</si>
  <si>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</si>
  <si>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</si>
  <si>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</si>
  <si>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</si>
  <si>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</si>
  <si>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</si>
  <si>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</si>
  <si>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</si>
  <si>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</si>
  <si>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</si>
  <si>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</si>
  <si>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</si>
  <si>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</si>
  <si>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</si>
  <si>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</si>
  <si>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</si>
  <si>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</si>
  <si>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</si>
  <si>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</si>
  <si>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</si>
  <si>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</si>
  <si>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</si>
  <si>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</si>
  <si>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</si>
  <si>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</si>
  <si>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</si>
  <si>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</si>
  <si>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</si>
  <si>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</si>
  <si>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</si>
  <si>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</si>
  <si>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</si>
  <si>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</si>
  <si>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</si>
  <si>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</si>
  <si>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</si>
  <si>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</si>
  <si>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</si>
  <si>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</si>
  <si>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</si>
  <si>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</si>
  <si>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</si>
  <si>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</si>
  <si>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</si>
  <si>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</si>
  <si>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</si>
  <si>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</si>
  <si>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</si>
  <si>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</si>
  <si>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</si>
  <si>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</si>
  <si>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</si>
  <si>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</si>
  <si>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</si>
  <si>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</si>
  <si>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</si>
  <si>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</si>
  <si>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</si>
  <si>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</si>
  <si>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</si>
  <si>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</si>
  <si>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</si>
  <si>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</si>
  <si>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</si>
  <si>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</si>
  <si>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</si>
  <si>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</si>
  <si>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</si>
  <si>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</si>
  <si>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</si>
  <si>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</si>
  <si>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</si>
  <si>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</si>
  <si>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</si>
  <si>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</si>
  <si>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</si>
  <si>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</si>
  <si>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</si>
  <si>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</si>
  <si>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</si>
  <si>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</si>
  <si>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</si>
  <si>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</si>
  <si>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</si>
  <si>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</si>
  <si>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</si>
  <si>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</si>
  <si>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</si>
  <si>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</si>
  <si>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</si>
  <si>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</si>
  <si>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</si>
  <si>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</si>
  <si>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</si>
  <si>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</si>
  <si>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</si>
  <si>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</si>
  <si>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</si>
  <si>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</si>
  <si>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</si>
  <si>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</si>
  <si>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</si>
  <si>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</si>
  <si>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</si>
  <si>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</si>
  <si>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</si>
  <si>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</si>
  <si>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</si>
  <si>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</si>
  <si>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</si>
  <si>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</si>
  <si>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</si>
  <si>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</si>
  <si>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</si>
  <si>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</si>
  <si>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</si>
  <si>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</si>
  <si>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</si>
  <si>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</si>
  <si>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</si>
  <si>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</si>
  <si>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</si>
  <si>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</si>
  <si>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</si>
  <si>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</si>
  <si>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</si>
  <si>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</si>
  <si>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</si>
  <si>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</si>
  <si>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</si>
  <si>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</si>
  <si>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</si>
  <si>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</si>
  <si>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</si>
  <si>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</si>
  <si>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</si>
  <si>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</si>
  <si>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</si>
  <si>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</si>
  <si>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</si>
  <si>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</si>
  <si>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</si>
  <si>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</si>
  <si>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</si>
  <si>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</si>
  <si>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</si>
  <si>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</si>
  <si>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</si>
  <si>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</si>
  <si>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</si>
  <si>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</si>
  <si>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</si>
  <si>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</si>
  <si>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</si>
  <si>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</si>
  <si>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</si>
  <si>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</si>
  <si>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</si>
  <si>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</si>
  <si>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</si>
  <si>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</si>
  <si>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</si>
  <si>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</si>
  <si>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</si>
  <si>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</si>
  <si>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</si>
  <si>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</si>
  <si>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</si>
  <si>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</si>
  <si>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</si>
  <si>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</si>
  <si>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</si>
  <si>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</si>
  <si>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</si>
  <si>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</si>
  <si>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</si>
  <si>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</si>
  <si>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</si>
  <si>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</si>
  <si>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</si>
  <si>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</si>
  <si>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</si>
  <si>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</si>
  <si>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</si>
  <si>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</si>
  <si>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</si>
  <si>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</si>
  <si>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</si>
  <si>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</si>
  <si>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</si>
  <si>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</si>
  <si>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</si>
  <si>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</si>
  <si>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</si>
  <si>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</si>
  <si>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</si>
  <si>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</si>
  <si>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</si>
  <si>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</si>
  <si>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</si>
  <si>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</si>
  <si>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</si>
  <si>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</si>
  <si>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</si>
  <si>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</si>
  <si>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</si>
  <si>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</si>
  <si>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</si>
  <si>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</si>
  <si>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</si>
  <si>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</si>
  <si>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</si>
  <si>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</si>
  <si>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</si>
  <si>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</si>
  <si>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</si>
  <si>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</si>
  <si>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</si>
  <si>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</si>
  <si>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</si>
  <si>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</si>
  <si>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</si>
  <si>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</si>
  <si>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</si>
  <si>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</si>
  <si>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</si>
  <si>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</si>
  <si>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</si>
  <si>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</si>
  <si>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</si>
  <si>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</si>
  <si>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</si>
  <si>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</si>
  <si>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</si>
  <si>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</si>
  <si>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</si>
  <si>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</si>
  <si>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</si>
  <si>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</si>
  <si>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</si>
  <si>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</si>
  <si>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</si>
  <si>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</si>
  <si>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</si>
  <si>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</si>
  <si>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</si>
  <si>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</si>
  <si>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</si>
  <si>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</si>
  <si>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</si>
  <si>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</si>
  <si>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</si>
  <si>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</si>
  <si>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</si>
  <si>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</si>
  <si>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</si>
  <si>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</si>
  <si>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</si>
  <si>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</si>
  <si>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</si>
  <si>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</si>
  <si>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</si>
  <si>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</si>
  <si>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</si>
  <si>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</si>
  <si>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</si>
  <si>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</si>
  <si>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</si>
  <si>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</si>
  <si>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</si>
  <si>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</si>
  <si>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</si>
  <si>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</si>
  <si>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</si>
  <si>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</si>
  <si>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</si>
  <si>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</si>
  <si>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</si>
  <si>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</si>
  <si>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</si>
  <si>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</si>
  <si>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</si>
  <si>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</si>
  <si>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</si>
  <si>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</si>
  <si>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</si>
  <si>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</si>
  <si>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</si>
  <si>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</si>
  <si>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</si>
  <si>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</si>
  <si>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</si>
  <si>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</si>
  <si>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</si>
  <si>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</si>
  <si>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</si>
  <si>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</si>
  <si>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</si>
  <si>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</si>
  <si>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</si>
  <si>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</si>
  <si>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</si>
  <si>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</si>
  <si>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</si>
  <si>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</si>
  <si>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</si>
  <si>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</si>
  <si>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</si>
  <si>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</si>
  <si>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</si>
  <si>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</si>
  <si>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</si>
  <si>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</si>
  <si>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</si>
  <si>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</si>
  <si>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</si>
  <si>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</si>
  <si>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</si>
  <si>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</si>
  <si>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</si>
  <si>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</si>
  <si>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</si>
  <si>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</si>
  <si>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</si>
  <si>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</si>
  <si>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</si>
  <si>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</si>
  <si>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</si>
  <si>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</si>
  <si>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</si>
  <si>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</si>
  <si>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</si>
  <si>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</si>
  <si>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</si>
  <si>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</si>
  <si>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</si>
  <si>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</si>
  <si>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</si>
  <si>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</si>
  <si>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</si>
  <si>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</si>
  <si>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</si>
  <si>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</si>
  <si>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</si>
  <si>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</si>
  <si>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</si>
  <si>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</si>
  <si>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</si>
  <si>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</si>
  <si>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</si>
  <si>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</si>
  <si>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</si>
  <si>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</si>
  <si>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</si>
  <si>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</si>
  <si>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</si>
  <si>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</si>
  <si>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</si>
  <si>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</si>
  <si>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</si>
  <si>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</si>
  <si>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</si>
  <si>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</si>
  <si>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</si>
  <si>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</si>
  <si>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</si>
  <si>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</si>
  <si>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</si>
  <si>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</si>
  <si>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</si>
  <si>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</si>
  <si>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</si>
  <si>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</si>
  <si>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</si>
  <si>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</si>
  <si>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</si>
  <si>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</si>
  <si>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</si>
  <si>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</si>
  <si>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</si>
  <si>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</si>
  <si>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</si>
  <si>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</si>
  <si>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</si>
  <si>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</si>
  <si>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</si>
  <si>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</si>
  <si>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</si>
  <si>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</si>
  <si>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</si>
  <si>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</si>
  <si>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</si>
  <si>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</si>
  <si>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</si>
  <si>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</si>
  <si>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</si>
  <si>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</si>
  <si>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</si>
  <si>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</si>
  <si>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</si>
  <si>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</si>
  <si>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</si>
  <si>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</si>
  <si>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</si>
  <si>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</si>
  <si>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</si>
  <si>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</si>
  <si>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</si>
  <si>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</si>
  <si>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</si>
  <si>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</si>
  <si>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</si>
  <si>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</si>
  <si>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</si>
  <si>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</si>
  <si>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</si>
  <si>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</si>
  <si>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</si>
  <si>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</si>
  <si>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</si>
  <si>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</si>
  <si>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</si>
  <si>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</si>
  <si>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</si>
  <si>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</si>
  <si>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</si>
  <si>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</si>
  <si>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</si>
  <si>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</si>
  <si>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</si>
  <si>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</si>
  <si>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</si>
  <si>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</si>
  <si>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</si>
  <si>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</si>
  <si>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</si>
  <si>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</si>
  <si>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</si>
  <si>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</si>
  <si>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</si>
  <si>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</si>
  <si>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</si>
  <si>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</si>
  <si>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</si>
  <si>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</si>
  <si>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</si>
  <si>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</si>
  <si>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</si>
  <si>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</si>
  <si>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</si>
  <si>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</si>
  <si>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</si>
  <si>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</si>
  <si>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</si>
  <si>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</si>
  <si>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</si>
  <si>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</si>
  <si>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</si>
  <si>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</si>
  <si>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</si>
  <si>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</si>
  <si>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</si>
  <si>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</si>
  <si>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</si>
  <si>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</si>
  <si>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</si>
  <si>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</si>
  <si>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</si>
  <si>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</si>
  <si>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</si>
  <si>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</si>
  <si>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</si>
  <si>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</si>
  <si>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</si>
  <si>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</si>
  <si>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</si>
  <si>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</si>
  <si>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</si>
  <si>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</si>
  <si>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</si>
  <si>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</si>
  <si>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</si>
  <si>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</si>
  <si>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</si>
  <si>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</si>
  <si>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</si>
  <si>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</si>
  <si>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</si>
  <si>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</si>
  <si>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</si>
  <si>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</si>
  <si>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</si>
  <si>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</si>
  <si>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</si>
  <si>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</si>
  <si>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</si>
  <si>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</si>
  <si>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</si>
  <si>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</si>
  <si>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</si>
  <si>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</si>
  <si>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</si>
  <si>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</si>
  <si>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</si>
  <si>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</si>
  <si>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</si>
  <si>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</si>
  <si>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</si>
  <si>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</si>
  <si>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</si>
  <si>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</si>
  <si>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</si>
  <si>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</si>
  <si>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</si>
  <si>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</si>
  <si>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</si>
  <si>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</si>
  <si>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</si>
  <si>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</si>
  <si>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</si>
  <si>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</si>
  <si>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</si>
  <si>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</si>
  <si>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</si>
  <si>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</si>
  <si>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</si>
  <si>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</si>
  <si>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</si>
  <si>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</si>
  <si>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</si>
  <si>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</si>
  <si>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</si>
  <si>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</si>
  <si>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</si>
  <si>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</si>
  <si>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</si>
  <si>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</si>
  <si>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</si>
  <si>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</si>
  <si>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</si>
  <si>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</si>
  <si>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</si>
  <si>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</si>
  <si>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</si>
  <si>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</si>
  <si>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</si>
  <si>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</si>
  <si>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</si>
  <si>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</si>
  <si>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</si>
  <si>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</si>
  <si>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</si>
  <si>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</si>
  <si>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</si>
  <si>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</si>
  <si>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</si>
  <si>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</si>
  <si>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</si>
  <si>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</si>
  <si>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</si>
  <si>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</si>
  <si>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</si>
  <si>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</si>
  <si>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</si>
  <si>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</si>
  <si>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</si>
  <si>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</si>
  <si>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</si>
  <si>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</si>
  <si>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</si>
  <si>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</si>
  <si>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</si>
  <si>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</si>
  <si>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</si>
  <si>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</si>
  <si>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</si>
  <si>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</si>
  <si>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</si>
  <si>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</si>
  <si>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</si>
  <si>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</si>
  <si>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</si>
  <si>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</si>
  <si>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</si>
  <si>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</si>
  <si>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</si>
  <si>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</si>
  <si>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</si>
  <si>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</si>
  <si>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</si>
  <si>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</si>
  <si>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</si>
  <si>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</si>
  <si>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</si>
  <si>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</si>
  <si>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</si>
  <si>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</si>
  <si>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</si>
  <si>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</si>
  <si>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</si>
  <si>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</si>
  <si>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</si>
  <si>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</si>
  <si>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</si>
  <si>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</si>
  <si>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</si>
  <si>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</si>
  <si>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</si>
  <si>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</si>
  <si>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</si>
  <si>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</si>
  <si>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</si>
  <si>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</si>
  <si>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</si>
  <si>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</si>
  <si>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</si>
  <si>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</si>
  <si>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</si>
  <si>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</si>
  <si>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</si>
  <si>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</si>
  <si>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</si>
  <si>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</si>
  <si>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</si>
  <si>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</si>
  <si>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</si>
  <si>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</si>
  <si>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</si>
  <si>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</si>
  <si>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</si>
  <si>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</si>
  <si>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</si>
  <si>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</si>
  <si>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</si>
  <si>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</si>
  <si>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</si>
  <si>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</si>
  <si>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</si>
  <si>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</si>
  <si>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</si>
  <si>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</si>
  <si>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</si>
  <si>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</si>
  <si>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</si>
  <si>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</si>
  <si>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</si>
  <si>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</si>
  <si>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</si>
  <si>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</si>
  <si>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</si>
  <si>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</si>
  <si>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</si>
  <si>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</si>
  <si>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</si>
  <si>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</si>
  <si>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</si>
  <si>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</si>
  <si>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</si>
  <si>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</si>
  <si>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</si>
  <si>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</si>
  <si>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</si>
  <si>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</si>
  <si>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</si>
  <si>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</si>
  <si>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</si>
  <si>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</si>
  <si>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</si>
  <si>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</si>
  <si>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</si>
  <si>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</si>
  <si>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</si>
  <si>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</si>
  <si>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</si>
  <si>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</si>
  <si>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</si>
  <si>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</si>
  <si>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</si>
  <si>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</si>
  <si>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</si>
  <si>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</si>
  <si>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</si>
  <si>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</si>
  <si>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</si>
  <si>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</si>
  <si>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</si>
  <si>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</si>
  <si>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</si>
  <si>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</si>
  <si>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</si>
  <si>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</si>
  <si>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</si>
  <si>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</si>
  <si>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</si>
  <si>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</si>
  <si>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</si>
  <si>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</si>
  <si>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</si>
  <si>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</si>
  <si>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</si>
  <si>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</si>
  <si>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</si>
  <si>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</si>
  <si>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</si>
  <si>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</si>
  <si>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</si>
  <si>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</si>
  <si>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</si>
  <si>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</si>
  <si>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</si>
  <si>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</si>
  <si>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</si>
  <si>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</si>
  <si>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</si>
  <si>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</si>
  <si>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</si>
  <si>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</si>
  <si>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</si>
  <si>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</si>
  <si>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</si>
  <si>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</si>
  <si>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</si>
  <si>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</si>
  <si>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</si>
  <si>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</si>
  <si>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</si>
  <si>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</si>
  <si>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</si>
  <si>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</si>
  <si>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</si>
  <si>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</si>
  <si>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</si>
  <si>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</si>
  <si>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</si>
  <si>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</si>
  <si>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</si>
  <si>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</si>
  <si>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</si>
  <si>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</si>
  <si>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</si>
  <si>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</si>
  <si>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</si>
  <si>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</si>
  <si>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</si>
  <si>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</si>
  <si>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</si>
  <si>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</si>
  <si>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</si>
  <si>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</si>
  <si>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</si>
  <si>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</si>
  <si>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</si>
  <si>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</si>
  <si>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</si>
  <si>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</si>
  <si>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</si>
  <si>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</si>
  <si>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</si>
  <si>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</si>
  <si>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</si>
  <si>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</si>
  <si>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</si>
  <si>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</si>
  <si>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</si>
  <si>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</si>
  <si>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</si>
  <si>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</si>
  <si>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</si>
  <si>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</si>
  <si>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</si>
  <si>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</si>
  <si>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</si>
  <si>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</si>
  <si>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</si>
  <si>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</si>
  <si>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</si>
  <si>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</si>
  <si>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</si>
  <si>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</si>
  <si>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</si>
  <si>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</si>
  <si>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</si>
  <si>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</si>
  <si>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</si>
  <si>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</si>
  <si>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</si>
  <si>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</si>
  <si>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</si>
  <si>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</si>
  <si>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</si>
  <si>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</si>
  <si>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</si>
  <si>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</si>
  <si>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</si>
  <si>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</si>
  <si>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</si>
  <si>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</si>
  <si>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</si>
  <si>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</si>
  <si>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</si>
  <si>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</si>
  <si>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</si>
  <si>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</si>
  <si>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</si>
  <si>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</si>
  <si>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</si>
  <si>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</si>
  <si>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</si>
  <si>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</si>
  <si>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</si>
  <si>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</si>
  <si>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</si>
  <si>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</si>
  <si>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</si>
  <si>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</si>
  <si>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</si>
  <si>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</si>
  <si>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</si>
  <si>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</si>
  <si>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</si>
  <si>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</si>
  <si>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</si>
  <si>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</si>
  <si>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</si>
  <si>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</si>
  <si>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</si>
  <si>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</si>
  <si>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</si>
  <si>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</si>
  <si>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</si>
  <si>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</si>
  <si>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</si>
  <si>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</si>
  <si>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</si>
  <si>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</si>
  <si>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</si>
  <si>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</si>
  <si>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</si>
  <si>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</si>
  <si>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</si>
  <si>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</si>
  <si>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</si>
  <si>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</si>
  <si>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</si>
  <si>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</si>
  <si>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</si>
  <si>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</si>
  <si>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</si>
  <si>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</si>
  <si>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</si>
  <si>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</si>
  <si>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</si>
  <si>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</si>
  <si>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</si>
  <si>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</si>
  <si>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</si>
  <si>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</si>
  <si>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</si>
  <si>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</si>
  <si>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</si>
  <si>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</si>
  <si>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</si>
  <si>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</si>
  <si>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</si>
  <si>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</si>
  <si>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</si>
  <si>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</si>
  <si>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</si>
  <si>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</si>
  <si>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</si>
  <si>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</si>
  <si>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</si>
  <si>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</si>
  <si>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</si>
  <si>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</si>
  <si>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</si>
  <si>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</si>
  <si>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</si>
  <si>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</si>
  <si>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</si>
  <si>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</si>
  <si>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</si>
  <si>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</si>
  <si>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</si>
  <si>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</si>
  <si>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</si>
  <si>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</si>
  <si>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</si>
  <si>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</si>
  <si>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</si>
  <si>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</si>
  <si>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</si>
  <si>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</si>
  <si>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</si>
  <si>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</si>
  <si>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</si>
  <si>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</si>
  <si>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</si>
  <si>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</si>
  <si>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</si>
  <si>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</si>
  <si>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</si>
  <si>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</si>
  <si>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</si>
  <si>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</si>
  <si>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</si>
  <si>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</si>
  <si>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</si>
  <si>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</si>
  <si>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</si>
  <si>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</si>
  <si>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</si>
  <si>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</si>
  <si>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</si>
  <si>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</si>
  <si>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</si>
  <si>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</si>
  <si>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</si>
  <si>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</si>
  <si>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</si>
  <si>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</si>
  <si>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</si>
  <si>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</si>
  <si>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</si>
  <si>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</si>
  <si>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</si>
  <si>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</si>
  <si>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</si>
  <si>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</si>
  <si>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</si>
  <si>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</si>
  <si>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</si>
  <si>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</si>
  <si>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</si>
  <si>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</si>
  <si>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</si>
  <si>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</si>
  <si>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</si>
  <si>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</si>
  <si>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</si>
  <si>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</si>
  <si>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</si>
  <si>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</si>
  <si>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</si>
  <si>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</si>
  <si>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</si>
  <si>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</si>
  <si>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</si>
  <si>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</si>
  <si>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</si>
  <si>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</si>
  <si>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</si>
  <si>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</si>
  <si>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</si>
  <si>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</si>
  <si>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</si>
  <si>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</si>
  <si>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</si>
  <si>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</si>
  <si>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</si>
  <si>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</si>
  <si>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</si>
  <si>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</si>
  <si>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</si>
  <si>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</si>
  <si>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</si>
  <si>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</si>
  <si>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</si>
  <si>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</si>
  <si>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</si>
  <si>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</si>
  <si>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</si>
  <si>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</si>
  <si>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</si>
  <si>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</si>
  <si>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</si>
  <si>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</si>
  <si>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</si>
  <si>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</si>
  <si>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</si>
  <si>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</si>
  <si>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</si>
  <si>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</si>
  <si>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</si>
  <si>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</si>
  <si>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</si>
  <si>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</si>
  <si>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</si>
  <si>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</si>
  <si>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</si>
  <si>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</si>
  <si>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</si>
  <si>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</si>
  <si>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</si>
  <si>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</si>
  <si>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</si>
  <si>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</si>
  <si>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</si>
  <si>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</si>
  <si>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</si>
  <si>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</si>
  <si>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</si>
  <si>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</si>
  <si>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</si>
  <si>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</si>
  <si>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</si>
  <si>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</si>
  <si>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</si>
  <si>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</si>
  <si>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</si>
  <si>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</si>
  <si>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</si>
  <si>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</si>
  <si>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</si>
  <si>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</si>
  <si>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</si>
  <si>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</si>
  <si>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</si>
  <si>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</si>
  <si>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</si>
  <si>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</si>
  <si>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</si>
  <si>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</si>
  <si>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</si>
  <si>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</si>
  <si>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</si>
  <si>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</si>
  <si>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</si>
  <si>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</si>
  <si>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</si>
  <si>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</si>
  <si>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</si>
  <si>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</si>
  <si>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</si>
  <si>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</si>
  <si>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</si>
  <si>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</si>
  <si>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</si>
  <si>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</si>
  <si>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</si>
  <si>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</si>
  <si>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</si>
  <si>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</si>
  <si>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</si>
  <si>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</si>
  <si>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</si>
  <si>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</si>
  <si>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</si>
  <si>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</si>
  <si>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</si>
  <si>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</si>
  <si>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</si>
  <si>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</si>
  <si>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</si>
  <si>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</si>
  <si>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</si>
  <si>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</si>
  <si>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</si>
  <si>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</si>
  <si>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</si>
  <si>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</si>
  <si>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</si>
  <si>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</si>
  <si>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</si>
  <si>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</si>
  <si>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</si>
  <si>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</si>
  <si>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</si>
  <si>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</si>
  <si>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</si>
  <si>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</si>
  <si>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</si>
  <si>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</si>
  <si>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</si>
  <si>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</si>
  <si>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</si>
  <si>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</si>
  <si>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</si>
  <si>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</si>
  <si>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</si>
  <si>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</si>
  <si>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</si>
  <si>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</si>
  <si>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</si>
  <si>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</si>
  <si>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</si>
  <si>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</si>
  <si>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</si>
  <si>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</si>
  <si>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</si>
  <si>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</si>
  <si>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</si>
  <si>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</si>
  <si>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</si>
  <si>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</si>
  <si>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</si>
  <si>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</si>
  <si>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</si>
  <si>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</si>
  <si>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</si>
  <si>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</si>
  <si>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</si>
  <si>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</si>
  <si>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</si>
  <si>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</si>
  <si>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</si>
  <si>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</si>
  <si>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</si>
  <si>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</si>
  <si>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</si>
  <si>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</si>
  <si>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</si>
  <si>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</si>
  <si>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</si>
  <si>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</si>
  <si>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</si>
  <si>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</si>
  <si>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</si>
  <si>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</si>
  <si>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</si>
  <si>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</si>
  <si>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</si>
  <si>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</si>
  <si>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</si>
  <si>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</si>
  <si>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</si>
  <si>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</si>
  <si>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</si>
  <si>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</si>
  <si>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</si>
  <si>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</si>
  <si>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</si>
  <si>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</si>
  <si>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</si>
  <si>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</si>
  <si>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</si>
  <si>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</si>
  <si>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</si>
  <si>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</si>
  <si>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</si>
  <si>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</si>
  <si>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</si>
  <si>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</si>
  <si>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</si>
  <si>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</si>
  <si>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</si>
  <si>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</si>
  <si>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</si>
  <si>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</si>
  <si>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</si>
  <si>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</si>
  <si>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</si>
  <si>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</si>
  <si>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</si>
  <si>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</si>
  <si>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</si>
  <si>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</si>
  <si>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</si>
  <si>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</si>
  <si>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</si>
  <si>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</si>
  <si>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</si>
  <si>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</si>
  <si>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</si>
  <si>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</si>
  <si>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</si>
  <si>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</si>
  <si>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</si>
  <si>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</si>
  <si>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</si>
  <si>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</si>
  <si>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</si>
  <si>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</si>
  <si>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</si>
  <si>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</si>
  <si>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</si>
  <si>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</si>
  <si>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</si>
  <si>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</si>
  <si>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</si>
  <si>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</si>
  <si>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</si>
  <si>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</si>
  <si>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</si>
  <si>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</si>
  <si>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</si>
  <si>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</si>
  <si>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</si>
  <si>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</si>
  <si>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</si>
  <si>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</si>
  <si>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</si>
  <si>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</si>
  <si>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</si>
  <si>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</si>
  <si>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</si>
  <si>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</si>
  <si>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</si>
  <si>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</si>
  <si>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</si>
  <si>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</si>
  <si>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</si>
  <si>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</si>
  <si>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</si>
  <si>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</si>
  <si>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</si>
  <si>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</si>
  <si>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</si>
  <si>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</si>
  <si>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</si>
  <si>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</si>
  <si>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</si>
  <si>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</si>
  <si>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</si>
  <si>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</si>
  <si>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</si>
  <si>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</si>
  <si>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</si>
  <si>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</si>
  <si>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</si>
  <si>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</si>
  <si>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</si>
  <si>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</si>
  <si>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</si>
  <si>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</si>
  <si>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</si>
  <si>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</si>
  <si>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</si>
  <si>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</si>
  <si>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</si>
  <si>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</si>
  <si>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</si>
  <si>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</si>
  <si>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</si>
  <si>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</si>
  <si>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</si>
  <si>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</si>
  <si>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</si>
  <si>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</si>
  <si>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</si>
  <si>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</si>
  <si>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</si>
  <si>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</si>
  <si>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</si>
  <si>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</si>
  <si>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</si>
  <si>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</si>
  <si>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</si>
  <si>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</si>
  <si>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</si>
  <si>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</si>
  <si>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</si>
  <si>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</si>
  <si>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</si>
  <si>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</si>
  <si>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</si>
  <si>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</si>
  <si>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</si>
  <si>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</si>
  <si>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</si>
  <si>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</si>
  <si>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</si>
  <si>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</si>
  <si>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</si>
  <si>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</si>
  <si>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</si>
  <si>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</si>
  <si>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</si>
  <si>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</si>
  <si>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</si>
  <si>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</si>
  <si>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</si>
  <si>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</si>
  <si>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</si>
  <si>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</si>
  <si>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</si>
  <si>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</si>
  <si>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</si>
  <si>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</si>
  <si>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</si>
  <si>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</si>
  <si>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</si>
  <si>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</si>
  <si>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</si>
  <si>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</si>
  <si>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</si>
  <si>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</si>
  <si>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</si>
  <si>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</si>
  <si>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</si>
  <si>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</si>
  <si>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</si>
  <si>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</si>
  <si>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</si>
  <si>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</si>
  <si>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</si>
  <si>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</si>
  <si>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</si>
  <si>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</si>
  <si>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</si>
  <si>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</si>
  <si>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</si>
  <si>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</si>
  <si>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</si>
  <si>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</si>
  <si>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</si>
  <si>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</si>
  <si>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</si>
  <si>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</si>
  <si>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</si>
  <si>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</si>
  <si>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</si>
  <si>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</si>
  <si>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</si>
  <si>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</si>
  <si>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</si>
  <si>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</si>
  <si>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</si>
  <si>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</si>
  <si>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</si>
  <si>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</si>
  <si>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</si>
  <si>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</si>
  <si>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</si>
  <si>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</si>
  <si>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</si>
  <si>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</si>
  <si>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</si>
  <si>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</si>
  <si>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</si>
  <si>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</si>
  <si>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</si>
  <si>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</si>
  <si>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</si>
  <si>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</si>
  <si>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</si>
  <si>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</si>
  <si>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</si>
  <si>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</si>
  <si>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</si>
  <si>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</si>
  <si>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</si>
  <si>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</si>
  <si>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</si>
  <si>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</si>
  <si>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</si>
  <si>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</si>
  <si>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</si>
  <si>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</si>
  <si>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</si>
  <si>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</si>
  <si>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</si>
  <si>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</si>
  <si>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</si>
  <si>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</si>
  <si>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</si>
  <si>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</si>
  <si>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</si>
  <si>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</si>
  <si>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</si>
  <si>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</si>
  <si>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</si>
  <si>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</si>
  <si>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</si>
  <si>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</si>
  <si>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</si>
  <si>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</si>
  <si>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</si>
  <si>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</si>
  <si>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</si>
  <si>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</si>
  <si>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</si>
  <si>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</si>
  <si>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</si>
  <si>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</si>
  <si>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</si>
  <si>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</si>
  <si>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</si>
  <si>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</si>
  <si>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</si>
  <si>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</si>
  <si>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</si>
  <si>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</si>
  <si>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</si>
  <si>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</si>
  <si>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</si>
  <si>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</si>
  <si>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</si>
  <si>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</si>
  <si>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</si>
  <si>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</si>
  <si>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</si>
  <si>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</si>
  <si>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</si>
  <si>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</si>
  <si>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</si>
  <si>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</si>
  <si>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</si>
  <si>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</si>
  <si>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</si>
  <si>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</si>
  <si>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</si>
  <si>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</si>
  <si>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</si>
  <si>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</si>
  <si>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</si>
  <si>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</si>
  <si>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</si>
  <si>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</si>
  <si>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</si>
  <si>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</si>
  <si>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</si>
  <si>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</si>
  <si>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</si>
  <si>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</si>
  <si>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</si>
  <si>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</si>
  <si>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</si>
  <si>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</si>
  <si>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</si>
  <si>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</si>
  <si>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</si>
  <si>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</si>
  <si>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</si>
  <si>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</si>
  <si>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</si>
  <si>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</si>
  <si>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</si>
  <si>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</si>
  <si>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</si>
  <si>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</si>
  <si>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</si>
  <si>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</si>
  <si>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</si>
  <si>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</si>
  <si>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</si>
  <si>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</si>
  <si>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</si>
  <si>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</si>
  <si>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</si>
  <si>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</si>
  <si>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</si>
  <si>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</si>
  <si>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</si>
  <si>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</si>
  <si>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</si>
  <si>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</si>
  <si>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</si>
  <si>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</si>
  <si>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</si>
  <si>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</si>
  <si>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</si>
  <si>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</si>
  <si>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</si>
  <si>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</si>
  <si>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</si>
  <si>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</si>
  <si>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</si>
  <si>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</si>
  <si>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</si>
  <si>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</si>
  <si>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</si>
  <si>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</si>
  <si>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</si>
  <si>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</si>
  <si>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</si>
  <si>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</si>
  <si>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</si>
  <si>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</si>
  <si>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</si>
  <si>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</si>
  <si>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</si>
  <si>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</si>
  <si>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</si>
  <si>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</si>
  <si>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</si>
  <si>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</si>
  <si>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</si>
  <si>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</si>
  <si>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</si>
  <si>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</si>
  <si>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</si>
  <si>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</si>
  <si>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</si>
  <si>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</si>
  <si>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</si>
  <si>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</si>
  <si>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</si>
  <si>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</si>
  <si>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</si>
  <si>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</si>
  <si>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</si>
  <si>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</si>
  <si>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</si>
  <si>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</si>
  <si>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</si>
  <si>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</si>
  <si>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</si>
  <si>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</si>
  <si>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</si>
  <si>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</si>
  <si>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</si>
  <si>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</si>
  <si>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</si>
  <si>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</si>
  <si>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</si>
  <si>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</si>
  <si>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</si>
  <si>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</si>
  <si>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</si>
  <si>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</si>
  <si>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</si>
  <si>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</si>
  <si>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</si>
  <si>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</si>
  <si>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</si>
  <si>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</si>
  <si>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</si>
  <si>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</si>
  <si>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</si>
  <si>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</si>
  <si>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</si>
  <si>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</si>
  <si>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</si>
  <si>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</si>
  <si>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</si>
  <si>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</si>
  <si>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</si>
  <si>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</si>
  <si>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</si>
  <si>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</si>
  <si>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</si>
  <si>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</si>
  <si>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</si>
  <si>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</si>
  <si>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</si>
  <si>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</si>
  <si>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</si>
  <si>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</si>
  <si>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</si>
  <si>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</si>
  <si>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</si>
  <si>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</si>
  <si>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</si>
  <si>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</si>
  <si>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</si>
  <si>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</si>
  <si>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</si>
  <si>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</si>
  <si>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</si>
  <si>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</si>
  <si>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</si>
  <si>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</si>
  <si>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</si>
  <si>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</si>
  <si>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</si>
  <si>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</si>
  <si>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</si>
  <si>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</si>
  <si>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</si>
  <si>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</si>
  <si>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</si>
  <si>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</si>
  <si>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</si>
  <si>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</si>
  <si>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</si>
  <si>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</si>
  <si>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</si>
  <si>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</si>
  <si>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</si>
  <si>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</si>
  <si>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</si>
  <si>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</si>
  <si>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</si>
  <si>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</si>
  <si>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</si>
  <si>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</si>
  <si>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</si>
  <si>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</si>
  <si>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</si>
  <si>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</si>
  <si>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</si>
  <si>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</si>
  <si>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</si>
  <si>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</si>
  <si>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</si>
  <si>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</si>
  <si>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</si>
  <si>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</si>
  <si>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</si>
  <si>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</si>
  <si>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</si>
  <si>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</si>
  <si>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</si>
  <si>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</si>
  <si>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</si>
  <si>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</si>
  <si>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</si>
  <si>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</si>
  <si>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</si>
  <si>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</si>
  <si>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</si>
  <si>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</si>
  <si>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</si>
  <si>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</si>
  <si>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</si>
  <si>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</si>
  <si>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</si>
  <si>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</si>
  <si>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</si>
  <si>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</si>
  <si>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</si>
  <si>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</si>
  <si>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</si>
  <si>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</si>
  <si>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</si>
  <si>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</si>
  <si>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</si>
  <si>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</si>
  <si>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</si>
  <si>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</si>
  <si>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</si>
  <si>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</si>
  <si>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</si>
  <si>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</si>
  <si>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</si>
  <si>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</si>
  <si>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</si>
  <si>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</si>
  <si>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</si>
  <si>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</si>
  <si>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</si>
  <si>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</si>
  <si>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</si>
  <si>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</si>
  <si>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</si>
  <si>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</si>
  <si>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</si>
  <si>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</si>
  <si>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</si>
  <si>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</si>
  <si>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</si>
  <si>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</si>
  <si>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</si>
  <si>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</si>
  <si>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</si>
  <si>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</si>
  <si>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</si>
  <si>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</si>
  <si>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</si>
  <si>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</si>
  <si>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</si>
  <si>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</si>
  <si>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</si>
  <si>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</si>
  <si>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</si>
  <si>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</si>
  <si>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</si>
  <si>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</si>
  <si>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</si>
  <si>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</si>
  <si>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</si>
  <si>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</si>
  <si>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</si>
  <si>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</si>
  <si>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</si>
  <si>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</si>
  <si>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</si>
  <si>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</si>
  <si>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</si>
  <si>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</si>
  <si>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</si>
  <si>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</si>
  <si>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</si>
  <si>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</si>
  <si>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</si>
  <si>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</si>
  <si>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</si>
  <si>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</si>
  <si>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</si>
  <si>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</si>
  <si>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</si>
  <si>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</si>
  <si>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</si>
  <si>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</si>
  <si>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</si>
  <si>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</si>
  <si>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</si>
  <si>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</si>
  <si>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</si>
  <si>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</si>
  <si>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</si>
  <si>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</si>
  <si>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</si>
  <si>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</si>
  <si>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</si>
  <si>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</si>
  <si>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</si>
  <si>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</si>
  <si>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</si>
  <si>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</si>
  <si>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</si>
  <si>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</si>
  <si>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</si>
  <si>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</si>
  <si>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</si>
  <si>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</si>
  <si>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</si>
  <si>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</si>
  <si>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</si>
  <si>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</si>
  <si>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</si>
  <si>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</si>
  <si>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</si>
  <si>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</si>
  <si>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</si>
  <si>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</si>
  <si>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</si>
  <si>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</si>
  <si>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</si>
  <si>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</si>
  <si>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</si>
  <si>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</si>
  <si>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</si>
  <si>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</si>
  <si>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</si>
  <si>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</si>
  <si>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</si>
  <si>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</si>
  <si>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</si>
  <si>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</si>
  <si>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</si>
  <si>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</si>
  <si>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</si>
  <si>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</si>
  <si>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</si>
  <si>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</si>
  <si>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</si>
  <si>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</si>
  <si>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</si>
  <si>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</si>
  <si>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</si>
  <si>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</si>
  <si>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</si>
  <si>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</si>
  <si>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</si>
  <si>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</si>
  <si>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</si>
  <si>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</si>
  <si>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</si>
  <si>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</si>
  <si>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</si>
  <si>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</si>
  <si>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</si>
  <si>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</si>
  <si>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</si>
  <si>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</si>
  <si>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</si>
  <si>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</si>
  <si>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</si>
  <si>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</si>
  <si>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</si>
  <si>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</si>
  <si>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</si>
  <si>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</si>
  <si>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</si>
  <si>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</si>
  <si>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</si>
  <si>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</si>
  <si>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</si>
  <si>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</si>
  <si>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</si>
  <si>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</si>
  <si>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</si>
  <si>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</si>
  <si>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</si>
  <si>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</si>
  <si>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</si>
  <si>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</si>
  <si>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</si>
  <si>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</si>
  <si>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</si>
  <si>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</si>
  <si>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</si>
  <si>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</si>
  <si>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</si>
  <si>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</si>
  <si>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</si>
  <si>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</si>
  <si>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</si>
  <si>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</si>
  <si>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</si>
  <si>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</si>
  <si>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</si>
  <si>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</si>
  <si>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</si>
  <si>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</si>
  <si>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</si>
  <si>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</si>
  <si>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</si>
  <si>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</si>
  <si>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</si>
  <si>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</si>
  <si>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</si>
  <si>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</si>
  <si>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</si>
  <si>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</si>
  <si>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</si>
  <si>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</si>
  <si>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</si>
  <si>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</si>
  <si>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</si>
  <si>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</si>
  <si>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</si>
  <si>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</si>
  <si>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</si>
  <si>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</si>
  <si>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</si>
  <si>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</si>
  <si>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</si>
  <si>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</si>
  <si>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</si>
  <si>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</si>
  <si>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</si>
  <si>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</si>
  <si>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</si>
  <si>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</si>
  <si>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</si>
  <si>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</si>
  <si>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</si>
  <si>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</si>
  <si>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</si>
  <si>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</si>
  <si>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</si>
  <si>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</si>
  <si>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</si>
  <si>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</si>
  <si>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</si>
  <si>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</si>
  <si>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</si>
  <si>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</si>
  <si>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</si>
  <si>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</si>
  <si>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</si>
  <si>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</si>
  <si>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</si>
  <si>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</si>
  <si>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</si>
  <si>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</si>
  <si>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</si>
  <si>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</si>
  <si>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</si>
  <si>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</si>
  <si>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</si>
  <si>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</si>
  <si>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</si>
  <si>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</si>
  <si>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</si>
  <si>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</si>
  <si>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</si>
  <si>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</si>
  <si>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</si>
  <si>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</si>
  <si>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</si>
  <si>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</si>
  <si>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</si>
  <si>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</si>
  <si>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</si>
  <si>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</si>
  <si>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</si>
  <si>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</si>
  <si>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</si>
  <si>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</si>
  <si>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</si>
  <si>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</si>
  <si>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</si>
  <si>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</si>
  <si>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</si>
  <si>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</si>
  <si>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</si>
  <si>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</si>
  <si>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</si>
  <si>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</si>
  <si>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</si>
  <si>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</si>
  <si>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</si>
  <si>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</si>
  <si>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</si>
  <si>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</si>
  <si>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</si>
  <si>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</si>
  <si>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</si>
  <si>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</si>
  <si>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</si>
  <si>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</si>
  <si>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</si>
  <si>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</si>
  <si>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</si>
  <si>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</si>
  <si>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</si>
  <si>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</si>
  <si>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</si>
  <si>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</si>
  <si>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</si>
  <si>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</si>
  <si>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</si>
  <si>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</si>
  <si>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</si>
  <si>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</si>
  <si>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</si>
  <si>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</si>
  <si>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</si>
  <si>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</si>
  <si>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</si>
  <si>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</si>
  <si>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</si>
  <si>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</si>
  <si>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</si>
  <si>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</si>
  <si>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</si>
  <si>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</si>
  <si>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</si>
  <si>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</si>
  <si>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</si>
  <si>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</si>
  <si>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</si>
  <si>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</si>
  <si>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</si>
  <si>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</si>
  <si>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</si>
  <si>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</si>
  <si>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</si>
  <si>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</si>
  <si>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</si>
  <si>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</si>
  <si>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</si>
  <si>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</si>
  <si>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</si>
  <si>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</si>
  <si>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</si>
  <si>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</si>
  <si>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</si>
  <si>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</si>
  <si>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</si>
  <si>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</si>
  <si>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</si>
  <si>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</si>
  <si>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</si>
  <si>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</si>
  <si>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</si>
  <si>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</si>
  <si>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</si>
  <si>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</si>
  <si>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</si>
  <si>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</si>
  <si>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</si>
  <si>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</si>
  <si>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</si>
  <si>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</si>
  <si>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</si>
  <si>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</si>
  <si>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</si>
  <si>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</si>
  <si>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</si>
  <si>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</si>
  <si>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</si>
  <si>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</si>
  <si>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</si>
  <si>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</si>
  <si>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</si>
  <si>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</si>
  <si>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</si>
  <si>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</si>
  <si>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</si>
  <si>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</si>
  <si>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</si>
  <si>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</si>
  <si>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</si>
  <si>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</si>
  <si>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</si>
  <si>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</si>
  <si>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</si>
  <si>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</si>
  <si>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</si>
  <si>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</si>
  <si>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</si>
  <si>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</si>
  <si>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</si>
  <si>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</si>
  <si>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</si>
  <si>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</si>
  <si>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</si>
  <si>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</si>
  <si>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</si>
  <si>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</si>
  <si>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</si>
  <si>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</si>
  <si>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</si>
  <si>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</si>
  <si>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</si>
  <si>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</si>
  <si>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</si>
  <si>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</si>
  <si>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</si>
  <si>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</si>
  <si>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</si>
  <si>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</si>
  <si>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</si>
  <si>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</si>
  <si>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</si>
  <si>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</si>
  <si>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</si>
  <si>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</si>
  <si>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</si>
  <si>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</si>
  <si>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</si>
  <si>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</si>
  <si>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</si>
  <si>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</si>
  <si>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</si>
  <si>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</si>
  <si>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</si>
  <si>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</si>
  <si>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</si>
  <si>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</si>
  <si>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</si>
  <si>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</si>
  <si>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</si>
  <si>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</si>
  <si>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</si>
  <si>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</si>
  <si>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</si>
  <si>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</si>
  <si>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</si>
  <si>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</si>
  <si>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</si>
  <si>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</si>
  <si>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</si>
  <si>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</si>
  <si>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</si>
  <si>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</si>
  <si>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</si>
  <si>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</si>
  <si>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</si>
  <si>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</si>
  <si>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</si>
  <si>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</si>
  <si>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</si>
  <si>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</si>
  <si>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</si>
  <si>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</si>
  <si>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</si>
  <si>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</si>
  <si>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</si>
  <si>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</si>
  <si>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</si>
  <si>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</si>
  <si>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</si>
  <si>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</si>
  <si>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</si>
  <si>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</si>
  <si>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</si>
  <si>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</si>
  <si>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</si>
  <si>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</si>
  <si>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</si>
  <si>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</si>
  <si>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</si>
  <si>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</si>
  <si>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</si>
  <si>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</si>
  <si>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</si>
  <si>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</si>
  <si>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</si>
  <si>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</si>
  <si>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</si>
  <si>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</si>
  <si>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</si>
  <si>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</si>
  <si>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</si>
  <si>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</si>
  <si>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</si>
  <si>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</si>
  <si>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</si>
  <si>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</si>
  <si>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</si>
  <si>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</si>
  <si>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</si>
  <si>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</si>
  <si>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</si>
  <si>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</si>
  <si>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</si>
  <si>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</si>
  <si>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</si>
  <si>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</si>
  <si>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</si>
  <si>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</si>
  <si>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</si>
  <si>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</si>
  <si>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</si>
  <si>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</si>
  <si>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</si>
  <si>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</si>
  <si>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</si>
  <si>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</si>
  <si>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</si>
  <si>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</si>
  <si>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</si>
  <si>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</si>
  <si>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</si>
  <si>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</si>
  <si>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</si>
  <si>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</si>
  <si>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</si>
  <si>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</si>
  <si>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</si>
  <si>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</si>
  <si>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</si>
  <si>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</si>
  <si>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</si>
  <si>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</si>
  <si>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</si>
  <si>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</si>
  <si>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</si>
  <si>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</si>
  <si>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</si>
  <si>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</si>
  <si>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</si>
  <si>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</si>
  <si>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</si>
  <si>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</si>
  <si>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</si>
  <si>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</si>
  <si>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</si>
  <si>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</si>
  <si>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</si>
  <si>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</si>
  <si>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</si>
  <si>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</si>
  <si>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</si>
  <si>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</si>
  <si>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</si>
  <si>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</si>
  <si>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</si>
  <si>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</si>
  <si>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</si>
  <si>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</si>
  <si>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</si>
  <si>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</si>
  <si>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</si>
  <si>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</si>
  <si>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</si>
  <si>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</si>
  <si>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</si>
  <si>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</si>
  <si>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</si>
  <si>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</si>
  <si>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</si>
  <si>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</si>
  <si>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</si>
  <si>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</si>
  <si>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</si>
  <si>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</si>
  <si>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</si>
  <si>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</si>
  <si>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</si>
  <si>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</si>
  <si>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</si>
  <si>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</si>
  <si>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</si>
  <si>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</si>
  <si>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</si>
  <si>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</si>
  <si>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</si>
  <si>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</si>
  <si>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</si>
  <si>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</si>
  <si>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</si>
  <si>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</si>
  <si>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</si>
  <si>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</si>
  <si>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</si>
  <si>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</si>
  <si>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</si>
  <si>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</si>
  <si>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</si>
  <si>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</si>
  <si>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</si>
  <si>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</si>
  <si>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</si>
  <si>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</si>
  <si>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</si>
  <si>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</si>
  <si>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</si>
  <si>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</si>
  <si>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</si>
  <si>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</si>
  <si>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</si>
  <si>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</si>
  <si>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</si>
  <si>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</si>
  <si>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</si>
  <si>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</si>
  <si>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</si>
  <si>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</si>
  <si>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</si>
  <si>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</si>
  <si>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</si>
  <si>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</si>
  <si>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</si>
  <si>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</si>
  <si>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</si>
  <si>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</si>
  <si>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</si>
  <si>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</si>
  <si>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</si>
  <si>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</si>
  <si>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</si>
  <si>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</si>
  <si>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</si>
  <si>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</si>
  <si>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</si>
  <si>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</si>
  <si>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</si>
  <si>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</si>
  <si>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</si>
  <si>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</si>
  <si>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</si>
  <si>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</si>
  <si>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</si>
  <si>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</si>
  <si>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</si>
  <si>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</si>
  <si>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</si>
  <si>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</si>
  <si>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</si>
  <si>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</si>
  <si>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</si>
  <si>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</si>
  <si>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</si>
  <si>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</si>
  <si>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</si>
  <si>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</si>
  <si>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</si>
  <si>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</si>
  <si>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</si>
  <si>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</si>
  <si>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</si>
  <si>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</si>
  <si>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</si>
  <si>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</si>
  <si>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</si>
  <si>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</si>
  <si>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</si>
  <si>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</si>
  <si>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</si>
  <si>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</si>
  <si>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</si>
  <si>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</si>
  <si>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</si>
  <si>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</si>
  <si>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</si>
  <si>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</si>
  <si>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</si>
  <si>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</si>
  <si>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</si>
  <si>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</si>
  <si>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</si>
  <si>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</si>
  <si>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</si>
  <si>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</si>
  <si>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</si>
  <si>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</si>
  <si>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</si>
  <si>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</si>
  <si>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</si>
  <si>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</si>
  <si>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</si>
  <si>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</si>
  <si>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</si>
  <si>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</si>
  <si>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</si>
  <si>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</si>
  <si>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</si>
  <si>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</si>
  <si>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</si>
  <si>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</si>
  <si>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</si>
  <si>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</si>
  <si>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</si>
  <si>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</si>
  <si>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</si>
  <si>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</si>
  <si>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</si>
  <si>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</si>
  <si>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</si>
  <si>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</si>
  <si>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</si>
  <si>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</si>
  <si>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</si>
  <si>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</si>
  <si>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</si>
  <si>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</si>
  <si>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</si>
  <si>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</si>
  <si>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</si>
  <si>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</si>
  <si>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</si>
  <si>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</si>
  <si>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</si>
  <si>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</si>
  <si>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</si>
  <si>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</si>
  <si>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</si>
  <si>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</si>
  <si>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</si>
  <si>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</si>
  <si>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</si>
  <si>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</si>
  <si>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</si>
  <si>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</si>
  <si>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</si>
  <si>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</si>
  <si>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</si>
  <si>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</si>
  <si>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</si>
  <si>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</si>
  <si>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</si>
  <si>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</si>
  <si>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</si>
  <si>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</si>
  <si>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</si>
  <si>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</si>
  <si>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</si>
  <si>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</si>
  <si>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</si>
  <si>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</si>
  <si>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</si>
  <si>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</si>
  <si>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</si>
  <si>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</si>
  <si>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</si>
  <si>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</si>
  <si>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</si>
  <si>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</si>
  <si>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</si>
  <si>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</si>
  <si>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</si>
  <si>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</si>
  <si>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</si>
  <si>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</si>
  <si>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</si>
  <si>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</si>
  <si>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</si>
  <si>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</si>
  <si>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</si>
  <si>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</si>
  <si>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</si>
  <si>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</si>
  <si>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</si>
  <si>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</si>
  <si>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</si>
  <si>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</si>
  <si>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</si>
  <si>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</si>
  <si>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</si>
  <si>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</si>
  <si>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</si>
  <si>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</si>
  <si>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</si>
  <si>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</si>
  <si>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</si>
  <si>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</si>
  <si>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</si>
  <si>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</si>
  <si>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</si>
  <si>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</si>
  <si>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</si>
  <si>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</si>
  <si>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</si>
  <si>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</si>
  <si>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</si>
  <si>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</si>
  <si>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</si>
  <si>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</si>
  <si>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</si>
  <si>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</si>
  <si>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</si>
  <si>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</si>
  <si>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</si>
  <si>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</si>
  <si>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</si>
  <si>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</si>
  <si>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</si>
  <si>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</si>
  <si>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</si>
  <si>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</si>
  <si>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</si>
  <si>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</si>
  <si>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</si>
  <si>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</si>
  <si>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</si>
  <si>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</si>
  <si>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</si>
  <si>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</si>
  <si>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</si>
  <si>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</si>
  <si>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</si>
  <si>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</si>
  <si>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</si>
  <si>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</si>
  <si>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</si>
  <si>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</si>
  <si>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</si>
  <si>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</si>
  <si>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</si>
  <si>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</si>
  <si>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</si>
  <si>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</si>
  <si>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</si>
  <si>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</si>
  <si>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</si>
  <si>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</si>
  <si>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</si>
  <si>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</si>
  <si>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</si>
  <si>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</si>
  <si>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</si>
  <si>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</si>
  <si>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</si>
  <si>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</si>
  <si>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</si>
  <si>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</si>
  <si>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</si>
  <si>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</si>
  <si>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</si>
  <si>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</si>
  <si>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</si>
  <si>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</si>
  <si>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</si>
  <si>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</si>
  <si>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</si>
  <si>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</si>
  <si>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</si>
  <si>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</si>
  <si>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</si>
  <si>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</si>
  <si>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</si>
  <si>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</si>
  <si>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</si>
  <si>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</si>
  <si>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</si>
  <si>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</si>
  <si>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</si>
  <si>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</si>
  <si>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</si>
  <si>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</si>
  <si>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</si>
  <si>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</si>
  <si>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</si>
  <si>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</si>
  <si>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</si>
  <si>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</si>
  <si>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</si>
  <si>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</si>
  <si>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</si>
  <si>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</si>
  <si>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</si>
  <si>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</si>
  <si>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</si>
  <si>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</si>
  <si>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</si>
  <si>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</si>
  <si>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</si>
  <si>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</si>
  <si>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</si>
  <si>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</si>
  <si>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</si>
  <si>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</si>
  <si>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</si>
  <si>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</si>
  <si>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</si>
  <si>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</si>
  <si>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</si>
  <si>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</si>
  <si>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</si>
  <si>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</si>
  <si>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</si>
  <si>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</si>
  <si>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</si>
  <si>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</si>
  <si>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</si>
  <si>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</si>
  <si>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</si>
  <si>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</si>
  <si>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</si>
  <si>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</si>
  <si>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</si>
  <si>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</si>
  <si>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</si>
  <si>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</si>
  <si>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</si>
  <si>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</si>
  <si>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</si>
  <si>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</si>
  <si>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</si>
  <si>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</si>
  <si>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</si>
  <si>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</si>
  <si>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</si>
  <si>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</si>
  <si>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</si>
  <si>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</si>
  <si>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</si>
  <si>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</si>
  <si>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</si>
  <si>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</si>
  <si>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</si>
  <si>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</si>
  <si>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</si>
  <si>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</si>
  <si>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</si>
  <si>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</si>
  <si>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</si>
  <si>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</si>
  <si>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</si>
  <si>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</si>
  <si>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</si>
  <si>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</si>
  <si>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</si>
  <si>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</si>
  <si>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</si>
  <si>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</si>
  <si>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</si>
  <si>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</si>
  <si>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</si>
  <si>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</si>
  <si>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</si>
  <si>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</si>
  <si>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</si>
  <si>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</si>
  <si>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</si>
  <si>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</si>
  <si>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</si>
  <si>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</si>
  <si>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</si>
  <si>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</si>
  <si>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</si>
  <si>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</si>
  <si>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</si>
  <si>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</si>
  <si>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</si>
  <si>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</si>
  <si>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</si>
  <si>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</si>
  <si>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</si>
  <si>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</si>
  <si>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</si>
  <si>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</si>
  <si>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</si>
  <si>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</si>
  <si>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</si>
  <si>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</si>
  <si>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</si>
  <si>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</si>
  <si>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</si>
  <si>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</si>
  <si>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</si>
  <si>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</si>
  <si>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</si>
  <si>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</si>
  <si>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</si>
  <si>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</si>
  <si>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</si>
  <si>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</si>
  <si>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</si>
  <si>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</si>
  <si>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</si>
  <si>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</si>
  <si>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</si>
  <si>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</si>
  <si>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</si>
  <si>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</si>
  <si>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</si>
  <si>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</si>
  <si>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</si>
  <si>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</si>
  <si>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</si>
  <si>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</si>
  <si>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</si>
  <si>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</si>
  <si>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</si>
  <si>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</si>
  <si>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</si>
  <si>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</si>
  <si>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</si>
  <si>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</si>
  <si>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</si>
  <si>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</si>
  <si>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</si>
  <si>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</si>
  <si>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</si>
  <si>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</si>
  <si>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</si>
  <si>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</si>
  <si>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</si>
  <si>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</si>
  <si>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</si>
  <si>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</si>
  <si>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</si>
  <si>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</si>
  <si>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</si>
  <si>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</si>
  <si>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</si>
  <si>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</si>
  <si>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</si>
  <si>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</si>
  <si>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</si>
  <si>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</si>
  <si>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</si>
  <si>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</si>
  <si>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</si>
  <si>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</si>
  <si>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</si>
  <si>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</si>
  <si>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</si>
  <si>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</si>
  <si>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</si>
  <si>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</si>
  <si>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</si>
  <si>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</si>
  <si>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</si>
  <si>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</si>
  <si>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</si>
  <si>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</si>
  <si>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</si>
  <si>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</si>
  <si>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</si>
  <si>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</si>
  <si>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</si>
  <si>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</si>
  <si>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</si>
  <si>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</si>
  <si>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</si>
  <si>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</si>
  <si>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</si>
  <si>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</si>
  <si>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</si>
  <si>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</si>
  <si>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</si>
  <si>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</si>
  <si>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</si>
  <si>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</si>
  <si>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</si>
  <si>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</si>
  <si>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</si>
  <si>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</si>
  <si>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</si>
  <si>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</si>
  <si>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</si>
  <si>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</si>
  <si>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</si>
  <si>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</si>
  <si>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</si>
  <si>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</si>
  <si>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</si>
  <si>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</si>
  <si>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</si>
  <si>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</si>
  <si>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</si>
  <si>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</si>
  <si>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</si>
  <si>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</si>
  <si>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</si>
  <si>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</si>
  <si>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</si>
  <si>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</si>
  <si>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</si>
  <si>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</si>
  <si>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</si>
  <si>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</si>
  <si>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</si>
  <si>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</si>
  <si>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</si>
  <si>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</si>
  <si>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</si>
  <si>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</si>
  <si>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</si>
  <si>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</si>
  <si>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</si>
  <si>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</si>
  <si>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</si>
  <si>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</si>
  <si>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</si>
  <si>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</si>
  <si>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</si>
  <si>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</si>
  <si>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</si>
  <si>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</si>
  <si>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</si>
  <si>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</si>
  <si>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</si>
  <si>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</si>
  <si>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</si>
  <si>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</si>
  <si>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</si>
  <si>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</si>
  <si>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</si>
  <si>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</si>
  <si>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</si>
  <si>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</si>
  <si>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</si>
  <si>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</si>
  <si>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</si>
  <si>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</si>
  <si>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</si>
  <si>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</si>
  <si>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</si>
  <si>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</si>
  <si>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</si>
  <si>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</si>
  <si>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</si>
  <si>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</si>
  <si>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</si>
  <si>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</si>
  <si>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</si>
  <si>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</si>
  <si>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</si>
  <si>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</si>
  <si>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</si>
  <si>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</si>
  <si>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</si>
  <si>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</si>
  <si>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</si>
  <si>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</si>
  <si>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</si>
  <si>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</si>
  <si>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</si>
  <si>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</si>
  <si>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</si>
  <si>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</si>
  <si>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</si>
  <si>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</si>
  <si>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</si>
  <si>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</si>
  <si>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</si>
  <si>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</si>
  <si>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</si>
  <si>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</si>
  <si>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</si>
  <si>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</si>
  <si>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</si>
  <si>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</si>
  <si>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</si>
  <si>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</si>
  <si>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</si>
  <si>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</si>
  <si>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</si>
  <si>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</si>
  <si>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</si>
  <si>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</si>
  <si>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</si>
  <si>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</si>
  <si>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</si>
  <si>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</si>
  <si>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</si>
  <si>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</si>
  <si>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</si>
  <si>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</si>
  <si>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</si>
  <si>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</si>
  <si>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</si>
  <si>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</si>
  <si>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</si>
  <si>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</si>
  <si>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</si>
  <si>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</si>
  <si>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</si>
  <si>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</si>
  <si>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</si>
  <si>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</si>
  <si>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</si>
  <si>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</si>
  <si>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</si>
  <si>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</si>
  <si>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</si>
  <si>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</si>
  <si>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</si>
  <si>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</si>
  <si>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</si>
  <si>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</si>
  <si>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</si>
  <si>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</si>
  <si>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</si>
  <si>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</si>
  <si>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</si>
  <si>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</si>
  <si>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</si>
  <si>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</si>
  <si>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</si>
  <si>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</si>
  <si>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</si>
  <si>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</si>
  <si>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</si>
  <si>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</si>
  <si>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</si>
  <si>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</si>
  <si>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</si>
  <si>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</si>
  <si>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</si>
  <si>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</si>
  <si>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</si>
  <si>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</si>
  <si>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</si>
  <si>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</si>
  <si>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</si>
  <si>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</si>
  <si>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</si>
  <si>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</si>
  <si>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</si>
  <si>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</si>
  <si>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</si>
  <si>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</si>
  <si>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</si>
  <si>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</si>
  <si>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</si>
  <si>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</si>
  <si>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</si>
  <si>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</si>
  <si>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</si>
  <si>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</si>
  <si>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</si>
  <si>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</si>
  <si>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</si>
  <si>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</si>
  <si>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</si>
  <si>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</si>
  <si>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</si>
  <si>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</si>
  <si>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</si>
  <si>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</si>
  <si>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</si>
  <si>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</si>
  <si>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</si>
  <si>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</si>
  <si>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</si>
  <si>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</si>
  <si>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</si>
  <si>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</si>
  <si>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</si>
  <si>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</si>
  <si>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</si>
  <si>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</si>
  <si>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</si>
  <si>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</si>
  <si>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</si>
  <si>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</si>
  <si>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</si>
  <si>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</si>
  <si>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</si>
  <si>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</si>
  <si>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</si>
  <si>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</si>
  <si>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</si>
  <si>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</si>
  <si>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</si>
  <si>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</si>
  <si>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</si>
  <si>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</si>
  <si>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</si>
  <si>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</si>
  <si>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</si>
  <si>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</si>
  <si>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</si>
  <si>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</si>
  <si>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</si>
  <si>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</si>
  <si>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</si>
  <si>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</si>
  <si>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</si>
  <si>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</si>
  <si>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</si>
  <si>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</si>
  <si>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</si>
  <si>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</si>
  <si>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</si>
  <si>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</si>
  <si>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</si>
  <si>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</si>
  <si>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</si>
  <si>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</si>
  <si>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</si>
  <si>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</si>
  <si>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</si>
  <si>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</si>
  <si>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</si>
  <si>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</si>
  <si>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</si>
  <si>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</si>
  <si>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</si>
  <si>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</si>
  <si>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</si>
  <si>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</si>
  <si>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</si>
  <si>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</si>
  <si>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</si>
  <si>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</si>
  <si>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</si>
  <si>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</si>
  <si>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</si>
  <si>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</si>
  <si>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</si>
  <si>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</si>
  <si>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</si>
  <si>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</si>
  <si>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</si>
  <si>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</si>
  <si>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</si>
  <si>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</si>
  <si>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</si>
  <si>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</si>
  <si>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</si>
  <si>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</si>
  <si>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</si>
  <si>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</si>
  <si>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</si>
  <si>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</si>
  <si>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</si>
  <si>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</si>
  <si>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</si>
  <si>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</si>
  <si>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</si>
  <si>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</si>
  <si>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</si>
  <si>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</si>
  <si>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</si>
  <si>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</si>
  <si>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</si>
  <si>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</si>
  <si>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</si>
  <si>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</si>
  <si>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</si>
  <si>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</si>
  <si>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</si>
  <si>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</si>
  <si>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</si>
  <si>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</si>
  <si>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</si>
  <si>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</si>
  <si>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</si>
  <si>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</si>
  <si>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</si>
  <si>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</si>
  <si>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</si>
  <si>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</si>
  <si>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</si>
  <si>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</si>
  <si>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</si>
  <si>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</si>
  <si>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</si>
  <si>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</si>
  <si>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</si>
  <si>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</si>
  <si>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</si>
  <si>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</si>
  <si>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</si>
  <si>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</si>
  <si>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</si>
  <si>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</si>
  <si>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</si>
  <si>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</si>
  <si>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</si>
  <si>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</si>
  <si>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</si>
  <si>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</si>
  <si>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</si>
  <si>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</si>
  <si>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</si>
  <si>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</si>
  <si>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</si>
  <si>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</si>
  <si>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</si>
  <si>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</si>
  <si>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</si>
  <si>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</si>
  <si>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</si>
  <si>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</si>
  <si>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</si>
  <si>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</si>
  <si>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</si>
  <si>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</si>
  <si>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</si>
  <si>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</si>
  <si>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</si>
  <si>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</si>
  <si>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</si>
  <si>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</si>
  <si>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</si>
  <si>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</si>
  <si>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</si>
  <si>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</si>
  <si>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</si>
  <si>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</si>
  <si>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</si>
  <si>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</si>
  <si>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</si>
  <si>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</si>
  <si>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</si>
  <si>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</si>
  <si>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</si>
  <si>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</si>
  <si>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</si>
  <si>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</si>
  <si>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</si>
  <si>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</si>
  <si>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</si>
  <si>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</si>
  <si>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</si>
  <si>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</si>
  <si>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</si>
  <si>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</si>
  <si>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</si>
  <si>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</si>
  <si>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</si>
  <si>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</si>
  <si>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</si>
  <si>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</si>
  <si>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</si>
  <si>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</si>
  <si>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</si>
  <si>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</si>
  <si>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</si>
  <si>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</si>
  <si>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</si>
  <si>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</si>
  <si>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</si>
  <si>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</si>
  <si>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</si>
  <si>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</si>
  <si>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</si>
  <si>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</si>
  <si>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</si>
  <si>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</si>
  <si>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</si>
  <si>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</si>
  <si>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</si>
  <si>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</si>
  <si>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</si>
  <si>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</si>
  <si>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</si>
  <si>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</si>
  <si>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</si>
  <si>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</si>
  <si>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</si>
  <si>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</si>
  <si>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</si>
  <si>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</si>
  <si>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</si>
  <si>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</si>
  <si>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</si>
  <si>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</si>
  <si>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</si>
  <si>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</si>
  <si>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</si>
  <si>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</si>
  <si>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</si>
  <si>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</si>
  <si>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</si>
  <si>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</si>
  <si>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</si>
  <si>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</si>
  <si>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</si>
  <si>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</si>
  <si>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</si>
  <si>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</si>
  <si>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</si>
  <si>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</si>
  <si>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</si>
  <si>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</si>
  <si>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</si>
  <si>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</si>
  <si>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</si>
  <si>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</si>
  <si>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</si>
  <si>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</si>
  <si>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</si>
  <si>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</si>
  <si>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</si>
  <si>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</si>
  <si>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</si>
  <si>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</si>
  <si>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</si>
  <si>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</si>
  <si>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</si>
  <si>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</si>
  <si>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</si>
  <si>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</si>
  <si>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</si>
  <si>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</si>
  <si>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</si>
  <si>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</si>
  <si>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</si>
  <si>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</si>
  <si>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</si>
  <si>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</si>
  <si>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</si>
  <si>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</si>
  <si>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</si>
  <si>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</si>
  <si>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</si>
  <si>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</si>
  <si>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</si>
  <si>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</si>
  <si>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</si>
  <si>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</si>
  <si>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</si>
  <si>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</si>
  <si>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</si>
  <si>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</si>
  <si>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</si>
  <si>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</si>
  <si>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</si>
  <si>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</si>
  <si>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</si>
  <si>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</si>
  <si>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</si>
  <si>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</si>
  <si>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</si>
  <si>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</si>
  <si>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</si>
  <si>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</si>
  <si>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</si>
  <si>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</si>
  <si>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</si>
  <si>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</si>
  <si>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</si>
  <si>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</si>
  <si>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</si>
  <si>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</si>
  <si>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</si>
  <si>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</si>
  <si>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</si>
  <si>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</si>
  <si>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</si>
  <si>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</si>
  <si>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</si>
  <si>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</si>
  <si>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</si>
  <si>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</si>
  <si>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</si>
  <si>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</si>
  <si>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</si>
  <si>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</si>
  <si>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</si>
  <si>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</si>
  <si>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</si>
  <si>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</si>
  <si>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</si>
  <si>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</si>
  <si>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</si>
  <si>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</si>
  <si>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</si>
  <si>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</si>
  <si>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</si>
  <si>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</si>
  <si>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</si>
  <si>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</si>
  <si>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</si>
  <si>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</si>
  <si>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</si>
  <si>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</si>
  <si>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</si>
  <si>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</si>
  <si>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</si>
  <si>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</si>
  <si>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</si>
  <si>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</si>
  <si>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</si>
  <si>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</si>
  <si>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</si>
  <si>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</si>
  <si>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</si>
  <si>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</si>
  <si>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</si>
  <si>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</si>
  <si>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</si>
  <si>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</si>
  <si>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</si>
  <si>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</si>
  <si>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</si>
  <si>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</si>
  <si>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</si>
  <si>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</si>
  <si>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</si>
  <si>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</si>
  <si>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</si>
  <si>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</si>
  <si>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</si>
  <si>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</si>
  <si>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</si>
  <si>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</si>
  <si>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</si>
  <si>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</si>
  <si>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</si>
  <si>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</si>
  <si>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</si>
  <si>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</si>
  <si>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</si>
  <si>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</si>
  <si>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</si>
  <si>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</si>
  <si>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</si>
  <si>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</si>
  <si>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</si>
  <si>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</si>
  <si>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</si>
  <si>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</si>
  <si>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</si>
  <si>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</si>
  <si>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</si>
  <si>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</si>
  <si>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</si>
  <si>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</si>
  <si>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</si>
  <si>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</si>
  <si>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</si>
  <si>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</si>
  <si>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</si>
  <si>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</si>
  <si>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</si>
  <si>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</si>
  <si>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</si>
  <si>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</si>
  <si>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</si>
  <si>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</si>
  <si>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</si>
  <si>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</si>
  <si>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</si>
  <si>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</si>
  <si>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</si>
  <si>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</si>
  <si>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</si>
  <si>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</si>
  <si>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</si>
  <si>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</si>
  <si>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</si>
  <si>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</si>
  <si>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</si>
  <si>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</si>
  <si>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</si>
  <si>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</si>
  <si>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</si>
  <si>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</si>
  <si>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</si>
  <si>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</si>
  <si>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</si>
  <si>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</si>
  <si>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</si>
  <si>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</si>
  <si>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</si>
  <si>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</si>
  <si>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</si>
  <si>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</si>
  <si>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</si>
  <si>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</si>
  <si>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</si>
  <si>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</si>
  <si>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</si>
  <si>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</si>
  <si>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</si>
  <si>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</si>
  <si>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</si>
  <si>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</si>
  <si>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</si>
  <si>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</si>
  <si>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</si>
  <si>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</si>
  <si>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</si>
  <si>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</si>
  <si>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</si>
  <si>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</si>
  <si>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</si>
  <si>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</si>
  <si>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</si>
  <si>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</si>
  <si>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</si>
  <si>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</si>
  <si>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</si>
  <si>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</si>
  <si>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</si>
  <si>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</si>
  <si>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</si>
  <si>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</si>
  <si>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</si>
  <si>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</si>
  <si>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</si>
  <si>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</si>
  <si>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</si>
  <si>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</si>
  <si>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</si>
  <si>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</si>
  <si>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</si>
  <si>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</si>
  <si>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</si>
  <si>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</si>
  <si>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</si>
  <si>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</si>
  <si>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</si>
  <si>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</si>
  <si>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</si>
  <si>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</si>
  <si>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</si>
  <si>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</si>
  <si>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</si>
  <si>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</si>
  <si>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</si>
  <si>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</si>
  <si>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</si>
  <si>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</si>
  <si>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</si>
  <si>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</si>
  <si>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</si>
  <si>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</si>
  <si>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</si>
  <si>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</si>
  <si>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</si>
  <si>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</si>
  <si>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</si>
  <si>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</si>
  <si>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</si>
  <si>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</si>
  <si>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</si>
  <si>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</si>
  <si>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</si>
  <si>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</si>
  <si>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</si>
  <si>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</si>
  <si>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</si>
  <si>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</si>
  <si>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</si>
  <si>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</si>
  <si>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</si>
  <si>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</si>
  <si>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</si>
  <si>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</si>
  <si>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</si>
  <si>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</si>
  <si>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</si>
  <si>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</si>
  <si>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</si>
  <si>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</si>
  <si>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</si>
  <si>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</si>
  <si>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</si>
  <si>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</si>
  <si>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</si>
  <si>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</si>
  <si>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</si>
  <si>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</si>
  <si>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</si>
  <si>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</si>
  <si>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</si>
  <si>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</si>
  <si>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</si>
  <si>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</si>
  <si>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</si>
  <si>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</si>
  <si>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</si>
  <si>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</si>
  <si>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</si>
  <si>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</si>
  <si>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</si>
  <si>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</si>
  <si>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</si>
  <si>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</si>
  <si>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</si>
  <si>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</si>
  <si>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</si>
  <si>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</si>
  <si>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</si>
  <si>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</si>
  <si>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</si>
  <si>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</si>
  <si>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</si>
  <si>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</si>
  <si>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</si>
  <si>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</si>
  <si>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</si>
  <si>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</si>
  <si>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</si>
  <si>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</si>
  <si>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</si>
  <si>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</si>
  <si>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</si>
  <si>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</si>
  <si>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</si>
  <si>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</si>
  <si>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</si>
  <si>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</si>
  <si>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</si>
  <si>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</si>
  <si>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</si>
  <si>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</si>
  <si>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</si>
  <si>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</si>
  <si>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</si>
  <si>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</si>
  <si>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</si>
  <si>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</si>
  <si>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</si>
  <si>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</si>
  <si>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</si>
  <si>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</si>
  <si>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</si>
  <si>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</si>
  <si>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</si>
  <si>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</si>
  <si>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</si>
  <si>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</si>
  <si>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</si>
  <si>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</si>
  <si>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</si>
  <si>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</si>
  <si>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</si>
  <si>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</si>
  <si>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</si>
  <si>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</si>
  <si>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</si>
  <si>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</si>
  <si>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</si>
  <si>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</si>
  <si>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</si>
  <si>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</si>
  <si>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</si>
  <si>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</si>
  <si>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</si>
  <si>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</si>
  <si>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</si>
  <si>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</si>
  <si>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</si>
  <si>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</si>
  <si>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</si>
  <si>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</si>
  <si>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</si>
  <si>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</si>
  <si>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</si>
  <si>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</si>
  <si>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</si>
  <si>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</si>
  <si>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</si>
  <si>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</si>
  <si>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</si>
  <si>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</si>
  <si>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</si>
  <si>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</si>
  <si>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</si>
  <si>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</si>
  <si>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</si>
  <si>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</si>
  <si>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</si>
  <si>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</si>
  <si>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</si>
  <si>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</si>
  <si>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</si>
  <si>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</si>
  <si>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</si>
  <si>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</si>
  <si>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</si>
  <si>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</si>
  <si>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</si>
  <si>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</si>
  <si>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</si>
  <si>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</si>
  <si>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</si>
  <si>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</si>
  <si>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</si>
  <si>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</si>
  <si>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</si>
  <si>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</si>
  <si>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</si>
  <si>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</si>
  <si>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</si>
  <si>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</si>
  <si>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</si>
  <si>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</si>
  <si>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</si>
  <si>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</si>
  <si>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</si>
  <si>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</si>
  <si>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</si>
  <si>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</si>
  <si>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</si>
  <si>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</si>
  <si>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</si>
  <si>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</si>
  <si>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</si>
  <si>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</si>
  <si>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</si>
  <si>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</si>
  <si>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</si>
  <si>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</si>
  <si>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</si>
  <si>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</si>
  <si>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</si>
  <si>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</si>
  <si>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</si>
  <si>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</si>
  <si>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</si>
  <si>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</si>
  <si>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</si>
  <si>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</si>
  <si>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</si>
  <si>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</si>
  <si>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</si>
  <si>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</si>
  <si>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</si>
  <si>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</si>
  <si>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</si>
  <si>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</si>
  <si>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</si>
  <si>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</si>
  <si>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</si>
  <si>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</si>
  <si>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</si>
  <si>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</si>
  <si>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</si>
  <si>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</si>
  <si>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</si>
  <si>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</si>
  <si>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</si>
  <si>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</si>
  <si>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</si>
  <si>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</si>
  <si>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</si>
  <si>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</si>
  <si>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</si>
  <si>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</si>
  <si>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</si>
  <si>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</si>
  <si>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</si>
  <si>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</si>
  <si>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</si>
  <si>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</si>
  <si>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</si>
  <si>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</si>
  <si>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</si>
  <si>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</si>
  <si>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</si>
  <si>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</si>
  <si>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</si>
  <si>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</si>
  <si>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</si>
  <si>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</si>
  <si>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</si>
  <si>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</si>
  <si>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</si>
  <si>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</si>
  <si>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</si>
  <si>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</si>
  <si>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</si>
  <si>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</si>
  <si>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</si>
  <si>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</si>
  <si>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</si>
  <si>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</si>
  <si>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</si>
  <si>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</si>
  <si>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</si>
  <si>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</si>
  <si>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</si>
  <si>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</si>
  <si>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</si>
  <si>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</si>
  <si>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</si>
  <si>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</si>
  <si>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</si>
  <si>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</si>
  <si>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</si>
  <si>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</si>
  <si>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</si>
  <si>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</si>
  <si>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</si>
  <si>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</si>
  <si>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</si>
  <si>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</si>
  <si>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</si>
  <si>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</si>
  <si>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</si>
  <si>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</si>
  <si>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</si>
  <si>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</si>
  <si>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</si>
  <si>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</si>
  <si>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</si>
  <si>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</si>
  <si>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</si>
  <si>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</si>
  <si>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</si>
  <si>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</si>
  <si>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</si>
  <si>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</si>
  <si>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</si>
  <si>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</si>
  <si>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</si>
  <si>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</si>
  <si>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</si>
  <si>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</si>
  <si>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</si>
  <si>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</si>
  <si>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</si>
  <si>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</si>
  <si>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</si>
  <si>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</si>
  <si>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</si>
  <si>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</si>
  <si>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</si>
  <si>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</si>
  <si>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</si>
  <si>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</si>
  <si>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</si>
  <si>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</si>
  <si>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</si>
  <si>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</si>
  <si>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</si>
  <si>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</si>
  <si>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</si>
  <si>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</si>
  <si>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</si>
  <si>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</si>
  <si>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</si>
  <si>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</si>
  <si>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</si>
  <si>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</si>
  <si>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</si>
  <si>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</si>
  <si>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</si>
  <si>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</si>
  <si>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</si>
  <si>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</si>
  <si>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</si>
  <si>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</si>
  <si>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</si>
  <si>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</si>
  <si>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</si>
  <si>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</si>
  <si>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</si>
  <si>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</si>
  <si>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</si>
  <si>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</si>
  <si>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</si>
  <si>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</si>
  <si>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</si>
  <si>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</si>
  <si>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</si>
  <si>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</si>
  <si>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</si>
  <si>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</si>
  <si>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</si>
  <si>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</si>
  <si>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</si>
  <si>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</si>
  <si>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</si>
  <si>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</si>
  <si>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</si>
  <si>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</si>
  <si>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</si>
  <si>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</si>
  <si>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</si>
  <si>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</si>
  <si>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</si>
  <si>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</si>
  <si>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</si>
  <si>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</si>
  <si>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</si>
  <si>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</si>
  <si>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</si>
  <si>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</si>
  <si>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</si>
  <si>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</si>
  <si>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</si>
  <si>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</si>
  <si>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</si>
  <si>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</si>
  <si>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</si>
  <si>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</si>
  <si>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</si>
  <si>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</si>
  <si>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</si>
  <si>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</si>
  <si>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</si>
  <si>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</si>
  <si>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</si>
  <si>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</si>
  <si>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</si>
  <si>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</si>
  <si>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</si>
  <si>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</si>
  <si>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</si>
  <si>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</si>
  <si>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</si>
  <si>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</si>
  <si>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</si>
  <si>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</si>
  <si>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</si>
  <si>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</si>
  <si>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</si>
  <si>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</si>
  <si>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</si>
  <si>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</si>
  <si>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</si>
  <si>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</si>
  <si>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</si>
  <si>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</si>
  <si>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</si>
  <si>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</si>
  <si>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</si>
  <si>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</si>
  <si>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</si>
  <si>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</si>
  <si>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</si>
  <si>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</si>
  <si>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</si>
  <si>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</si>
  <si>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</si>
  <si>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</si>
  <si>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</si>
  <si>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</si>
  <si>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</si>
  <si>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</si>
  <si>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</si>
  <si>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</si>
  <si>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</si>
  <si>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</si>
  <si>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</si>
  <si>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</si>
  <si>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</si>
  <si>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</si>
  <si>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</si>
  <si>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</si>
  <si>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</si>
  <si>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</si>
  <si>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</si>
  <si>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</si>
  <si>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</si>
  <si>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</si>
  <si>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</si>
  <si>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</si>
  <si>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</si>
  <si>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</si>
  <si>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</si>
  <si>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</si>
  <si>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</si>
  <si>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</si>
  <si>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</si>
  <si>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</si>
  <si>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</si>
  <si>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</si>
  <si>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</si>
  <si>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</si>
  <si>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</si>
  <si>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</si>
  <si>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</si>
  <si>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</si>
  <si>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</si>
  <si>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</si>
  <si>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</si>
  <si>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</si>
  <si>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</si>
  <si>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</si>
  <si>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</si>
  <si>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</si>
  <si>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</si>
  <si>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</si>
  <si>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</si>
  <si>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</si>
  <si>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</si>
  <si>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</si>
  <si>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</si>
  <si>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</si>
  <si>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</si>
  <si>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</si>
  <si>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</si>
  <si>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</si>
  <si>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</si>
  <si>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</si>
  <si>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</si>
  <si>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</si>
  <si>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</si>
  <si>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</si>
  <si>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</si>
  <si>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</si>
  <si>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</si>
  <si>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</si>
  <si>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</si>
  <si>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</si>
  <si>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</si>
  <si>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</si>
  <si>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</si>
  <si>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</si>
  <si>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</si>
  <si>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</si>
  <si>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</si>
  <si>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</si>
  <si>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</si>
  <si>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</si>
  <si>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</si>
  <si>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</si>
  <si>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</si>
  <si>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</si>
  <si>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</si>
  <si>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</si>
  <si>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</si>
  <si>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</si>
  <si>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</si>
  <si>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</si>
  <si>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</si>
  <si>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</si>
  <si>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</si>
  <si>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</si>
  <si>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</si>
  <si>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</si>
  <si>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</si>
  <si>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</si>
  <si>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</si>
  <si>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</si>
  <si>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</si>
  <si>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</si>
  <si>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</si>
  <si>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</si>
  <si>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</si>
  <si>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</si>
  <si>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</si>
  <si>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</si>
  <si>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</si>
  <si>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</si>
  <si>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</si>
  <si>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</si>
  <si>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</si>
  <si>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</si>
  <si>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</si>
  <si>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</si>
  <si>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</si>
  <si>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</si>
  <si>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</si>
  <si>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</si>
  <si>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</si>
  <si>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</si>
  <si>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</si>
  <si>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</si>
  <si>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</si>
  <si>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</si>
  <si>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</si>
  <si>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</si>
  <si>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</si>
  <si>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</si>
  <si>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</si>
  <si>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</si>
  <si>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</si>
  <si>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</si>
  <si>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</si>
  <si>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</si>
  <si>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</si>
  <si>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</si>
  <si>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</si>
  <si>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</si>
  <si>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</si>
  <si>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</si>
  <si>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</si>
  <si>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</si>
  <si>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</si>
  <si>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</si>
  <si>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</si>
  <si>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</si>
  <si>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</si>
  <si>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</si>
  <si>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</si>
  <si>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</si>
  <si>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</si>
  <si>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</si>
  <si>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</si>
  <si>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</si>
  <si>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</si>
  <si>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</si>
  <si>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</si>
  <si>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</si>
  <si>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</si>
  <si>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</si>
  <si>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</si>
  <si>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</si>
  <si>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</si>
  <si>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</si>
  <si>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</si>
  <si>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</si>
  <si>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</si>
  <si>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</si>
  <si>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</si>
  <si>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</si>
  <si>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</si>
  <si>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</si>
  <si>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</si>
  <si>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</si>
  <si>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</si>
  <si>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</si>
  <si>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</si>
  <si>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</si>
  <si>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</si>
  <si>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</si>
  <si>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</si>
  <si>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</si>
  <si>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</si>
  <si>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</si>
  <si>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</si>
  <si>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</si>
  <si>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</si>
  <si>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</si>
  <si>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</si>
  <si>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</si>
  <si>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</si>
  <si>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</si>
  <si>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</si>
  <si>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</si>
  <si>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</si>
  <si>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</si>
  <si>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</si>
  <si>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</si>
  <si>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</si>
  <si>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</si>
  <si>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</si>
  <si>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</si>
  <si>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</si>
  <si>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</si>
  <si>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</si>
  <si>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</si>
  <si>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</si>
  <si>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</si>
  <si>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</si>
  <si>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</si>
  <si>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</si>
  <si>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</si>
  <si>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</si>
  <si>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</si>
  <si>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</si>
  <si>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</si>
  <si>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</si>
  <si>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</si>
  <si>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</si>
  <si>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</si>
  <si>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</si>
  <si>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</si>
  <si>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</si>
  <si>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</si>
  <si>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</si>
  <si>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</si>
  <si>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</si>
  <si>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</si>
  <si>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</si>
  <si>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</si>
  <si>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</si>
  <si>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</si>
  <si>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</si>
  <si>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</si>
  <si>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</si>
  <si>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</si>
  <si>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</si>
  <si>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</si>
  <si>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</si>
  <si>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</si>
  <si>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</si>
  <si>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</si>
  <si>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</si>
  <si>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</si>
  <si>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</si>
  <si>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</si>
  <si>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</si>
  <si>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</si>
  <si>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</si>
  <si>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</si>
  <si>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</si>
  <si>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</si>
  <si>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</si>
  <si>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</si>
  <si>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</si>
  <si>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</si>
  <si>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</si>
  <si>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</si>
  <si>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</si>
  <si>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</si>
  <si>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</si>
  <si>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</si>
  <si>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</si>
  <si>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</si>
  <si>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</si>
  <si>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</si>
  <si>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</si>
  <si>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</si>
  <si>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</si>
  <si>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</si>
  <si>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</si>
  <si>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</si>
  <si>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</si>
  <si>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</si>
  <si>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</si>
  <si>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</si>
  <si>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</si>
  <si>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</si>
  <si>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</si>
  <si>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</si>
  <si>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</si>
  <si>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</si>
  <si>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</si>
  <si>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</si>
  <si>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</si>
  <si>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</si>
  <si>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</si>
  <si>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</si>
  <si>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</si>
  <si>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</si>
  <si>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</si>
  <si>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</si>
  <si>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</si>
  <si>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</si>
  <si>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</si>
  <si>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</si>
  <si>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</si>
  <si>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</si>
  <si>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</si>
  <si>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</si>
  <si>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</si>
  <si>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</si>
  <si>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</si>
  <si>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</si>
  <si>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</si>
  <si>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</si>
  <si>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</si>
  <si>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</si>
  <si>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</si>
  <si>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</si>
  <si>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</si>
  <si>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</si>
  <si>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</si>
  <si>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</si>
  <si>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</si>
  <si>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</si>
  <si>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</si>
  <si>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</si>
  <si>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</si>
  <si>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</si>
  <si>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</si>
  <si>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</si>
  <si>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</si>
  <si>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</si>
  <si>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</si>
  <si>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</si>
  <si>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</si>
  <si>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</si>
  <si>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</si>
  <si>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</si>
  <si>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</si>
  <si>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</si>
  <si>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</si>
  <si>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</si>
  <si>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</si>
  <si>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</si>
  <si>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</si>
  <si>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</si>
  <si>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</si>
  <si>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</si>
  <si>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</si>
  <si>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</si>
  <si>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</si>
  <si>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</si>
  <si>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</si>
  <si>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</si>
  <si>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</si>
  <si>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</si>
  <si>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</si>
  <si>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</si>
  <si>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</si>
  <si>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</si>
  <si>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</si>
  <si>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</si>
  <si>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</si>
  <si>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</si>
  <si>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</si>
  <si>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</si>
  <si>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</si>
  <si>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</si>
  <si>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</si>
  <si>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</si>
  <si>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</si>
  <si>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</si>
  <si>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</si>
  <si>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</si>
  <si>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</si>
  <si>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</si>
  <si>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</si>
  <si>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</si>
  <si>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</si>
  <si>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</si>
  <si>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</si>
  <si>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</si>
  <si>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</si>
  <si>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</si>
  <si>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</si>
  <si>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</si>
  <si>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</si>
  <si>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</si>
  <si>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</si>
  <si>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</si>
  <si>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</si>
  <si>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</si>
  <si>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</si>
  <si>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</si>
  <si>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</si>
  <si>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</si>
  <si>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</si>
  <si>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</si>
  <si>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</si>
  <si>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</si>
  <si>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</si>
  <si>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</si>
  <si>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</si>
  <si>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</si>
  <si>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</si>
  <si>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</si>
  <si>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</si>
  <si>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</si>
  <si>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</si>
  <si>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</si>
  <si>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</si>
  <si>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</si>
  <si>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</si>
  <si>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</si>
  <si>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</si>
  <si>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</si>
  <si>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</si>
  <si>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</si>
  <si>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</si>
  <si>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</si>
  <si>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</si>
  <si>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</si>
  <si>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</si>
  <si>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</si>
  <si>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</si>
  <si>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</si>
  <si>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</si>
  <si>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</si>
  <si>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</si>
  <si>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</si>
  <si>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</si>
  <si>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</si>
  <si>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</si>
  <si>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</si>
  <si>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</si>
  <si>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</si>
  <si>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</si>
  <si>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</si>
  <si>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</si>
  <si>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</si>
  <si>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</si>
  <si>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</si>
  <si>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</si>
  <si>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</si>
  <si>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</si>
  <si>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</si>
  <si>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</si>
  <si>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</si>
  <si>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</si>
  <si>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</si>
  <si>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</si>
  <si>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</si>
  <si>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</si>
  <si>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</si>
  <si>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</si>
  <si>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</si>
  <si>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</si>
  <si>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</si>
  <si>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</si>
  <si>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</si>
  <si>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</si>
  <si>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</si>
  <si>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</si>
  <si>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</si>
  <si>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</si>
  <si>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</si>
  <si>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</si>
  <si>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</si>
  <si>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</si>
  <si>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</si>
  <si>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</si>
  <si>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</si>
  <si>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</si>
  <si>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</si>
  <si>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</si>
  <si>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</si>
  <si>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</si>
  <si>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</si>
  <si>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</si>
  <si>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</si>
  <si>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</si>
  <si>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</si>
  <si>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</si>
  <si>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</si>
  <si>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</si>
  <si>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</si>
  <si>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</si>
  <si>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</si>
  <si>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</si>
  <si>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</si>
  <si>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</si>
  <si>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</si>
  <si>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</si>
  <si>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</si>
  <si>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</si>
  <si>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</si>
  <si>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</si>
  <si>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</si>
  <si>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</si>
  <si>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</si>
  <si>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</si>
  <si>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</si>
  <si>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</si>
  <si>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</si>
  <si>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</si>
  <si>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</si>
  <si>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</si>
  <si>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</si>
  <si>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</si>
  <si>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</si>
  <si>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</si>
  <si>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</si>
  <si>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</si>
  <si>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</si>
  <si>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</si>
  <si>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</si>
  <si>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</si>
  <si>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</si>
  <si>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</si>
  <si>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</si>
  <si>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</si>
  <si>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</si>
  <si>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</si>
  <si>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</si>
  <si>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</si>
  <si>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</si>
  <si>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</si>
  <si>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</si>
  <si>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</si>
  <si>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</si>
  <si>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</si>
  <si>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</si>
  <si>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</si>
  <si>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</si>
  <si>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</si>
  <si>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</si>
  <si>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</si>
  <si>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</si>
  <si>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</si>
  <si>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</si>
  <si>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</si>
  <si>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</si>
  <si>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</si>
  <si>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</si>
  <si>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</si>
  <si>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</si>
  <si>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</si>
  <si>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</si>
  <si>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</si>
  <si>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</si>
  <si>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</si>
  <si>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</si>
  <si>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</si>
  <si>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</si>
  <si>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</si>
  <si>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</si>
  <si>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</si>
  <si>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</si>
  <si>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</si>
  <si>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</si>
  <si>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</si>
  <si>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</si>
  <si>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</si>
  <si>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</si>
  <si>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</si>
  <si>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</si>
  <si>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</si>
  <si>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</si>
  <si>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</si>
  <si>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</si>
  <si>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</si>
  <si>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</si>
  <si>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</si>
  <si>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</si>
  <si>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</si>
  <si>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</si>
  <si>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</si>
  <si>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</si>
  <si>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</si>
  <si>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</si>
  <si>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</si>
  <si>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</si>
  <si>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</si>
  <si>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</si>
  <si>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</si>
  <si>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</si>
  <si>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</si>
  <si>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</si>
  <si>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</si>
  <si>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</si>
  <si>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</si>
  <si>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</si>
  <si>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</si>
  <si>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</si>
  <si>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</si>
  <si>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</si>
  <si>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</si>
  <si>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</si>
  <si>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</si>
  <si>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</si>
  <si>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</si>
  <si>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</si>
  <si>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</si>
  <si>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</si>
  <si>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</si>
  <si>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</si>
  <si>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</si>
  <si>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</si>
  <si>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</si>
  <si>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</si>
  <si>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</si>
  <si>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</si>
  <si>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</si>
  <si>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</si>
  <si>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</si>
  <si>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</si>
  <si>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</si>
  <si>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</si>
  <si>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</si>
  <si>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</si>
  <si>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</si>
  <si>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</si>
  <si>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</si>
  <si>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</si>
  <si>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</si>
  <si>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</si>
  <si>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</si>
  <si>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</si>
  <si>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</si>
  <si>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</si>
  <si>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</si>
  <si>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</si>
  <si>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</si>
  <si>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</si>
  <si>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</si>
  <si>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</si>
  <si>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</si>
  <si>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</si>
  <si>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</si>
  <si>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</si>
  <si>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</si>
  <si>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</si>
  <si>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</si>
  <si>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</si>
  <si>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</si>
  <si>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</si>
  <si>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</si>
  <si>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</si>
  <si>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</si>
  <si>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</si>
  <si>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</si>
  <si>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</si>
  <si>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</si>
  <si>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</si>
  <si>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</si>
  <si>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</si>
  <si>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</si>
  <si>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</si>
  <si>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</si>
  <si>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</si>
  <si>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</si>
  <si>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</si>
  <si>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</si>
  <si>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</si>
  <si>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</si>
  <si>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</si>
  <si>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</si>
  <si>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</si>
  <si>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</si>
  <si>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</si>
  <si>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</si>
  <si>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</si>
  <si>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</si>
  <si>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</si>
  <si>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</si>
  <si>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</si>
  <si>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</si>
  <si>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</si>
  <si>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</si>
  <si>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</si>
  <si>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</si>
  <si>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</si>
  <si>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</si>
  <si>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</si>
  <si>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</si>
  <si>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</si>
  <si>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</si>
  <si>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</si>
  <si>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</si>
  <si>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</si>
  <si>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</si>
  <si>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</si>
  <si>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</si>
  <si>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</si>
  <si>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</si>
  <si>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</si>
  <si>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</si>
  <si>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</si>
  <si>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</si>
  <si>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</si>
  <si>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</si>
  <si>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</si>
  <si>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</si>
  <si>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</si>
  <si>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</si>
  <si>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</si>
  <si>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</si>
  <si>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</si>
  <si>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</si>
  <si>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</si>
  <si>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</si>
  <si>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</si>
  <si>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</si>
  <si>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</si>
  <si>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</si>
  <si>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</si>
  <si>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</si>
  <si>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</si>
  <si>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</si>
  <si>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</si>
  <si>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</si>
  <si>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</si>
  <si>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</si>
  <si>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</si>
  <si>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</si>
  <si>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</si>
  <si>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</si>
  <si>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</si>
  <si>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</si>
  <si>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</si>
  <si>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</si>
  <si>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</si>
  <si>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</si>
  <si>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</si>
  <si>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</si>
  <si>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</si>
  <si>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</si>
  <si>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</si>
  <si>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</si>
  <si>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</si>
  <si>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</si>
  <si>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</si>
  <si>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</si>
  <si>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</si>
  <si>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</si>
  <si>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</si>
  <si>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</si>
  <si>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</si>
  <si>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</si>
  <si>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</si>
  <si>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</si>
  <si>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</si>
  <si>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</si>
  <si>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</si>
  <si>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</si>
  <si>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</si>
  <si>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</si>
  <si>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</si>
  <si>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</si>
  <si>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</si>
  <si>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</si>
  <si>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</si>
  <si>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</si>
  <si>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</si>
  <si>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</si>
  <si>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</si>
  <si>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</si>
  <si>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</si>
  <si>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</si>
  <si>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</si>
  <si>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</si>
  <si>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</si>
  <si>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</si>
  <si>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</si>
  <si>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</si>
  <si>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</si>
  <si>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</si>
  <si>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</si>
  <si>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</si>
  <si>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</si>
  <si>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</si>
  <si>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</si>
  <si>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</si>
  <si>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</si>
  <si>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</si>
  <si>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</si>
  <si>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</si>
  <si>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</si>
  <si>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</si>
  <si>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</si>
  <si>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</si>
  <si>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</si>
  <si>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</si>
  <si>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</si>
  <si>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</si>
  <si>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</si>
  <si>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</si>
  <si>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</si>
  <si>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</si>
  <si>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</si>
  <si>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</si>
  <si>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</si>
  <si>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</si>
  <si>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</si>
  <si>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</si>
  <si>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</si>
  <si>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</si>
  <si>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</si>
  <si>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</si>
  <si>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</si>
  <si>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</si>
  <si>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</si>
  <si>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</si>
  <si>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</si>
  <si>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</si>
  <si>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</si>
  <si>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</si>
  <si>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</si>
  <si>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</si>
  <si>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</si>
  <si>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</si>
  <si>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</si>
  <si>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</si>
  <si>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</si>
  <si>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</si>
  <si>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</si>
  <si>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</si>
  <si>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</si>
  <si>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</si>
  <si>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</si>
  <si>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</si>
  <si>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</si>
  <si>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</si>
  <si>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</si>
  <si>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</si>
  <si>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</si>
  <si>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</si>
  <si>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</si>
  <si>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</si>
  <si>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</si>
  <si>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</si>
  <si>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</si>
  <si>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</si>
  <si>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</si>
  <si>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</si>
  <si>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</si>
  <si>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</si>
  <si>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</si>
  <si>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</si>
  <si>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</si>
  <si>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</si>
  <si>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</si>
  <si>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</si>
  <si>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</si>
  <si>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</si>
  <si>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</si>
  <si>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</si>
  <si>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</si>
  <si>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</si>
  <si>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</si>
  <si>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</si>
  <si>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</si>
  <si>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</si>
  <si>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</si>
  <si>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</si>
  <si>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</si>
  <si>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</si>
  <si>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</si>
  <si>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</si>
  <si>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</si>
  <si>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</si>
  <si>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</si>
  <si>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</si>
  <si>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</si>
  <si>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</si>
  <si>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</si>
  <si>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</si>
  <si>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</si>
  <si>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</si>
  <si>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</si>
  <si>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</si>
  <si>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</si>
  <si>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</si>
  <si>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</si>
  <si>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</si>
  <si>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</si>
  <si>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</si>
  <si>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</si>
  <si>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</si>
  <si>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</si>
  <si>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</si>
  <si>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</si>
  <si>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</si>
  <si>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</si>
  <si>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</si>
  <si>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</si>
  <si>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</si>
  <si>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</si>
  <si>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</si>
  <si>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</si>
  <si>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</si>
  <si>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</si>
  <si>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</si>
  <si>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</si>
  <si>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</si>
  <si>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</si>
  <si>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</si>
  <si>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</si>
  <si>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</si>
  <si>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</si>
  <si>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</si>
  <si>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</si>
  <si>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</si>
  <si>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</si>
  <si>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</si>
  <si>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</si>
  <si>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</si>
  <si>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</si>
  <si>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</si>
  <si>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</si>
  <si>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</si>
  <si>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</si>
  <si>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</si>
  <si>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</si>
  <si>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</si>
  <si>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</si>
  <si>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</si>
  <si>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</si>
  <si>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</si>
  <si>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</si>
  <si>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</si>
  <si>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</si>
  <si>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</si>
  <si>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</si>
  <si>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</si>
  <si>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</si>
  <si>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</si>
  <si>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</si>
  <si>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</si>
  <si>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</si>
  <si>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</si>
  <si>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</si>
  <si>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</si>
  <si>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</si>
  <si>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</si>
  <si>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</si>
  <si>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</si>
  <si>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</si>
  <si>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</si>
  <si>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</si>
  <si>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</si>
  <si>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</si>
  <si>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</si>
  <si>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</si>
  <si>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</si>
  <si>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</si>
  <si>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</si>
  <si>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</si>
  <si>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</si>
  <si>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</si>
  <si>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</si>
  <si>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</si>
  <si>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</si>
  <si>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</si>
  <si>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</si>
  <si>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</si>
  <si>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</si>
  <si>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</si>
  <si>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</si>
  <si>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</si>
  <si>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</si>
  <si>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</si>
  <si>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</si>
  <si>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</si>
  <si>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</si>
  <si>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</si>
  <si>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</si>
  <si>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</si>
  <si>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</si>
  <si>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</si>
  <si>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</si>
  <si>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</si>
  <si>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</si>
  <si>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</si>
  <si>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</si>
  <si>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</si>
  <si>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</si>
  <si>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</si>
  <si>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</si>
  <si>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</si>
  <si>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</si>
  <si>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</si>
  <si>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</si>
  <si>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</si>
  <si>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</si>
  <si>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</si>
  <si>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</si>
  <si>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</si>
  <si>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</si>
  <si>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</si>
  <si>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</si>
  <si>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</si>
  <si>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</si>
  <si>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</si>
  <si>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</si>
  <si>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</si>
  <si>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</si>
  <si>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</si>
  <si>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</si>
  <si>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</si>
  <si>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</si>
  <si>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</si>
  <si>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</si>
  <si>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</si>
  <si>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</si>
  <si>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</si>
  <si>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</si>
  <si>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</si>
  <si>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</si>
  <si>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</si>
  <si>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</si>
  <si>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</si>
  <si>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</si>
  <si>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</si>
  <si>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</si>
  <si>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</si>
  <si>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</si>
  <si>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</si>
  <si>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</si>
  <si>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</si>
  <si>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</si>
  <si>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</si>
  <si>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</si>
  <si>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</si>
  <si>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</si>
  <si>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</si>
  <si>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</si>
  <si>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</si>
  <si>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</si>
  <si>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</si>
  <si>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</si>
  <si>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</si>
  <si>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</si>
  <si>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</si>
  <si>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</si>
  <si>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</si>
  <si>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</si>
  <si>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</si>
  <si>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</si>
  <si>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</si>
  <si>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</si>
  <si>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</si>
  <si>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</si>
  <si>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</si>
  <si>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</si>
  <si>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</si>
  <si>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</si>
  <si>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</si>
  <si>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</si>
  <si>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</si>
  <si>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</si>
  <si>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</si>
  <si>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</si>
  <si>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</si>
  <si>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</si>
  <si>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</si>
  <si>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</si>
  <si>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</si>
  <si>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</si>
  <si>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</si>
  <si>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</si>
  <si>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</si>
  <si>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</si>
  <si>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</si>
  <si>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</si>
  <si>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</si>
  <si>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</si>
  <si>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</si>
  <si>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</si>
  <si>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</si>
  <si>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</si>
  <si>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</si>
  <si>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</si>
  <si>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</si>
  <si>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</si>
  <si>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</si>
  <si>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</si>
  <si>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</si>
  <si>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</si>
  <si>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</si>
  <si>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</si>
  <si>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</si>
  <si>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</si>
  <si>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</si>
  <si>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</si>
  <si>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</si>
  <si>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</si>
  <si>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</si>
  <si>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</si>
  <si>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</si>
  <si>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</si>
  <si>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</si>
  <si>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</si>
  <si>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</si>
  <si>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</si>
  <si>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</si>
  <si>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</si>
  <si>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</si>
  <si>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</si>
  <si>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</si>
  <si>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</si>
  <si>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</si>
  <si>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</si>
  <si>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</si>
  <si>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</si>
  <si>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</si>
  <si>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</si>
  <si>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</si>
  <si>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</si>
  <si>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</si>
  <si>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</si>
  <si>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</si>
  <si>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</si>
  <si>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</si>
  <si>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</si>
  <si>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</si>
  <si>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</si>
  <si>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</si>
  <si>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</si>
  <si>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</si>
  <si>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</si>
  <si>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</si>
  <si>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</si>
  <si>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</si>
  <si>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</si>
  <si>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</si>
  <si>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</si>
  <si>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</si>
  <si>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</si>
  <si>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</si>
  <si>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</si>
  <si>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</si>
  <si>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</si>
  <si>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</si>
  <si>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</si>
  <si>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</si>
  <si>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</si>
  <si>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</si>
  <si>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</si>
  <si>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</si>
  <si>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</si>
  <si>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</si>
  <si>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</si>
  <si>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</si>
  <si>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</si>
  <si>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</si>
  <si>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</si>
  <si>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</si>
  <si>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</si>
  <si>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</si>
  <si>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</si>
  <si>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</si>
  <si>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</si>
  <si>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</si>
  <si>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</si>
  <si>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</si>
  <si>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</si>
  <si>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</si>
  <si>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</si>
  <si>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</si>
  <si>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</si>
  <si>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</si>
  <si>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</si>
  <si>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</si>
  <si>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</si>
  <si>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</si>
  <si>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</si>
  <si>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</si>
  <si>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</si>
  <si>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</si>
  <si>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</si>
  <si>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</si>
  <si>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</si>
  <si>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</si>
  <si>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</si>
  <si>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</si>
  <si>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</si>
  <si>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</si>
  <si>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</si>
  <si>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</si>
  <si>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</si>
  <si>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</si>
  <si>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</si>
  <si>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</si>
  <si>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</si>
  <si>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</si>
  <si>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</si>
  <si>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</si>
  <si>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</si>
  <si>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</si>
  <si>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</si>
  <si>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</si>
  <si>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</si>
  <si>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</si>
  <si>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</si>
  <si>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</si>
  <si>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</si>
  <si>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</si>
  <si>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</si>
  <si>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</si>
  <si>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</si>
  <si>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</si>
  <si>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</si>
  <si>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</si>
  <si>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</si>
  <si>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</si>
  <si>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</si>
  <si>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</si>
  <si>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</si>
  <si>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</si>
  <si>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</si>
  <si>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</si>
  <si>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</si>
  <si>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</si>
  <si>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</si>
  <si>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</si>
  <si>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</si>
  <si>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</si>
  <si>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</si>
  <si>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</si>
  <si>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</si>
  <si>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</si>
  <si>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</si>
  <si>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</si>
  <si>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</si>
  <si>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</si>
  <si>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</si>
  <si>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</si>
  <si>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</si>
  <si>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</si>
  <si>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</si>
  <si>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</si>
  <si>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</si>
  <si>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</si>
  <si>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</si>
  <si>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</si>
  <si>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</si>
  <si>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</si>
  <si>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</si>
  <si>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</si>
  <si>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</si>
  <si>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</si>
  <si>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</si>
  <si>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</si>
  <si>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</si>
  <si>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</si>
  <si>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</si>
  <si>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</si>
  <si>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</si>
  <si>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</si>
  <si>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</si>
  <si>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</si>
  <si>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</si>
  <si>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</si>
  <si>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</si>
  <si>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</si>
  <si>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</si>
  <si>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</si>
  <si>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</si>
  <si>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</si>
  <si>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</si>
  <si>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</si>
  <si>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</si>
  <si>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</si>
  <si>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</si>
  <si>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</si>
  <si>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</si>
  <si>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</si>
  <si>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</si>
  <si>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</si>
  <si>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</si>
  <si>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</si>
  <si>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</si>
  <si>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</si>
  <si>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</si>
  <si>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</si>
  <si>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</si>
  <si>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</si>
  <si>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</si>
  <si>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</si>
  <si>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</si>
  <si>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</si>
  <si>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</si>
  <si>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</si>
  <si>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</si>
  <si>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</si>
  <si>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</si>
  <si>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</si>
  <si>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</si>
  <si>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</si>
  <si>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</si>
  <si>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</si>
  <si>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</si>
  <si>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</si>
  <si>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</si>
  <si>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</si>
  <si>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</si>
  <si>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</si>
  <si>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</si>
  <si>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</si>
  <si>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</si>
  <si>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</si>
  <si>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</si>
  <si>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</si>
  <si>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</si>
  <si>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</si>
  <si>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</si>
  <si>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</si>
  <si>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</si>
  <si>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</si>
  <si>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</si>
  <si>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</si>
  <si>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</si>
  <si>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</si>
  <si>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</si>
  <si>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</si>
  <si>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</si>
  <si>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</si>
  <si>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</si>
  <si>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</si>
  <si>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</si>
  <si>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</si>
  <si>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</si>
  <si>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</si>
  <si>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</si>
  <si>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</si>
  <si>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</si>
  <si>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</si>
  <si>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</si>
  <si>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</si>
  <si>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</si>
  <si>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</si>
  <si>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</si>
  <si>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</si>
  <si>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</si>
  <si>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</si>
  <si>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</si>
  <si>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</si>
  <si>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</si>
  <si>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</si>
  <si>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</si>
  <si>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</si>
  <si>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</si>
  <si>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</si>
  <si>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</si>
  <si>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</si>
  <si>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</si>
  <si>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</si>
  <si>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</si>
  <si>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</si>
  <si>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</si>
  <si>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</si>
  <si>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</si>
  <si>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</si>
  <si>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</si>
  <si>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</si>
  <si>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</si>
  <si>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</si>
  <si>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</si>
  <si>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</si>
  <si>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</si>
  <si>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</si>
  <si>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</si>
  <si>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</si>
  <si>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</si>
  <si>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</si>
  <si>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</si>
  <si>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</si>
  <si>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</si>
  <si>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</si>
  <si>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</si>
  <si>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</si>
  <si>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</si>
  <si>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</si>
  <si>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</si>
  <si>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</si>
  <si>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</si>
  <si>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</si>
  <si>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</si>
  <si>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</si>
  <si>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</si>
  <si>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</si>
  <si>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</si>
  <si>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</si>
  <si>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</si>
  <si>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</si>
  <si>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</si>
  <si>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</si>
  <si>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</si>
  <si>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</si>
  <si>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</si>
  <si>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</si>
  <si>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</si>
  <si>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</si>
  <si>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</si>
  <si>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</si>
  <si>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</si>
  <si>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</si>
  <si>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</si>
  <si>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</si>
  <si>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</si>
  <si>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</si>
  <si>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</si>
  <si>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</si>
  <si>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</si>
  <si>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</si>
  <si>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</si>
  <si>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</si>
  <si>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</si>
  <si>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</si>
  <si>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</si>
  <si>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</si>
  <si>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</si>
  <si>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</si>
  <si>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</si>
  <si>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</si>
  <si>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</si>
  <si>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</si>
  <si>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</si>
  <si>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</si>
  <si>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</si>
  <si>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</si>
  <si>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</si>
  <si>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</si>
  <si>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</si>
  <si>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</si>
  <si>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</si>
  <si>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</si>
  <si>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</si>
  <si>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</si>
  <si>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</si>
  <si>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</si>
  <si>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</si>
  <si>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</si>
  <si>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</si>
  <si>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</si>
  <si>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</si>
  <si>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</si>
  <si>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</si>
  <si>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</si>
  <si>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</si>
  <si>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</si>
  <si>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</si>
  <si>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</si>
  <si>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</si>
  <si>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</si>
  <si>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</si>
  <si>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</si>
  <si>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</si>
  <si>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</si>
  <si>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</si>
  <si>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</si>
  <si>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</si>
  <si>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</si>
  <si>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</si>
  <si>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</si>
  <si>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</si>
  <si>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</si>
  <si>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</si>
  <si>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</si>
  <si>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</si>
  <si>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</si>
  <si>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</si>
  <si>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</si>
  <si>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</si>
  <si>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</si>
  <si>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</si>
  <si>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</si>
  <si>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</si>
  <si>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</si>
  <si>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</si>
  <si>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</si>
  <si>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</si>
  <si>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</si>
  <si>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</si>
  <si>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</si>
  <si>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</si>
  <si>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</si>
  <si>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</si>
  <si>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</si>
  <si>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</si>
  <si>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</si>
  <si>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</si>
  <si>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</si>
  <si>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</si>
  <si>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</si>
  <si>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</si>
  <si>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</si>
  <si>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</si>
  <si>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</si>
  <si>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</si>
  <si>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</si>
  <si>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</si>
  <si>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</si>
  <si>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</si>
  <si>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</si>
  <si>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</si>
  <si>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</si>
  <si>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</si>
  <si>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</si>
  <si>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</si>
  <si>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</si>
  <si>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</si>
  <si>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</si>
  <si>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</si>
  <si>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</si>
  <si>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</si>
  <si>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</si>
  <si>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</si>
  <si>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</si>
  <si>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</si>
  <si>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</si>
  <si>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</si>
  <si>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</si>
  <si>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</si>
  <si>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</si>
  <si>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</si>
  <si>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</si>
  <si>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</si>
  <si>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</si>
  <si>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</si>
  <si>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</si>
  <si>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</si>
  <si>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</si>
  <si>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</si>
  <si>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</si>
  <si>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</si>
  <si>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</si>
  <si>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</si>
  <si>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</si>
  <si>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</si>
  <si>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</si>
  <si>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</si>
  <si>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</si>
  <si>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</si>
  <si>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</si>
  <si>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</si>
  <si>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</si>
  <si>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</si>
  <si>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</si>
  <si>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</si>
  <si>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</si>
  <si>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</si>
  <si>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</si>
  <si>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</si>
  <si>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</si>
  <si>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</si>
  <si>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</si>
  <si>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</si>
  <si>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</si>
  <si>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</si>
  <si>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</si>
  <si>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</si>
  <si>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</si>
  <si>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</si>
  <si>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</si>
  <si>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</si>
  <si>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</si>
  <si>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</si>
  <si>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</si>
  <si>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</si>
  <si>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</si>
  <si>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</si>
  <si>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</si>
  <si>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</si>
  <si>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</si>
  <si>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</si>
  <si>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</si>
  <si>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</si>
  <si>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</si>
  <si>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</si>
  <si>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</si>
  <si>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</si>
  <si>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</si>
  <si>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</si>
  <si>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</si>
  <si>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</si>
  <si>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</si>
  <si>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</si>
  <si>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</si>
  <si>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</si>
  <si>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</si>
  <si>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</si>
  <si>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</si>
  <si>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</si>
  <si>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</si>
  <si>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</si>
  <si>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</si>
  <si>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</si>
  <si>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</si>
  <si>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</si>
  <si>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</si>
  <si>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</si>
  <si>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</si>
  <si>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</si>
  <si>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</si>
  <si>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</si>
  <si>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</si>
  <si>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</si>
  <si>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</si>
  <si>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</si>
  <si>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</si>
  <si>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</si>
  <si>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</si>
  <si>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</si>
  <si>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</si>
  <si>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</si>
  <si>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</si>
  <si>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</si>
  <si>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</si>
  <si>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</si>
  <si>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</si>
  <si>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</si>
  <si>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</si>
  <si>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</si>
  <si>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</si>
  <si>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</si>
  <si>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</si>
  <si>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</si>
  <si>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</si>
  <si>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</si>
  <si>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</si>
  <si>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</si>
  <si>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</si>
  <si>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</si>
  <si>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</si>
  <si>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</si>
  <si>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</si>
  <si>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</si>
  <si>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</si>
  <si>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</si>
  <si>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</si>
  <si>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</si>
  <si>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</si>
  <si>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</si>
  <si>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</si>
  <si>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</si>
  <si>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</si>
  <si>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</si>
  <si>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</si>
  <si>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</si>
  <si>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</si>
  <si>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</si>
  <si>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</si>
  <si>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</si>
  <si>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</si>
  <si>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</si>
  <si>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</si>
  <si>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</si>
  <si>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</si>
  <si>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</si>
  <si>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</si>
  <si>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</si>
  <si>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</si>
  <si>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</si>
  <si>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</si>
  <si>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</si>
  <si>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</si>
  <si>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</si>
  <si>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</si>
  <si>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</si>
  <si>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</si>
  <si>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</si>
  <si>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</si>
  <si>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</si>
  <si>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</si>
  <si>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</si>
  <si>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</si>
  <si>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</si>
  <si>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</si>
  <si>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</si>
  <si>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</si>
  <si>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</si>
  <si>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</si>
  <si>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</si>
  <si>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</si>
  <si>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</si>
  <si>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</si>
  <si>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</si>
  <si>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</si>
  <si>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</si>
  <si>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</si>
  <si>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</si>
  <si>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</si>
  <si>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</si>
  <si>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</si>
  <si>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</si>
  <si>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</si>
  <si>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</si>
  <si>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</si>
  <si>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</si>
  <si>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</si>
  <si>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</si>
  <si>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</si>
  <si>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</si>
  <si>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</si>
  <si>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</si>
  <si>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</si>
  <si>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</si>
  <si>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</si>
  <si>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</si>
  <si>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</si>
  <si>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</si>
  <si>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</si>
  <si>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</si>
  <si>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</si>
  <si>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</si>
  <si>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</si>
  <si>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</si>
  <si>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</si>
  <si>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</si>
  <si>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</si>
  <si>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</si>
  <si>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</si>
  <si>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</si>
  <si>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</si>
  <si>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</si>
  <si>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</si>
  <si>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</si>
  <si>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</si>
  <si>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</si>
  <si>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</si>
  <si>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</si>
  <si>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</si>
  <si>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</si>
  <si>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</si>
  <si>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</si>
  <si>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</si>
  <si>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</si>
  <si>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</si>
  <si>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</si>
  <si>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</si>
  <si>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</si>
  <si>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</si>
  <si>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</si>
  <si>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</si>
  <si>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</si>
  <si>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</si>
  <si>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</si>
  <si>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</si>
  <si>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</si>
  <si>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</si>
  <si>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</si>
  <si>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</si>
  <si>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</si>
  <si>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</si>
  <si>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</si>
  <si>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</si>
  <si>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</si>
  <si>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</si>
  <si>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</si>
  <si>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</si>
  <si>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</si>
  <si>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</si>
  <si>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</si>
  <si>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</si>
  <si>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</si>
  <si>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</si>
  <si>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</si>
  <si>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</si>
  <si>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</si>
  <si>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</si>
  <si>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</si>
  <si>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</si>
  <si>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</si>
  <si>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</si>
  <si>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</si>
  <si>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</si>
  <si>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</si>
  <si>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</si>
  <si>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</si>
  <si>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</si>
  <si>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</si>
  <si>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</si>
  <si>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</si>
  <si>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</si>
  <si>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</si>
  <si>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</si>
  <si>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</si>
  <si>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</si>
  <si>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</si>
  <si>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</si>
  <si>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</si>
  <si>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</si>
  <si>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</si>
  <si>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</si>
  <si>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</si>
  <si>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</si>
  <si>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</si>
  <si>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</si>
  <si>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</si>
  <si>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</si>
  <si>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</si>
  <si>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</si>
  <si>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</si>
  <si>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</si>
  <si>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</si>
  <si>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</si>
  <si>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</si>
  <si>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</si>
  <si>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</si>
  <si>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</si>
  <si>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</si>
  <si>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</si>
  <si>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</si>
  <si>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</si>
  <si>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</si>
  <si>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</si>
  <si>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</si>
  <si>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</si>
  <si>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</si>
  <si>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</si>
  <si>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</si>
  <si>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</si>
  <si>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</si>
  <si>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</si>
  <si>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</si>
  <si>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</si>
  <si>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</si>
  <si>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</si>
  <si>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</si>
  <si>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</si>
  <si>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</si>
  <si>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</si>
  <si>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</si>
  <si>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</si>
  <si>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</si>
  <si>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</si>
  <si>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</si>
  <si>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</si>
  <si>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</si>
  <si>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</si>
  <si>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</si>
  <si>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</si>
  <si>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</si>
  <si>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</si>
  <si>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</si>
  <si>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</si>
  <si>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</si>
  <si>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</si>
  <si>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</si>
  <si>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</si>
  <si>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</si>
  <si>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</si>
  <si>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</si>
  <si>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</si>
  <si>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</si>
  <si>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</si>
  <si>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</si>
  <si>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</si>
  <si>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</si>
  <si>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</si>
  <si>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</si>
  <si>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</si>
  <si>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</si>
  <si>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</si>
  <si>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</si>
  <si>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</si>
  <si>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</si>
  <si>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</si>
  <si>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</si>
  <si>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</si>
  <si>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</si>
  <si>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</si>
  <si>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</si>
  <si>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</si>
  <si>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</si>
  <si>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</si>
  <si>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</si>
  <si>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</si>
  <si>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</si>
  <si>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</si>
  <si>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</si>
  <si>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</si>
  <si>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</si>
  <si>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</si>
  <si>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</si>
  <si>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</si>
  <si>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</si>
  <si>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</si>
  <si>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</si>
  <si>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</si>
  <si>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</si>
  <si>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</si>
  <si>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</si>
  <si>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</si>
  <si>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</si>
  <si>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</si>
  <si>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</si>
  <si>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</si>
  <si>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</si>
  <si>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</si>
  <si>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</si>
  <si>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</si>
  <si>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</si>
  <si>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</si>
  <si>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</si>
  <si>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</si>
  <si>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</si>
  <si>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</si>
  <si>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</si>
  <si>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</si>
  <si>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</si>
  <si>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</si>
  <si>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</si>
  <si>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</si>
  <si>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</si>
  <si>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</si>
  <si>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</si>
  <si>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</si>
  <si>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</si>
  <si>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</si>
  <si>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</si>
  <si>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</si>
  <si>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</si>
  <si>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</si>
  <si>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</si>
  <si>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</si>
  <si>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</si>
  <si>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</si>
  <si>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</si>
  <si>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</si>
  <si>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</si>
  <si>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</si>
  <si>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</si>
  <si>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</si>
  <si>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</si>
  <si>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</si>
  <si>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</si>
  <si>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</si>
  <si>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</si>
  <si>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</si>
  <si>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</si>
  <si>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</si>
  <si>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</si>
  <si>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</si>
  <si>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</si>
  <si>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</si>
  <si>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</si>
  <si>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</si>
  <si>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</si>
  <si>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</si>
  <si>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</si>
  <si>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</si>
  <si>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</si>
  <si>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</si>
  <si>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</si>
  <si>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</si>
  <si>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</si>
  <si>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</si>
  <si>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</si>
  <si>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</si>
  <si>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</si>
  <si>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</si>
  <si>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</si>
  <si>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</si>
  <si>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</si>
  <si>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</si>
  <si>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</si>
  <si>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</si>
  <si>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</si>
  <si>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</si>
  <si>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</si>
  <si>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</si>
  <si>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</si>
  <si>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</si>
  <si>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</si>
  <si>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</si>
  <si>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</si>
  <si>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</si>
  <si>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</si>
  <si>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</si>
  <si>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</si>
  <si>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</si>
  <si>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</si>
  <si>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</si>
  <si>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</si>
  <si>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</si>
  <si>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</si>
  <si>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</si>
  <si>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</si>
  <si>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</si>
  <si>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</si>
  <si>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</si>
  <si>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</si>
  <si>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</si>
  <si>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</si>
  <si>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</si>
  <si>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</si>
  <si>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</si>
  <si>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</si>
  <si>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</si>
  <si>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</si>
  <si>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</si>
  <si>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</si>
  <si>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</si>
  <si>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</si>
  <si>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</si>
  <si>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</si>
  <si>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</si>
  <si>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</si>
  <si>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</si>
  <si>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</si>
  <si>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</si>
  <si>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</si>
  <si>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</si>
  <si>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</si>
  <si>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</si>
  <si>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</si>
  <si>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</si>
  <si>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</si>
  <si>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</si>
  <si>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</si>
  <si>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</si>
  <si>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</si>
  <si>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</si>
  <si>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</si>
  <si>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</si>
  <si>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</si>
  <si>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</si>
  <si>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</si>
  <si>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</si>
  <si>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</si>
  <si>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</si>
  <si>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</si>
  <si>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</si>
  <si>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</si>
  <si>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</si>
  <si>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</si>
  <si>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</si>
  <si>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</si>
  <si>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</si>
  <si>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</si>
  <si>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</si>
  <si>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</si>
  <si>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</si>
  <si>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</si>
  <si>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</si>
  <si>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</si>
  <si>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</si>
  <si>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</si>
  <si>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</si>
  <si>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</si>
  <si>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</si>
  <si>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</si>
  <si>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</si>
  <si>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</si>
  <si>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</si>
  <si>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</si>
  <si>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</si>
  <si>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</si>
  <si>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</si>
  <si>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</si>
  <si>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</si>
  <si>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</si>
  <si>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</si>
  <si>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</si>
  <si>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</si>
  <si>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</si>
  <si>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</si>
  <si>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</si>
  <si>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</si>
  <si>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</si>
  <si>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</si>
  <si>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</si>
  <si>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</si>
  <si>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</si>
  <si>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</si>
  <si>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</si>
  <si>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</si>
  <si>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</si>
  <si>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</si>
  <si>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</si>
  <si>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</si>
  <si>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</si>
  <si>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</si>
  <si>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</si>
  <si>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</si>
  <si>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</si>
  <si>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</si>
  <si>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</si>
  <si>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</si>
  <si>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</si>
  <si>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</si>
  <si>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</si>
  <si>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</si>
  <si>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</si>
  <si>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</si>
  <si>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</si>
  <si>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</si>
  <si>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</si>
  <si>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</si>
  <si>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</si>
  <si>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</si>
  <si>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</si>
  <si>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</si>
  <si>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</si>
  <si>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</si>
  <si>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</si>
  <si>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</si>
  <si>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</si>
  <si>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</si>
  <si>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</si>
  <si>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</si>
  <si>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</si>
  <si>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</si>
  <si>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</si>
  <si>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</si>
  <si>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</si>
  <si>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</si>
  <si>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</si>
  <si>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</si>
  <si>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</si>
  <si>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</si>
  <si>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</si>
  <si>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</si>
  <si>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</si>
  <si>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</si>
  <si>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</si>
  <si>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</si>
  <si>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</si>
  <si>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</si>
  <si>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</si>
  <si>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</si>
  <si>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</si>
  <si>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</si>
  <si>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</si>
  <si>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</si>
  <si>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</si>
  <si>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</si>
  <si>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</si>
  <si>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</si>
  <si>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</si>
  <si>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</si>
  <si>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</si>
  <si>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</si>
  <si>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</si>
  <si>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</si>
  <si>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</si>
  <si>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</si>
  <si>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</si>
  <si>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</si>
  <si>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</si>
  <si>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</si>
  <si>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</si>
  <si>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</si>
  <si>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</si>
  <si>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</si>
  <si>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</si>
  <si>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</si>
  <si>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</si>
  <si>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</si>
  <si>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</si>
  <si>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</si>
  <si>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</si>
  <si>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</si>
  <si>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</si>
  <si>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</si>
  <si>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</si>
  <si>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</si>
  <si>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</si>
  <si>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</si>
  <si>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</si>
  <si>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</si>
  <si>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</si>
  <si>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</si>
  <si>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</si>
  <si>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</si>
  <si>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</si>
  <si>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</si>
  <si>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</si>
  <si>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</si>
  <si>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</si>
  <si>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</si>
  <si>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</si>
  <si>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</si>
  <si>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</si>
  <si>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</si>
  <si>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</si>
  <si>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</si>
  <si>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</si>
  <si>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</si>
  <si>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</si>
  <si>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</si>
  <si>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</si>
  <si>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</si>
  <si>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</si>
  <si>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</si>
  <si>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</si>
  <si>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</si>
  <si>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</si>
  <si>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</si>
  <si>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</si>
  <si>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</si>
  <si>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</si>
  <si>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</si>
  <si>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</si>
  <si>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</si>
  <si>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</si>
  <si>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</si>
  <si>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</si>
  <si>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</si>
  <si>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</si>
  <si>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</si>
  <si>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</si>
  <si>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</si>
  <si>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</si>
  <si>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</si>
  <si>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</si>
  <si>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</si>
  <si>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</si>
  <si>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</si>
  <si>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</si>
  <si>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</si>
  <si>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</si>
  <si>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</si>
  <si>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</si>
  <si>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</si>
  <si>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</si>
  <si>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</si>
  <si>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</si>
  <si>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</si>
  <si>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</si>
  <si>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</si>
  <si>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</si>
  <si>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</si>
  <si>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</si>
  <si>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</si>
  <si>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</si>
  <si>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</si>
  <si>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</si>
  <si>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</si>
  <si>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</si>
  <si>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</si>
  <si>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</si>
  <si>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</si>
  <si>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</si>
  <si>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</si>
  <si>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</si>
  <si>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</si>
  <si>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</si>
  <si>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</si>
  <si>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</si>
  <si>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</si>
  <si>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</si>
  <si>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</si>
  <si>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</si>
  <si>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</si>
  <si>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</si>
  <si>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</si>
  <si>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</si>
  <si>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</si>
  <si>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</si>
  <si>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</si>
  <si>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</si>
  <si>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</si>
  <si>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</si>
  <si>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</si>
  <si>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</si>
  <si>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</si>
  <si>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</si>
  <si>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</si>
  <si>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</si>
  <si>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</si>
  <si>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</si>
  <si>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</si>
  <si>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</si>
  <si>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</si>
  <si>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</si>
  <si>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</si>
  <si>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</si>
  <si>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</si>
  <si>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</si>
  <si>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</si>
  <si>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</si>
  <si>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</si>
  <si>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</si>
  <si>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</si>
  <si>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</si>
  <si>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</si>
  <si>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</si>
  <si>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</si>
  <si>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</si>
  <si>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</si>
  <si>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</si>
  <si>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</si>
  <si>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</si>
  <si>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</si>
  <si>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</si>
  <si>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</si>
  <si>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</si>
  <si>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</si>
  <si>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</si>
  <si>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</si>
  <si>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</si>
  <si>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</si>
  <si>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</si>
  <si>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</si>
  <si>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</si>
  <si>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</si>
  <si>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</si>
  <si>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</si>
  <si>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</si>
  <si>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</si>
  <si>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</si>
  <si>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</si>
  <si>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</si>
  <si>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</si>
  <si>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</si>
  <si>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</si>
  <si>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</si>
  <si>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</si>
  <si>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</si>
  <si>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</si>
  <si>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</si>
  <si>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</si>
  <si>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</si>
  <si>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</si>
  <si>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</si>
  <si>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</si>
  <si>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</si>
  <si>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</si>
  <si>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</si>
  <si>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</si>
  <si>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</si>
  <si>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</si>
  <si>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</si>
  <si>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</si>
  <si>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</si>
  <si>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</si>
  <si>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</si>
  <si>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</si>
  <si>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</si>
  <si>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</si>
  <si>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</si>
  <si>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</si>
  <si>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</si>
  <si>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</si>
  <si>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</si>
  <si>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</si>
  <si>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</si>
  <si>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</si>
  <si>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</si>
  <si>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</si>
  <si>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</si>
  <si>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</si>
  <si>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</si>
  <si>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</si>
  <si>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</si>
  <si>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</si>
  <si>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</si>
  <si>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</si>
  <si>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</si>
  <si>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</si>
  <si>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</si>
  <si>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</si>
  <si>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</si>
  <si>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</si>
  <si>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</si>
  <si>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</si>
  <si>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</si>
  <si>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</si>
  <si>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</si>
  <si>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</si>
  <si>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</si>
  <si>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</si>
  <si>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</si>
  <si>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</si>
  <si>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</si>
  <si>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</si>
  <si>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</si>
  <si>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</si>
  <si>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</si>
  <si>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</si>
  <si>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</si>
  <si>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</si>
  <si>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</si>
  <si>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</si>
  <si>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</si>
  <si>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</si>
  <si>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</si>
  <si>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</si>
  <si>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</si>
  <si>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</si>
  <si>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</si>
  <si>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</si>
  <si>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</si>
  <si>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</si>
  <si>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</si>
  <si>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</si>
  <si>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</si>
  <si>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</si>
  <si>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</si>
  <si>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</si>
  <si>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</si>
  <si>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</si>
  <si>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</si>
  <si>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</si>
  <si>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</si>
  <si>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</si>
  <si>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</si>
  <si>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</si>
  <si>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</si>
  <si>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</si>
  <si>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</si>
  <si>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</si>
  <si>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</si>
  <si>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</si>
  <si>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</si>
  <si>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</si>
  <si>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</si>
  <si>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</si>
  <si>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</si>
  <si>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</si>
  <si>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</si>
  <si>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</si>
  <si>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</si>
  <si>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</si>
  <si>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</si>
  <si>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</si>
  <si>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</si>
  <si>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</si>
  <si>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</si>
  <si>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</si>
  <si>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</si>
  <si>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</si>
  <si>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</si>
  <si>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</si>
  <si>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</si>
  <si>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</si>
  <si>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</si>
  <si>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</si>
  <si>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</si>
  <si>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</si>
  <si>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</si>
  <si>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</si>
  <si>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</si>
  <si>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</si>
  <si>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</si>
  <si>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</si>
  <si>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</si>
  <si>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</si>
  <si>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</si>
  <si>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</si>
  <si>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</si>
  <si>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</si>
  <si>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</si>
  <si>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</si>
  <si>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</si>
  <si>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</si>
  <si>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</si>
  <si>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</si>
  <si>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</si>
  <si>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</si>
  <si>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</si>
  <si>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</si>
  <si>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</si>
  <si>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</si>
  <si>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</si>
  <si>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</si>
  <si>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</si>
  <si>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</si>
  <si>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</si>
  <si>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</si>
  <si>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</si>
  <si>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</si>
  <si>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</si>
  <si>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</si>
  <si>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</si>
  <si>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</si>
  <si>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</si>
  <si>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</si>
  <si>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</si>
  <si>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</si>
  <si>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</si>
  <si>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</si>
  <si>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</si>
  <si>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</si>
  <si>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</si>
  <si>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</si>
  <si>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</si>
  <si>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</si>
  <si>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</si>
  <si>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</si>
  <si>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</si>
  <si>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</si>
  <si>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</si>
  <si>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</si>
  <si>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</si>
  <si>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</si>
  <si>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</si>
  <si>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</si>
  <si>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</si>
  <si>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</si>
  <si>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</si>
  <si>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</si>
  <si>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</si>
  <si>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</si>
  <si>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</si>
  <si>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</si>
  <si>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</si>
  <si>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</si>
  <si>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</si>
  <si>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</si>
  <si>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</si>
  <si>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</si>
  <si>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</si>
  <si>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</si>
  <si>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</si>
  <si>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</si>
  <si>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</si>
  <si>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</si>
  <si>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</si>
  <si>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</si>
  <si>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</si>
  <si>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</si>
  <si>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</si>
  <si>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</si>
  <si>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</si>
  <si>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</si>
  <si>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</si>
  <si>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</si>
  <si>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</si>
  <si>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</si>
  <si>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</si>
  <si>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</si>
  <si>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</si>
  <si>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</si>
  <si>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</si>
  <si>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</si>
  <si>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</si>
  <si>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</si>
  <si>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</si>
  <si>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</si>
  <si>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</si>
  <si>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</si>
  <si>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</si>
  <si>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</si>
  <si>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</si>
  <si>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</si>
  <si>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</si>
  <si>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</si>
  <si>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</si>
  <si>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</si>
  <si>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</si>
  <si>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</si>
  <si>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</si>
  <si>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</si>
  <si>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</si>
  <si>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</si>
  <si>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</si>
  <si>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</si>
  <si>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</si>
  <si>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</si>
  <si>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</si>
  <si>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</si>
  <si>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</si>
  <si>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</si>
  <si>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</si>
  <si>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</si>
  <si>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</si>
  <si>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</si>
  <si>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</si>
  <si>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</si>
  <si>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</si>
  <si>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</si>
  <si>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</si>
  <si>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</si>
  <si>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</si>
  <si>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</si>
  <si>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</si>
  <si>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</si>
  <si>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</si>
  <si>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</si>
  <si>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</si>
  <si>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</si>
  <si>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</si>
  <si>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</si>
  <si>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</si>
  <si>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</si>
  <si>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</si>
  <si>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</si>
  <si>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</si>
  <si>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</si>
  <si>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</si>
  <si>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</si>
  <si>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</si>
  <si>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</si>
  <si>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</si>
  <si>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</si>
  <si>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</si>
  <si>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</si>
  <si>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</si>
  <si>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</si>
  <si>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</si>
  <si>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</si>
  <si>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</si>
  <si>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</si>
  <si>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</si>
  <si>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</si>
  <si>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</si>
  <si>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</si>
  <si>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</si>
  <si>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</si>
  <si>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</si>
  <si>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</si>
  <si>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</si>
  <si>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</si>
  <si>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</si>
  <si>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</si>
  <si>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</si>
  <si>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</si>
  <si>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</si>
  <si>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</si>
  <si>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</si>
  <si>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</si>
  <si>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</si>
  <si>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</si>
  <si>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</si>
  <si>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</si>
  <si>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</si>
  <si>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</si>
  <si>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</si>
  <si>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</si>
  <si>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</si>
  <si>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</si>
  <si>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</si>
  <si>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</si>
  <si>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</si>
  <si>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</si>
  <si>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</si>
  <si>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</si>
  <si>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</si>
  <si>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</si>
  <si>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</si>
  <si>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</si>
  <si>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</si>
  <si>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</si>
  <si>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</si>
  <si>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</si>
  <si>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</si>
  <si>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</si>
  <si>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</si>
  <si>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</si>
  <si>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</si>
  <si>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</si>
  <si>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</si>
  <si>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</si>
  <si>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</si>
  <si>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</si>
  <si>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</si>
  <si>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</si>
  <si>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</si>
  <si>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</si>
  <si>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</si>
  <si>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</si>
  <si>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</si>
  <si>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</si>
  <si>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</si>
  <si>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</si>
  <si>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</si>
  <si>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</si>
  <si>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</si>
  <si>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</si>
  <si>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</si>
  <si>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</si>
  <si>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</si>
  <si>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</si>
  <si>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</si>
  <si>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</si>
  <si>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</si>
  <si>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</si>
  <si>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</si>
  <si>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</si>
  <si>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</si>
  <si>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</si>
  <si>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</si>
  <si>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</si>
  <si>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</si>
  <si>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</si>
  <si>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</si>
  <si>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</si>
  <si>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</si>
  <si>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</si>
  <si>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</si>
  <si>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</si>
  <si>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</si>
  <si>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</si>
  <si>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</si>
  <si>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</si>
  <si>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</si>
  <si>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</si>
  <si>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</si>
  <si>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</si>
  <si>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</si>
  <si>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</si>
  <si>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</si>
  <si>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</si>
  <si>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</si>
  <si>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</si>
  <si>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</si>
  <si>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</si>
  <si>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</si>
  <si>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</si>
  <si>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</si>
  <si>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</si>
  <si>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</si>
  <si>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</si>
  <si>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</si>
  <si>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</si>
  <si>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</si>
  <si>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</si>
  <si>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</si>
  <si>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</si>
  <si>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</si>
  <si>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</si>
  <si>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</si>
  <si>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</si>
  <si>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</si>
  <si>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</si>
  <si>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</si>
  <si>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</si>
  <si>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</si>
  <si>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</si>
  <si>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</si>
  <si>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</si>
  <si>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</si>
  <si>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</si>
  <si>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</si>
  <si>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</si>
  <si>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</si>
  <si>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</si>
  <si>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</si>
  <si>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</si>
  <si>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</si>
  <si>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</si>
  <si>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</si>
  <si>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</si>
  <si>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</si>
  <si>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</si>
  <si>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</si>
  <si>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</si>
  <si>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</si>
  <si>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</si>
  <si>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</si>
  <si>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</si>
  <si>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</si>
  <si>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</si>
  <si>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</si>
  <si>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</si>
  <si>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</si>
  <si>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</si>
  <si>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</si>
  <si>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</si>
  <si>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</si>
  <si>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</si>
  <si>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</si>
  <si>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</si>
  <si>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</si>
  <si>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</si>
  <si>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</si>
  <si>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</si>
  <si>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</si>
  <si>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</si>
  <si>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</si>
  <si>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</si>
  <si>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</si>
  <si>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</si>
  <si>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</si>
  <si>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</si>
  <si>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</si>
  <si>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</si>
  <si>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</si>
  <si>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</si>
  <si>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</si>
  <si>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</si>
  <si>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</si>
  <si>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</si>
  <si>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</si>
  <si>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</si>
  <si>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</si>
  <si>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</si>
  <si>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</si>
  <si>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</si>
  <si>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</si>
  <si>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</si>
  <si>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</si>
  <si>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</si>
  <si>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</si>
  <si>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</si>
  <si>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</si>
  <si>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</si>
  <si>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</si>
  <si>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</si>
  <si>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</si>
  <si>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</si>
  <si>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</si>
  <si>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</si>
  <si>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</si>
  <si>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</si>
  <si>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</si>
  <si>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</si>
  <si>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</si>
  <si>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</si>
  <si>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</si>
  <si>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</si>
  <si>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</si>
  <si>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</si>
  <si>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</si>
  <si>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</si>
  <si>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</si>
  <si>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</si>
  <si>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</si>
  <si>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</si>
  <si>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</si>
  <si>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</si>
  <si>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</si>
  <si>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</si>
  <si>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</si>
  <si>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</si>
  <si>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</si>
  <si>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</si>
  <si>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</si>
  <si>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</si>
  <si>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</si>
  <si>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</si>
  <si>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</si>
  <si>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</si>
  <si>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</si>
  <si>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</si>
  <si>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</si>
  <si>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</si>
  <si>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</si>
  <si>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</si>
  <si>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</si>
  <si>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</si>
  <si>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</si>
  <si>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</si>
  <si>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</si>
  <si>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</si>
  <si>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</si>
  <si>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</si>
  <si>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</si>
  <si>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</si>
  <si>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</si>
  <si>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</si>
  <si>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</si>
  <si>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</si>
  <si>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</si>
  <si>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</si>
  <si>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</si>
  <si>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</si>
  <si>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</si>
  <si>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</si>
  <si>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</si>
  <si>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</si>
  <si>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</si>
  <si>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</si>
  <si>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</si>
  <si>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</si>
  <si>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</si>
  <si>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</si>
  <si>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</si>
  <si>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</si>
  <si>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</si>
  <si>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</si>
  <si>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</si>
  <si>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</si>
  <si>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</si>
  <si>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</si>
  <si>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</si>
  <si>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</si>
  <si>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</si>
  <si>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</si>
  <si>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</si>
  <si>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</si>
  <si>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</si>
  <si>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</si>
  <si>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</si>
  <si>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</si>
  <si>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</si>
  <si>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</si>
  <si>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</si>
  <si>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</si>
  <si>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</si>
  <si>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</si>
  <si>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</si>
  <si>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</si>
  <si>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</si>
  <si>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</si>
  <si>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</si>
  <si>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</si>
  <si>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</si>
  <si>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</si>
  <si>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</si>
  <si>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</si>
  <si>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</si>
  <si>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</si>
  <si>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</si>
  <si>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</si>
  <si>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</si>
  <si>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</si>
  <si>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</si>
  <si>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</si>
  <si>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</si>
  <si>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</si>
  <si>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</si>
  <si>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</si>
  <si>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</si>
  <si>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</si>
  <si>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</si>
  <si>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</si>
  <si>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</si>
  <si>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</si>
  <si>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</si>
  <si>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</si>
  <si>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</si>
  <si>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</si>
  <si>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</si>
  <si>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</si>
  <si>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</si>
  <si>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</si>
  <si>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</si>
  <si>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</si>
  <si>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</si>
  <si>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</si>
  <si>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</si>
  <si>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</si>
  <si>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</si>
  <si>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</si>
  <si>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</si>
  <si>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</si>
  <si>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</si>
  <si>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</si>
  <si>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</si>
  <si>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</si>
  <si>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</si>
  <si>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</si>
  <si>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</si>
  <si>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</si>
  <si>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</si>
  <si>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</si>
  <si>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</si>
  <si>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</si>
  <si>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</si>
  <si>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</si>
  <si>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</si>
  <si>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</si>
  <si>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</si>
  <si>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</si>
  <si>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</si>
  <si>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</si>
  <si>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</si>
  <si>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</si>
  <si>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</si>
  <si>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</si>
  <si>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</si>
  <si>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</si>
  <si>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</si>
  <si>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</si>
  <si>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</si>
  <si>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</si>
  <si>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</si>
  <si>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</si>
  <si>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</si>
  <si>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</si>
  <si>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</si>
  <si>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</si>
  <si>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</si>
  <si>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</si>
  <si>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</si>
  <si>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</si>
  <si>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</si>
  <si>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</si>
  <si>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</si>
  <si>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</si>
  <si>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</si>
  <si>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</si>
  <si>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</si>
  <si>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</si>
  <si>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</si>
  <si>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</si>
  <si>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</si>
  <si>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</si>
  <si>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</si>
  <si>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</si>
  <si>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</si>
  <si>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</si>
  <si>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</si>
  <si>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</si>
  <si>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</si>
  <si>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</si>
  <si>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</si>
  <si>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</si>
  <si>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</si>
  <si>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</si>
  <si>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</si>
  <si>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</si>
  <si>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</si>
  <si>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</si>
  <si>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</si>
  <si>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</si>
  <si>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</si>
  <si>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</si>
  <si>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</si>
  <si>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</si>
  <si>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</si>
  <si>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</si>
  <si>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</si>
  <si>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</si>
  <si>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</si>
  <si>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</si>
  <si>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</si>
  <si>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</si>
  <si>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</si>
  <si>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</si>
  <si>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</si>
  <si>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</si>
  <si>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</si>
  <si>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</si>
  <si>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</si>
  <si>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</si>
  <si>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</si>
  <si>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</si>
  <si>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</si>
  <si>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</si>
  <si>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</si>
  <si>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</si>
  <si>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</si>
  <si>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</si>
  <si>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</si>
  <si>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</si>
  <si>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</si>
  <si>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</si>
  <si>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</si>
  <si>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</si>
  <si>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</si>
  <si>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</si>
  <si>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</si>
  <si>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</si>
  <si>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</si>
  <si>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</si>
  <si>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</si>
  <si>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</si>
  <si>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</si>
  <si>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</si>
  <si>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</si>
  <si>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</si>
  <si>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</si>
  <si>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</si>
  <si>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</si>
  <si>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</si>
  <si>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</si>
  <si>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</si>
  <si>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</si>
  <si>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</si>
  <si>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</si>
  <si>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</si>
  <si>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</si>
  <si>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</si>
  <si>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</si>
  <si>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</si>
  <si>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</si>
  <si>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</si>
  <si>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</si>
  <si>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</si>
  <si>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</si>
  <si>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</si>
  <si>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</si>
  <si>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</si>
  <si>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</si>
  <si>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</si>
  <si>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</si>
  <si>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</si>
  <si>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</si>
  <si>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</si>
  <si>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</si>
  <si>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</si>
  <si>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</si>
  <si>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</si>
  <si>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</si>
  <si>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</si>
  <si>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</si>
  <si>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</si>
  <si>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</si>
  <si>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</si>
  <si>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</si>
  <si>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</si>
  <si>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</si>
  <si>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</si>
  <si>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</si>
  <si>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</si>
  <si>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</si>
  <si>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</si>
  <si>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</si>
  <si>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</si>
  <si>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</si>
  <si>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</si>
  <si>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(All)</t>
  </si>
  <si>
    <t>Column Labels</t>
  </si>
  <si>
    <t>Grand Total</t>
  </si>
  <si>
    <t>Count of outcomes</t>
  </si>
  <si>
    <t>Row Labels</t>
  </si>
  <si>
    <t>Date Created Conversion</t>
  </si>
  <si>
    <t xml:space="preserve">Date Ended Conversion </t>
  </si>
  <si>
    <t xml:space="preserve">Years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</si>
  <si>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</si>
  <si>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</si>
  <si>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</si>
  <si>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</si>
  <si>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</si>
  <si>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</si>
  <si>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</si>
  <si>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</si>
  <si>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</si>
  <si>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</si>
  <si>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</si>
  <si>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</si>
  <si>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</si>
  <si>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goal </t>
  </si>
  <si>
    <t xml:space="preserve">pledge </t>
  </si>
  <si>
    <t xml:space="preserve">average donation </t>
  </si>
  <si>
    <t>number of backers</t>
  </si>
  <si>
    <t xml:space="preserve">Successful </t>
  </si>
  <si>
    <t xml:space="preserve">Failed </t>
  </si>
  <si>
    <t xml:space="preserve">Mean Goal </t>
  </si>
  <si>
    <t xml:space="preserve">Median Goal </t>
  </si>
  <si>
    <t xml:space="preserve">Mean Pledged </t>
  </si>
  <si>
    <t>Median Pledged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</si>
  <si>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</si>
  <si>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</si>
  <si>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</si>
  <si>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</si>
  <si>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 xml:space="preserve">Standard deviation of Pleged </t>
  </si>
  <si>
    <t xml:space="preserve">Upper Quartile of Pledged </t>
  </si>
  <si>
    <t xml:space="preserve">Lower Quartile of Pledged </t>
  </si>
  <si>
    <t xml:space="preserve">IQR of Pledged </t>
  </si>
  <si>
    <t xml:space="preserve">Goal
</t>
  </si>
  <si>
    <t>Number Successful</t>
  </si>
  <si>
    <t>Number Failed</t>
  </si>
  <si>
    <t>Number Canceled</t>
  </si>
  <si>
    <t xml:space="preserve">Total Projects
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</si>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</sst>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3" fillId="0" borderId="0" xfId="0" applyFon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3" fillId="0" borderId="0" xfId="0" applyFont="1" applyAlignment="1">
      <alignment wrapText="1"/>
    </xf>
    <xf numFmtId="37" fontId="0" fillId="0" borderId="0" xfId="0" applyNumberFormat="1"/>
    <xf numFmtId="3" fontId="3" fillId="0" borderId="0" xfId="0" applyNumberFormat="1" applyFont="1"/>
    <xf numFmtId="3" fontId="0" fillId="0" borderId="0" xfId="0" applyNumberFormat="1"/>
    <xf numFmtId="0" fontId="0" fillId="0" borderId="0" xfId="0" applyAlignment="1">
      <alignment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2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9" tint="0.59996337778862885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9" tint="0.59996337778862885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fgColor auto="1"/>
          <bgColor theme="9" tint="0.59996337778862885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 1_Challenge FINAL.xlsx]Category statistics!PivotTable1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A-48EE-9839-6000D948250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A-48EE-9839-6000D948250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A-48EE-9839-6000D948250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3A-48EE-9839-6000D9482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2096751"/>
        <c:axId val="1320904511"/>
      </c:barChart>
      <c:catAx>
        <c:axId val="118209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904511"/>
        <c:crosses val="autoZero"/>
        <c:auto val="1"/>
        <c:lblAlgn val="ctr"/>
        <c:lblOffset val="100"/>
        <c:noMultiLvlLbl val="0"/>
      </c:catAx>
      <c:valAx>
        <c:axId val="132090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9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 1_Challenge FINAL.xlsx]Subcategory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1-43DC-B0EF-C0FED21C6120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1-43DC-B0EF-C0FED21C6120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A1-43DC-B0EF-C0FED21C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2092351"/>
        <c:axId val="957784079"/>
      </c:barChart>
      <c:catAx>
        <c:axId val="118209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784079"/>
        <c:crosses val="autoZero"/>
        <c:auto val="1"/>
        <c:lblAlgn val="ctr"/>
        <c:lblOffset val="100"/>
        <c:noMultiLvlLbl val="0"/>
      </c:catAx>
      <c:valAx>
        <c:axId val="95778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9235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 1_Challenge FINAL.xlsx]Outcome based on Launch date EX!PivotTable3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Outcomes.</a:t>
            </a:r>
          </a:p>
        </c:rich>
      </c:tx>
      <c:layout>
        <c:manualLayout>
          <c:xMode val="edge"/>
          <c:yMode val="edge"/>
          <c:x val="0.41424300087489063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 EX'!$B$4:$B$5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 EX'!$A$6:$A$18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EX'!$B$6:$B$18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5-4935-8B72-99E8B460DC3E}"/>
            </c:ext>
          </c:extLst>
        </c:ser>
        <c:ser>
          <c:idx val="1"/>
          <c:order val="1"/>
          <c:tx>
            <c:strRef>
              <c:f>'Outcome based on Launch date EX'!$C$4:$C$5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 EX'!$A$6:$A$18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EX'!$C$6:$C$18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55-4935-8B72-99E8B460DC3E}"/>
            </c:ext>
          </c:extLst>
        </c:ser>
        <c:ser>
          <c:idx val="2"/>
          <c:order val="2"/>
          <c:tx>
            <c:strRef>
              <c:f>'Outcome based on Launch date EX'!$D$4:$D$5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 EX'!$A$6:$A$18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EX'!$D$6:$D$18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55-4935-8B72-99E8B460DC3E}"/>
            </c:ext>
          </c:extLst>
        </c:ser>
        <c:ser>
          <c:idx val="3"/>
          <c:order val="3"/>
          <c:tx>
            <c:strRef>
              <c:f>'Outcome based on Launch date EX'!$E$4:$E$5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 EX'!$A$6:$A$18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EX'!$E$6:$E$18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55-4935-8B72-99E8B460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188735"/>
        <c:axId val="847621839"/>
      </c:lineChart>
      <c:catAx>
        <c:axId val="13191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21839"/>
        <c:crosses val="autoZero"/>
        <c:auto val="1"/>
        <c:lblAlgn val="ctr"/>
        <c:lblOffset val="100"/>
        <c:noMultiLvlLbl val="0"/>
      </c:catAx>
      <c:valAx>
        <c:axId val="84762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[Kickstarter_Module 1_Challenge FINAL.xlsx]Theater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4-4622-8E6F-E3A404005F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4-4622-8E6F-E3A404005F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4-4622-8E6F-E3A404005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414687"/>
        <c:axId val="592342239"/>
      </c:lineChart>
      <c:catAx>
        <c:axId val="117441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42239"/>
        <c:crosses val="autoZero"/>
        <c:auto val="1"/>
        <c:lblAlgn val="ctr"/>
        <c:lblOffset val="100"/>
        <c:noMultiLvlLbl val="0"/>
      </c:catAx>
      <c:valAx>
        <c:axId val="59234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Outcomes Based on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3E1-A88C-77357DC2165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7-43E1-A88C-77357DC2165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7-43E1-A88C-77357DC2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532287"/>
        <c:axId val="1194971983"/>
      </c:lineChart>
      <c:catAx>
        <c:axId val="9585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71983"/>
        <c:crosses val="autoZero"/>
        <c:auto val="1"/>
        <c:lblAlgn val="ctr"/>
        <c:lblOffset val="100"/>
        <c:noMultiLvlLbl val="0"/>
      </c:catAx>
      <c:valAx>
        <c:axId val="11949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32287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A9B2BE0-76BD-46AA-8AD0-64A2B867E0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0C44256-8E1F-4B5F-BA2B-7D9C77A133F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C4E3D18-BF4F-4E37-B0F1-3A6849EA1852}">
  <sheetPr/>
  <sheetViews>
    <sheetView zoomScale="54" workbookViewId="0" zoomToFit="1"/>
  </sheetViews>
  <pageMargins left="0.7" right="0.7" top="0.75" bottom="0.75" header="0.3" footer="0.3"/>
  <pageSetup orientation="landscape" horizontalDpi="90" verticalDpi="9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2</xdr:row>
      <xdr:rowOff>76200</xdr:rowOff>
    </xdr:from>
    <xdr:to>
      <xdr:col>9</xdr:col>
      <xdr:colOff>381000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EDC43-2E88-454C-B53F-92881A26F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0</xdr:row>
      <xdr:rowOff>177800</xdr:rowOff>
    </xdr:from>
    <xdr:to>
      <xdr:col>14</xdr:col>
      <xdr:colOff>120650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261CF-F919-401B-9E5A-7DF87BCD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50800</xdr:rowOff>
    </xdr:from>
    <xdr:to>
      <xdr:col>15</xdr:col>
      <xdr:colOff>222250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3E037-B729-48E5-934B-A21D0F1A7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0F57E6-067D-49F1-93D2-7D9165DC80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1B6A885-2D1E-473F-A5D1-29ECE1AA032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0</xdr:row>
      <xdr:rowOff>6350</xdr:rowOff>
    </xdr:from>
    <xdr:to>
      <xdr:col>17</xdr:col>
      <xdr:colOff>184150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51CD5-6A88-4BBF-927D-73ABE555F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190498</xdr:colOff>
      <xdr:row>0</xdr:row>
      <xdr:rowOff>98777</xdr:rowOff>
    </xdr:from>
    <xdr:to>
      <xdr:col>18</xdr:col>
      <xdr:colOff>345722</xdr:colOff>
      <xdr:row>17</xdr:row>
      <xdr:rowOff>56444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7E3E5-FDD4-4C2E-AFDF-56DFF2612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dit Teamir Rezene" refreshedDate="44255.09966550926" createdVersion="6" refreshedVersion="6" minRefreshableVersion="3" recordCount="4114" xr:uid="{C37921CF-1400-4B94-86E9-5BBBBA4D9E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.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dit Teamir Rezene" refreshedDate="44255.556871643515" createdVersion="6" refreshedVersion="6" minRefreshableVersion="3" recordCount="4114" xr:uid="{DB084B1A-C976-4FE3-A917-AFE75B0A337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dit Teamir Rezene" refreshedDate="44255.664312384259" createdVersion="6" refreshedVersion="6" minRefreshableVersion="3" recordCount="4114" xr:uid="{CD725DEB-0C5F-4DA4-A4BE-99C0DA45192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1FD46-5E70-4934-8E2F-C659AF30BDE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988A0-F75F-441B-9C17-498E0FC27D9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ECD62-9BAC-4EF4-991B-D1AF2E0AEF81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946A9-1958-4EE0-B416-8FDC94E9366E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7FACA-52D5-43AD-B542-B1E433BA267B}">
  <dimension ref="A1:F6"/>
  <sheetViews>
    <sheetView zoomScale="103" workbookViewId="0">
      <selection activeCell="A5" sqref="A5:F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54296875" bestFit="1" customWidth="1"/>
    <col min="4" max="4" width="3.90625" bestFit="1" customWidth="1"/>
    <col min="5" max="5" width="9.2695312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8360</v>
      </c>
    </row>
    <row r="3" spans="1:6" x14ac:dyDescent="0.35">
      <c r="A3" s="12" t="s">
        <v>8363</v>
      </c>
      <c r="B3" s="12" t="s">
        <v>8361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3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3794-AB80-4434-80A9-CF36A549630B}">
  <dimension ref="A1:E7"/>
  <sheetViews>
    <sheetView workbookViewId="0">
      <selection activeCell="A27" sqref="A27:XFD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8363</v>
      </c>
      <c r="B4" s="12" t="s">
        <v>8361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CB94-E09F-4E3D-BB62-0B87A249BD35}">
  <dimension ref="A1:F18"/>
  <sheetViews>
    <sheetView workbookViewId="0">
      <selection activeCell="Q14" sqref="Q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8360</v>
      </c>
    </row>
    <row r="2" spans="1:6" x14ac:dyDescent="0.35">
      <c r="A2" s="12" t="s">
        <v>8358</v>
      </c>
      <c r="B2" t="s">
        <v>8360</v>
      </c>
    </row>
    <row r="4" spans="1:6" x14ac:dyDescent="0.35">
      <c r="A4" s="12" t="s">
        <v>8363</v>
      </c>
      <c r="B4" s="12" t="s">
        <v>8361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6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6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6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6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6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6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6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6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6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6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6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6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0EC5E-4FD0-4253-8264-96230C187382}">
  <dimension ref="A1:F6"/>
  <sheetViews>
    <sheetView workbookViewId="0">
      <selection activeCell="G4" sqref="G4"/>
    </sheetView>
  </sheetViews>
  <sheetFormatPr defaultRowHeight="14.5" x14ac:dyDescent="0.35"/>
  <cols>
    <col min="1" max="1" width="29.1796875" customWidth="1"/>
    <col min="2" max="2" width="40.6328125" customWidth="1"/>
    <col min="5" max="5" width="13.26953125" customWidth="1"/>
    <col min="6" max="6" width="14" customWidth="1"/>
  </cols>
  <sheetData>
    <row r="1" spans="1:6" s="2" customFormat="1" ht="29" x14ac:dyDescent="0.3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8383</v>
      </c>
      <c r="F1" s="2" t="s">
        <v>8384</v>
      </c>
    </row>
    <row r="2" spans="1:6" ht="32.5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8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2.5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8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3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8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2.5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8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32.5" x14ac:dyDescent="0.3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8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3475-6549-4366-81D5-A9409840E1DE}">
  <dimension ref="A1:U413"/>
  <sheetViews>
    <sheetView workbookViewId="0">
      <selection sqref="A1:U413"/>
    </sheetView>
  </sheetViews>
  <sheetFormatPr defaultRowHeight="14.5" x14ac:dyDescent="0.35"/>
  <cols>
    <col min="2" max="2" width="12.453125" customWidth="1"/>
    <col min="3" max="3" width="17.7265625" customWidth="1"/>
    <col min="4" max="4" width="17.453125" customWidth="1"/>
    <col min="5" max="5" width="18.08984375" customWidth="1"/>
    <col min="6" max="6" width="11.7265625" customWidth="1"/>
    <col min="7" max="7" width="8.54296875" customWidth="1"/>
    <col min="8" max="8" width="8.6328125" customWidth="1"/>
    <col min="9" max="9" width="14.81640625" customWidth="1"/>
    <col min="10" max="10" width="14.453125" customWidth="1"/>
    <col min="11" max="11" width="15.453125" customWidth="1"/>
    <col min="13" max="13" width="10.1796875" customWidth="1"/>
    <col min="14" max="14" width="20.54296875" customWidth="1"/>
    <col min="15" max="15" width="11.08984375" customWidth="1"/>
    <col min="16" max="16" width="15.90625" customWidth="1"/>
    <col min="17" max="17" width="20.54296875" customWidth="1"/>
    <col min="18" max="18" width="8.81640625"/>
    <col min="19" max="19" width="13.1796875" customWidth="1"/>
    <col min="20" max="20" width="11.6328125" customWidth="1"/>
  </cols>
  <sheetData>
    <row r="1" spans="1:21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  <c r="U1" s="9" t="s">
        <v>8367</v>
      </c>
    </row>
    <row r="2" spans="1:21" ht="116" x14ac:dyDescent="0.35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f t="shared" ref="O2:O65" si="0">ROUND(E2/D2*100,0)</f>
        <v>105</v>
      </c>
      <c r="P2" s="8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5">
        <f t="shared" ref="T2:T65" si="3">(((I2/60)/60)/24)+DATE(1970,1,1)</f>
        <v>42675.207638888889</v>
      </c>
      <c r="U2">
        <f t="shared" ref="U2:U65" si="4">YEAR(S2)</f>
        <v>2016</v>
      </c>
    </row>
    <row r="3" spans="1:21" ht="101.5" x14ac:dyDescent="0.35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f t="shared" si="0"/>
        <v>115</v>
      </c>
      <c r="P3" s="8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5">
        <f t="shared" si="3"/>
        <v>42449.999131944445</v>
      </c>
      <c r="U3">
        <f t="shared" si="4"/>
        <v>2016</v>
      </c>
    </row>
    <row r="4" spans="1:21" ht="145" x14ac:dyDescent="0.35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f t="shared" si="0"/>
        <v>121</v>
      </c>
      <c r="P4" s="8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5">
        <f t="shared" si="3"/>
        <v>42268.13282407407</v>
      </c>
      <c r="U4">
        <f t="shared" si="4"/>
        <v>2015</v>
      </c>
    </row>
    <row r="5" spans="1:21" ht="116" x14ac:dyDescent="0.35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f t="shared" si="0"/>
        <v>100</v>
      </c>
      <c r="P5" s="8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5">
        <f t="shared" si="3"/>
        <v>41895.400937500002</v>
      </c>
      <c r="U5">
        <f t="shared" si="4"/>
        <v>2014</v>
      </c>
    </row>
    <row r="6" spans="1:21" ht="130.5" x14ac:dyDescent="0.35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f t="shared" si="0"/>
        <v>101</v>
      </c>
      <c r="P6" s="8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5">
        <f t="shared" si="3"/>
        <v>42783.670138888891</v>
      </c>
      <c r="U6">
        <f t="shared" si="4"/>
        <v>2017</v>
      </c>
    </row>
    <row r="7" spans="1:21" ht="43.5" x14ac:dyDescent="0.35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f t="shared" si="0"/>
        <v>116</v>
      </c>
      <c r="P7" s="8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5">
        <f t="shared" si="3"/>
        <v>42176.888888888891</v>
      </c>
      <c r="U7">
        <f t="shared" si="4"/>
        <v>2015</v>
      </c>
    </row>
    <row r="8" spans="1:21" ht="116" x14ac:dyDescent="0.35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f t="shared" si="0"/>
        <v>108</v>
      </c>
      <c r="P8" s="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5">
        <f t="shared" si="3"/>
        <v>42179.083333333328</v>
      </c>
      <c r="U8">
        <f t="shared" si="4"/>
        <v>2015</v>
      </c>
    </row>
    <row r="9" spans="1:21" ht="116" x14ac:dyDescent="0.35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f t="shared" si="0"/>
        <v>100</v>
      </c>
      <c r="P9" s="8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5">
        <f t="shared" si="3"/>
        <v>42721.290972222225</v>
      </c>
      <c r="U9">
        <f t="shared" si="4"/>
        <v>2016</v>
      </c>
    </row>
    <row r="10" spans="1:21" ht="101.5" x14ac:dyDescent="0.35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f t="shared" si="0"/>
        <v>123</v>
      </c>
      <c r="P10" s="8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5">
        <f t="shared" si="3"/>
        <v>42503.007037037038</v>
      </c>
      <c r="U10">
        <f t="shared" si="4"/>
        <v>2016</v>
      </c>
    </row>
    <row r="11" spans="1:21" ht="130.5" x14ac:dyDescent="0.35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f t="shared" si="0"/>
        <v>121</v>
      </c>
      <c r="P11" s="8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5">
        <f t="shared" si="3"/>
        <v>42312.810081018513</v>
      </c>
      <c r="U11">
        <f t="shared" si="4"/>
        <v>2015</v>
      </c>
    </row>
    <row r="12" spans="1:21" ht="116" x14ac:dyDescent="0.35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f t="shared" si="0"/>
        <v>302</v>
      </c>
      <c r="P12" s="8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5">
        <f t="shared" si="3"/>
        <v>42503.794710648144</v>
      </c>
      <c r="U12">
        <f t="shared" si="4"/>
        <v>2016</v>
      </c>
    </row>
    <row r="13" spans="1:21" ht="116" x14ac:dyDescent="0.35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f t="shared" si="0"/>
        <v>101</v>
      </c>
      <c r="P13" s="8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5">
        <f t="shared" si="3"/>
        <v>42735.707638888889</v>
      </c>
      <c r="U13">
        <f t="shared" si="4"/>
        <v>2016</v>
      </c>
    </row>
    <row r="14" spans="1:21" ht="116" x14ac:dyDescent="0.35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f t="shared" si="0"/>
        <v>100</v>
      </c>
      <c r="P14" s="8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5">
        <f t="shared" si="3"/>
        <v>42592.166666666672</v>
      </c>
      <c r="U14">
        <f t="shared" si="4"/>
        <v>2016</v>
      </c>
    </row>
    <row r="15" spans="1:21" ht="101.5" x14ac:dyDescent="0.35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f t="shared" si="0"/>
        <v>125</v>
      </c>
      <c r="P15" s="8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5">
        <f t="shared" si="3"/>
        <v>42739.134780092587</v>
      </c>
      <c r="U15">
        <f t="shared" si="4"/>
        <v>2016</v>
      </c>
    </row>
    <row r="16" spans="1:21" ht="58" x14ac:dyDescent="0.35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f t="shared" si="0"/>
        <v>109</v>
      </c>
      <c r="P16" s="8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5">
        <f t="shared" si="3"/>
        <v>42117.290972222225</v>
      </c>
      <c r="U16">
        <f t="shared" si="4"/>
        <v>2015</v>
      </c>
    </row>
    <row r="17" spans="1:21" ht="116" x14ac:dyDescent="0.35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f t="shared" si="0"/>
        <v>146</v>
      </c>
      <c r="P17" s="8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5">
        <f t="shared" si="3"/>
        <v>42101.291666666672</v>
      </c>
      <c r="U17">
        <f t="shared" si="4"/>
        <v>2015</v>
      </c>
    </row>
    <row r="18" spans="1:21" ht="116" x14ac:dyDescent="0.35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f t="shared" si="0"/>
        <v>102</v>
      </c>
      <c r="P18" s="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5">
        <f t="shared" si="3"/>
        <v>42322.742719907401</v>
      </c>
      <c r="U18">
        <f t="shared" si="4"/>
        <v>2015</v>
      </c>
    </row>
    <row r="19" spans="1:21" ht="116" x14ac:dyDescent="0.35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f t="shared" si="0"/>
        <v>110</v>
      </c>
      <c r="P19" s="8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5">
        <f t="shared" si="3"/>
        <v>42491.747199074074</v>
      </c>
      <c r="U19">
        <f t="shared" si="4"/>
        <v>2016</v>
      </c>
    </row>
    <row r="20" spans="1:21" ht="101.5" x14ac:dyDescent="0.35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f t="shared" si="0"/>
        <v>124</v>
      </c>
      <c r="P20" s="8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5">
        <f t="shared" si="3"/>
        <v>42199.814340277779</v>
      </c>
      <c r="U20">
        <f t="shared" si="4"/>
        <v>2015</v>
      </c>
    </row>
    <row r="21" spans="1:21" ht="116" x14ac:dyDescent="0.35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f t="shared" si="0"/>
        <v>135</v>
      </c>
      <c r="P21" s="8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5">
        <f t="shared" si="3"/>
        <v>42522.789583333331</v>
      </c>
      <c r="U21">
        <f t="shared" si="4"/>
        <v>2016</v>
      </c>
    </row>
    <row r="22" spans="1:21" ht="130.5" x14ac:dyDescent="0.35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f t="shared" si="0"/>
        <v>103</v>
      </c>
      <c r="P22" s="8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5">
        <f t="shared" si="3"/>
        <v>42206.125</v>
      </c>
      <c r="U22">
        <f t="shared" si="4"/>
        <v>2015</v>
      </c>
    </row>
    <row r="23" spans="1:21" ht="87" x14ac:dyDescent="0.35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f t="shared" si="0"/>
        <v>100</v>
      </c>
      <c r="P23" s="8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5">
        <f t="shared" si="3"/>
        <v>42705.099664351852</v>
      </c>
      <c r="U23">
        <f t="shared" si="4"/>
        <v>2016</v>
      </c>
    </row>
    <row r="24" spans="1:21" ht="87" x14ac:dyDescent="0.35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f t="shared" si="0"/>
        <v>105</v>
      </c>
      <c r="P24" s="8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5">
        <f t="shared" si="3"/>
        <v>42047.291666666672</v>
      </c>
      <c r="U24">
        <f t="shared" si="4"/>
        <v>2015</v>
      </c>
    </row>
    <row r="25" spans="1:21" ht="72.5" x14ac:dyDescent="0.35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f t="shared" si="0"/>
        <v>120</v>
      </c>
      <c r="P25" s="8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5">
        <f t="shared" si="3"/>
        <v>42052.207638888889</v>
      </c>
      <c r="U25">
        <f t="shared" si="4"/>
        <v>2015</v>
      </c>
    </row>
    <row r="26" spans="1:21" ht="101.5" x14ac:dyDescent="0.35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f t="shared" si="0"/>
        <v>119</v>
      </c>
      <c r="P26" s="8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5">
        <f t="shared" si="3"/>
        <v>41941.787534722222</v>
      </c>
      <c r="U26">
        <f t="shared" si="4"/>
        <v>2014</v>
      </c>
    </row>
    <row r="27" spans="1:21" ht="101.5" x14ac:dyDescent="0.35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f t="shared" si="0"/>
        <v>105</v>
      </c>
      <c r="P27" s="8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5">
        <f t="shared" si="3"/>
        <v>42587.875</v>
      </c>
      <c r="U27">
        <f t="shared" si="4"/>
        <v>2016</v>
      </c>
    </row>
    <row r="28" spans="1:21" ht="116" x14ac:dyDescent="0.35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f t="shared" si="0"/>
        <v>120</v>
      </c>
      <c r="P28" s="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5">
        <f t="shared" si="3"/>
        <v>41838.198518518519</v>
      </c>
      <c r="U28">
        <f t="shared" si="4"/>
        <v>2014</v>
      </c>
    </row>
    <row r="29" spans="1:21" ht="101.5" x14ac:dyDescent="0.35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f t="shared" si="0"/>
        <v>103</v>
      </c>
      <c r="P29" s="8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5">
        <f t="shared" si="3"/>
        <v>42580.701886574068</v>
      </c>
      <c r="U29">
        <f t="shared" si="4"/>
        <v>2016</v>
      </c>
    </row>
    <row r="30" spans="1:21" ht="58" x14ac:dyDescent="0.35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f t="shared" si="0"/>
        <v>101</v>
      </c>
      <c r="P30" s="8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5">
        <f t="shared" si="3"/>
        <v>42075.166666666672</v>
      </c>
      <c r="U30">
        <f t="shared" si="4"/>
        <v>2015</v>
      </c>
    </row>
    <row r="31" spans="1:21" ht="116" x14ac:dyDescent="0.35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f t="shared" si="0"/>
        <v>105</v>
      </c>
      <c r="P31" s="8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5">
        <f t="shared" si="3"/>
        <v>42046.938692129625</v>
      </c>
      <c r="U31">
        <f t="shared" si="4"/>
        <v>2015</v>
      </c>
    </row>
    <row r="32" spans="1:21" ht="101.5" x14ac:dyDescent="0.35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f t="shared" si="0"/>
        <v>103</v>
      </c>
      <c r="P32" s="8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5">
        <f t="shared" si="3"/>
        <v>42622.166666666672</v>
      </c>
      <c r="U32">
        <f t="shared" si="4"/>
        <v>2016</v>
      </c>
    </row>
    <row r="33" spans="1:21" ht="116" x14ac:dyDescent="0.35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f t="shared" si="0"/>
        <v>108</v>
      </c>
      <c r="P33" s="8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5">
        <f t="shared" si="3"/>
        <v>42228.231006944443</v>
      </c>
      <c r="U33">
        <f t="shared" si="4"/>
        <v>2015</v>
      </c>
    </row>
    <row r="34" spans="1:21" ht="101.5" x14ac:dyDescent="0.35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f t="shared" si="0"/>
        <v>104</v>
      </c>
      <c r="P34" s="8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5">
        <f t="shared" si="3"/>
        <v>41796.958333333336</v>
      </c>
      <c r="U34">
        <f t="shared" si="4"/>
        <v>2014</v>
      </c>
    </row>
    <row r="35" spans="1:21" ht="116" x14ac:dyDescent="0.35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f t="shared" si="0"/>
        <v>128</v>
      </c>
      <c r="P35" s="8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5">
        <f t="shared" si="3"/>
        <v>42201</v>
      </c>
      <c r="U35">
        <f t="shared" si="4"/>
        <v>2015</v>
      </c>
    </row>
    <row r="36" spans="1:21" ht="43.5" x14ac:dyDescent="0.35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f t="shared" si="0"/>
        <v>126</v>
      </c>
      <c r="P36" s="8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5">
        <f t="shared" si="3"/>
        <v>42184.873124999998</v>
      </c>
      <c r="U36">
        <f t="shared" si="4"/>
        <v>2015</v>
      </c>
    </row>
    <row r="37" spans="1:21" ht="116" x14ac:dyDescent="0.35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f t="shared" si="0"/>
        <v>100</v>
      </c>
      <c r="P37" s="8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5">
        <f t="shared" si="3"/>
        <v>42238.84646990741</v>
      </c>
      <c r="U37">
        <f t="shared" si="4"/>
        <v>2015</v>
      </c>
    </row>
    <row r="38" spans="1:21" ht="116" x14ac:dyDescent="0.35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f t="shared" si="0"/>
        <v>102</v>
      </c>
      <c r="P38" s="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5">
        <f t="shared" si="3"/>
        <v>42459.610416666663</v>
      </c>
      <c r="U38">
        <f t="shared" si="4"/>
        <v>2016</v>
      </c>
    </row>
    <row r="39" spans="1:21" ht="116" x14ac:dyDescent="0.35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f t="shared" si="0"/>
        <v>108</v>
      </c>
      <c r="P39" s="8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5">
        <f t="shared" si="3"/>
        <v>41791.165972222225</v>
      </c>
      <c r="U39">
        <f t="shared" si="4"/>
        <v>2014</v>
      </c>
    </row>
    <row r="40" spans="1:21" ht="101.5" x14ac:dyDescent="0.35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f t="shared" si="0"/>
        <v>128</v>
      </c>
      <c r="P40" s="8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5">
        <f t="shared" si="3"/>
        <v>42718.742604166662</v>
      </c>
      <c r="U40">
        <f t="shared" si="4"/>
        <v>2016</v>
      </c>
    </row>
    <row r="41" spans="1:21" ht="101.5" x14ac:dyDescent="0.35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f t="shared" si="0"/>
        <v>106</v>
      </c>
      <c r="P41" s="8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5">
        <f t="shared" si="3"/>
        <v>42270.598217592589</v>
      </c>
      <c r="U41">
        <f t="shared" si="4"/>
        <v>2015</v>
      </c>
    </row>
    <row r="42" spans="1:21" ht="116" x14ac:dyDescent="0.35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f t="shared" si="0"/>
        <v>100</v>
      </c>
      <c r="P42" s="8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5">
        <f t="shared" si="3"/>
        <v>42090.642268518524</v>
      </c>
      <c r="U42">
        <f t="shared" si="4"/>
        <v>2015</v>
      </c>
    </row>
    <row r="43" spans="1:21" ht="87" x14ac:dyDescent="0.35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f t="shared" si="0"/>
        <v>117</v>
      </c>
      <c r="P43" s="8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5">
        <f t="shared" si="3"/>
        <v>42168.071527777778</v>
      </c>
      <c r="U43">
        <f t="shared" si="4"/>
        <v>2015</v>
      </c>
    </row>
    <row r="44" spans="1:21" ht="116" x14ac:dyDescent="0.35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f t="shared" si="0"/>
        <v>108</v>
      </c>
      <c r="P44" s="8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5">
        <f t="shared" si="3"/>
        <v>42195.291666666672</v>
      </c>
      <c r="U44">
        <f t="shared" si="4"/>
        <v>2015</v>
      </c>
    </row>
    <row r="45" spans="1:21" ht="116" x14ac:dyDescent="0.35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f t="shared" si="0"/>
        <v>120</v>
      </c>
      <c r="P45" s="8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5">
        <f t="shared" si="3"/>
        <v>42524.6875</v>
      </c>
      <c r="U45">
        <f t="shared" si="4"/>
        <v>2016</v>
      </c>
    </row>
    <row r="46" spans="1:21" ht="72.5" x14ac:dyDescent="0.35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f t="shared" si="0"/>
        <v>100</v>
      </c>
      <c r="P46" s="8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5">
        <f t="shared" si="3"/>
        <v>41771.165972222225</v>
      </c>
      <c r="U46">
        <f t="shared" si="4"/>
        <v>2014</v>
      </c>
    </row>
    <row r="47" spans="1:21" ht="87" x14ac:dyDescent="0.35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f t="shared" si="0"/>
        <v>111</v>
      </c>
      <c r="P47" s="8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5">
        <f t="shared" si="3"/>
        <v>42201.824884259258</v>
      </c>
      <c r="U47">
        <f t="shared" si="4"/>
        <v>2015</v>
      </c>
    </row>
    <row r="48" spans="1:21" ht="43.5" x14ac:dyDescent="0.35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f t="shared" si="0"/>
        <v>108</v>
      </c>
      <c r="P48" s="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5">
        <f t="shared" si="3"/>
        <v>42288.083333333328</v>
      </c>
      <c r="U48">
        <f t="shared" si="4"/>
        <v>2015</v>
      </c>
    </row>
    <row r="49" spans="1:21" ht="116" x14ac:dyDescent="0.35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f t="shared" si="0"/>
        <v>108</v>
      </c>
      <c r="P49" s="8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5">
        <f t="shared" si="3"/>
        <v>42784.207638888889</v>
      </c>
      <c r="U49">
        <f t="shared" si="4"/>
        <v>2017</v>
      </c>
    </row>
    <row r="50" spans="1:21" ht="101.5" x14ac:dyDescent="0.35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f t="shared" si="0"/>
        <v>120</v>
      </c>
      <c r="P50" s="8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5">
        <f t="shared" si="3"/>
        <v>41864.916666666664</v>
      </c>
      <c r="U50">
        <f t="shared" si="4"/>
        <v>2014</v>
      </c>
    </row>
    <row r="51" spans="1:21" ht="130.5" x14ac:dyDescent="0.35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f t="shared" si="0"/>
        <v>111</v>
      </c>
      <c r="P51" s="8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5">
        <f t="shared" si="3"/>
        <v>41876.207638888889</v>
      </c>
      <c r="U51">
        <f t="shared" si="4"/>
        <v>2014</v>
      </c>
    </row>
    <row r="52" spans="1:21" ht="116" x14ac:dyDescent="0.35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f t="shared" si="0"/>
        <v>110</v>
      </c>
      <c r="P52" s="8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5">
        <f t="shared" si="3"/>
        <v>42089.166666666672</v>
      </c>
      <c r="U52">
        <f t="shared" si="4"/>
        <v>2015</v>
      </c>
    </row>
    <row r="53" spans="1:21" ht="116" x14ac:dyDescent="0.35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f t="shared" si="0"/>
        <v>122</v>
      </c>
      <c r="P53" s="8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5">
        <f t="shared" si="3"/>
        <v>42064.290972222225</v>
      </c>
      <c r="U53">
        <f t="shared" si="4"/>
        <v>2015</v>
      </c>
    </row>
    <row r="54" spans="1:21" ht="116" x14ac:dyDescent="0.35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f t="shared" si="0"/>
        <v>107</v>
      </c>
      <c r="P54" s="8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5">
        <f t="shared" si="3"/>
        <v>42187.470185185186</v>
      </c>
      <c r="U54">
        <f t="shared" si="4"/>
        <v>2015</v>
      </c>
    </row>
    <row r="55" spans="1:21" ht="101.5" x14ac:dyDescent="0.35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f t="shared" si="0"/>
        <v>101</v>
      </c>
      <c r="P55" s="8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5">
        <f t="shared" si="3"/>
        <v>41857.897222222222</v>
      </c>
      <c r="U55">
        <f t="shared" si="4"/>
        <v>2014</v>
      </c>
    </row>
    <row r="56" spans="1:21" ht="116" x14ac:dyDescent="0.35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f t="shared" si="0"/>
        <v>109</v>
      </c>
      <c r="P56" s="8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5">
        <f t="shared" si="3"/>
        <v>42192.729548611111</v>
      </c>
      <c r="U56">
        <f t="shared" si="4"/>
        <v>2015</v>
      </c>
    </row>
    <row r="57" spans="1:21" ht="101.5" x14ac:dyDescent="0.35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f t="shared" si="0"/>
        <v>114</v>
      </c>
      <c r="P57" s="8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5">
        <f t="shared" si="3"/>
        <v>42263.738564814819</v>
      </c>
      <c r="U57">
        <f t="shared" si="4"/>
        <v>2015</v>
      </c>
    </row>
    <row r="58" spans="1:21" ht="87" x14ac:dyDescent="0.35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f t="shared" si="0"/>
        <v>114</v>
      </c>
      <c r="P58" s="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5">
        <f t="shared" si="3"/>
        <v>42072.156157407408</v>
      </c>
      <c r="U58">
        <f t="shared" si="4"/>
        <v>2015</v>
      </c>
    </row>
    <row r="59" spans="1:21" ht="72.5" x14ac:dyDescent="0.35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f t="shared" si="0"/>
        <v>106</v>
      </c>
      <c r="P59" s="8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5">
        <f t="shared" si="3"/>
        <v>42599.165972222225</v>
      </c>
      <c r="U59">
        <f t="shared" si="4"/>
        <v>2016</v>
      </c>
    </row>
    <row r="60" spans="1:21" ht="101.5" x14ac:dyDescent="0.35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f t="shared" si="0"/>
        <v>106</v>
      </c>
      <c r="P60" s="8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5">
        <f t="shared" si="3"/>
        <v>41838.669571759259</v>
      </c>
      <c r="U60">
        <f t="shared" si="4"/>
        <v>2014</v>
      </c>
    </row>
    <row r="61" spans="1:21" ht="101.5" x14ac:dyDescent="0.35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f t="shared" si="0"/>
        <v>100</v>
      </c>
      <c r="P61" s="8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5">
        <f t="shared" si="3"/>
        <v>41882.658310185187</v>
      </c>
      <c r="U61">
        <f t="shared" si="4"/>
        <v>2014</v>
      </c>
    </row>
    <row r="62" spans="1:21" ht="72.5" x14ac:dyDescent="0.35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f t="shared" si="0"/>
        <v>105</v>
      </c>
      <c r="P62" s="8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5">
        <f t="shared" si="3"/>
        <v>42709.041666666672</v>
      </c>
      <c r="U62">
        <f t="shared" si="4"/>
        <v>2016</v>
      </c>
    </row>
    <row r="63" spans="1:21" ht="116" x14ac:dyDescent="0.35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f t="shared" si="0"/>
        <v>175</v>
      </c>
      <c r="P63" s="8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5">
        <f t="shared" si="3"/>
        <v>42370.166666666672</v>
      </c>
      <c r="U63">
        <f t="shared" si="4"/>
        <v>2015</v>
      </c>
    </row>
    <row r="64" spans="1:21" ht="130.5" x14ac:dyDescent="0.35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f t="shared" si="0"/>
        <v>102</v>
      </c>
      <c r="P64" s="8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5">
        <f t="shared" si="3"/>
        <v>41908.065972222219</v>
      </c>
      <c r="U64">
        <f t="shared" si="4"/>
        <v>2014</v>
      </c>
    </row>
    <row r="65" spans="1:21" ht="116" x14ac:dyDescent="0.35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f t="shared" si="0"/>
        <v>100</v>
      </c>
      <c r="P65" s="8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5">
        <f t="shared" si="3"/>
        <v>41970.125</v>
      </c>
      <c r="U65">
        <f t="shared" si="4"/>
        <v>2014</v>
      </c>
    </row>
    <row r="66" spans="1:21" ht="130.5" x14ac:dyDescent="0.35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f t="shared" ref="O66:O129" si="5">ROUND(E66/D66*100,0)</f>
        <v>114</v>
      </c>
      <c r="P66" s="8">
        <f t="shared" ref="P66:P129" si="6">IFERROR(ROUND(E66/L66,2),0)</f>
        <v>113.57</v>
      </c>
      <c r="Q66" s="10" t="s">
        <v>8315</v>
      </c>
      <c r="R66" t="s">
        <v>8316</v>
      </c>
      <c r="S66" s="14">
        <f t="shared" ref="S66:S129" si="7">(((J66/60)/60)/24)+DATE(1970,1,1)</f>
        <v>42026.88118055556</v>
      </c>
      <c r="T66" s="15">
        <f t="shared" ref="T66:T129" si="8">(((I66/60)/60)/24)+DATE(1970,1,1)</f>
        <v>42086.093055555553</v>
      </c>
      <c r="U66">
        <f t="shared" ref="U66:U129" si="9">YEAR(S66)</f>
        <v>2015</v>
      </c>
    </row>
    <row r="67" spans="1:21" ht="116" x14ac:dyDescent="0.35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f t="shared" si="5"/>
        <v>129</v>
      </c>
      <c r="P67" s="8">
        <f t="shared" si="6"/>
        <v>60.69</v>
      </c>
      <c r="Q67" s="10" t="s">
        <v>8315</v>
      </c>
      <c r="R67" t="s">
        <v>8316</v>
      </c>
      <c r="S67" s="14">
        <f t="shared" si="7"/>
        <v>41922.640590277777</v>
      </c>
      <c r="T67" s="15">
        <f t="shared" si="8"/>
        <v>41932.249305555553</v>
      </c>
      <c r="U67">
        <f t="shared" si="9"/>
        <v>2014</v>
      </c>
    </row>
    <row r="68" spans="1:21" ht="101.5" x14ac:dyDescent="0.35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f t="shared" si="5"/>
        <v>101</v>
      </c>
      <c r="P68" s="8">
        <f t="shared" si="6"/>
        <v>110.22</v>
      </c>
      <c r="Q68" s="10" t="s">
        <v>8315</v>
      </c>
      <c r="R68" t="s">
        <v>8316</v>
      </c>
      <c r="S68" s="14">
        <f t="shared" si="7"/>
        <v>41993.824340277773</v>
      </c>
      <c r="T68" s="15">
        <f t="shared" si="8"/>
        <v>42010.25</v>
      </c>
      <c r="U68">
        <f t="shared" si="9"/>
        <v>2014</v>
      </c>
    </row>
    <row r="69" spans="1:21" ht="87" x14ac:dyDescent="0.35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f t="shared" si="5"/>
        <v>109</v>
      </c>
      <c r="P69" s="8">
        <f t="shared" si="6"/>
        <v>136.46</v>
      </c>
      <c r="Q69" s="10" t="s">
        <v>8315</v>
      </c>
      <c r="R69" t="s">
        <v>8316</v>
      </c>
      <c r="S69" s="14">
        <f t="shared" si="7"/>
        <v>42219.915856481486</v>
      </c>
      <c r="T69" s="15">
        <f t="shared" si="8"/>
        <v>42240.083333333328</v>
      </c>
      <c r="U69">
        <f t="shared" si="9"/>
        <v>2015</v>
      </c>
    </row>
    <row r="70" spans="1:21" ht="116" x14ac:dyDescent="0.35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f t="shared" si="5"/>
        <v>118</v>
      </c>
      <c r="P70" s="8">
        <f t="shared" si="6"/>
        <v>110.35</v>
      </c>
      <c r="Q70" s="10" t="s">
        <v>8315</v>
      </c>
      <c r="R70" t="s">
        <v>8316</v>
      </c>
      <c r="S70" s="14">
        <f t="shared" si="7"/>
        <v>41909.969386574077</v>
      </c>
      <c r="T70" s="15">
        <f t="shared" si="8"/>
        <v>41950.011053240742</v>
      </c>
      <c r="U70">
        <f t="shared" si="9"/>
        <v>2014</v>
      </c>
    </row>
    <row r="71" spans="1:21" ht="58" x14ac:dyDescent="0.35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f t="shared" si="5"/>
        <v>131</v>
      </c>
      <c r="P71" s="8">
        <f t="shared" si="6"/>
        <v>41.42</v>
      </c>
      <c r="Q71" s="10" t="s">
        <v>8315</v>
      </c>
      <c r="R71" t="s">
        <v>8316</v>
      </c>
      <c r="S71" s="14">
        <f t="shared" si="7"/>
        <v>41891.665324074071</v>
      </c>
      <c r="T71" s="15">
        <f t="shared" si="8"/>
        <v>41913.166666666664</v>
      </c>
      <c r="U71">
        <f t="shared" si="9"/>
        <v>2014</v>
      </c>
    </row>
    <row r="72" spans="1:21" ht="116" x14ac:dyDescent="0.35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f t="shared" si="5"/>
        <v>104</v>
      </c>
      <c r="P72" s="8">
        <f t="shared" si="6"/>
        <v>52</v>
      </c>
      <c r="Q72" s="10" t="s">
        <v>8315</v>
      </c>
      <c r="R72" t="s">
        <v>8316</v>
      </c>
      <c r="S72" s="14">
        <f t="shared" si="7"/>
        <v>41226.017361111109</v>
      </c>
      <c r="T72" s="15">
        <f t="shared" si="8"/>
        <v>41250.083333333336</v>
      </c>
      <c r="U72">
        <f t="shared" si="9"/>
        <v>2012</v>
      </c>
    </row>
    <row r="73" spans="1:21" ht="130.5" x14ac:dyDescent="0.35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f t="shared" si="5"/>
        <v>101</v>
      </c>
      <c r="P73" s="8">
        <f t="shared" si="6"/>
        <v>33.99</v>
      </c>
      <c r="Q73" s="10" t="s">
        <v>8315</v>
      </c>
      <c r="R73" t="s">
        <v>8316</v>
      </c>
      <c r="S73" s="14">
        <f t="shared" si="7"/>
        <v>40478.263923611114</v>
      </c>
      <c r="T73" s="15">
        <f t="shared" si="8"/>
        <v>40568.166666666664</v>
      </c>
      <c r="U73">
        <f t="shared" si="9"/>
        <v>2010</v>
      </c>
    </row>
    <row r="74" spans="1:21" ht="87" x14ac:dyDescent="0.35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f t="shared" si="5"/>
        <v>100</v>
      </c>
      <c r="P74" s="8">
        <f t="shared" si="6"/>
        <v>103.35</v>
      </c>
      <c r="Q74" s="10" t="s">
        <v>8315</v>
      </c>
      <c r="R74" t="s">
        <v>8316</v>
      </c>
      <c r="S74" s="14">
        <f t="shared" si="7"/>
        <v>41862.83997685185</v>
      </c>
      <c r="T74" s="15">
        <f t="shared" si="8"/>
        <v>41892.83997685185</v>
      </c>
      <c r="U74">
        <f t="shared" si="9"/>
        <v>2014</v>
      </c>
    </row>
    <row r="75" spans="1:21" ht="101.5" x14ac:dyDescent="0.35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f t="shared" si="5"/>
        <v>336</v>
      </c>
      <c r="P75" s="8">
        <f t="shared" si="6"/>
        <v>41.77</v>
      </c>
      <c r="Q75" s="10" t="s">
        <v>8315</v>
      </c>
      <c r="R75" t="s">
        <v>8316</v>
      </c>
      <c r="S75" s="14">
        <f t="shared" si="7"/>
        <v>40633.154363425929</v>
      </c>
      <c r="T75" s="15">
        <f t="shared" si="8"/>
        <v>40664.207638888889</v>
      </c>
      <c r="U75">
        <f t="shared" si="9"/>
        <v>2011</v>
      </c>
    </row>
    <row r="76" spans="1:21" ht="116" x14ac:dyDescent="0.35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f t="shared" si="5"/>
        <v>113</v>
      </c>
      <c r="P76" s="8">
        <f t="shared" si="6"/>
        <v>64.27</v>
      </c>
      <c r="Q76" s="10" t="s">
        <v>8315</v>
      </c>
      <c r="R76" t="s">
        <v>8316</v>
      </c>
      <c r="S76" s="14">
        <f t="shared" si="7"/>
        <v>40970.875671296293</v>
      </c>
      <c r="T76" s="15">
        <f t="shared" si="8"/>
        <v>41000.834004629629</v>
      </c>
      <c r="U76">
        <f t="shared" si="9"/>
        <v>2012</v>
      </c>
    </row>
    <row r="77" spans="1:21" ht="116" x14ac:dyDescent="0.35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f t="shared" si="5"/>
        <v>102</v>
      </c>
      <c r="P77" s="8">
        <f t="shared" si="6"/>
        <v>62.92</v>
      </c>
      <c r="Q77" s="10" t="s">
        <v>8315</v>
      </c>
      <c r="R77" t="s">
        <v>8316</v>
      </c>
      <c r="S77" s="14">
        <f t="shared" si="7"/>
        <v>41026.953055555554</v>
      </c>
      <c r="T77" s="15">
        <f t="shared" si="8"/>
        <v>41061.953055555554</v>
      </c>
      <c r="U77">
        <f t="shared" si="9"/>
        <v>2012</v>
      </c>
    </row>
    <row r="78" spans="1:21" ht="58" x14ac:dyDescent="0.35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f t="shared" si="5"/>
        <v>101</v>
      </c>
      <c r="P78" s="8">
        <f t="shared" si="6"/>
        <v>98.54</v>
      </c>
      <c r="Q78" s="10" t="s">
        <v>8315</v>
      </c>
      <c r="R78" t="s">
        <v>8316</v>
      </c>
      <c r="S78" s="14">
        <f t="shared" si="7"/>
        <v>41829.788252314815</v>
      </c>
      <c r="T78" s="15">
        <f t="shared" si="8"/>
        <v>41839.208333333336</v>
      </c>
      <c r="U78">
        <f t="shared" si="9"/>
        <v>2014</v>
      </c>
    </row>
    <row r="79" spans="1:21" ht="43.5" x14ac:dyDescent="0.35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f t="shared" si="5"/>
        <v>114</v>
      </c>
      <c r="P79" s="8">
        <f t="shared" si="6"/>
        <v>82.61</v>
      </c>
      <c r="Q79" s="10" t="s">
        <v>8315</v>
      </c>
      <c r="R79" t="s">
        <v>8316</v>
      </c>
      <c r="S79" s="14">
        <f t="shared" si="7"/>
        <v>41447.839722222219</v>
      </c>
      <c r="T79" s="15">
        <f t="shared" si="8"/>
        <v>41477.839722222219</v>
      </c>
      <c r="U79">
        <f t="shared" si="9"/>
        <v>2013</v>
      </c>
    </row>
    <row r="80" spans="1:21" ht="87" x14ac:dyDescent="0.35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f t="shared" si="5"/>
        <v>133</v>
      </c>
      <c r="P80" s="8">
        <f t="shared" si="6"/>
        <v>38.5</v>
      </c>
      <c r="Q80" s="10" t="s">
        <v>8315</v>
      </c>
      <c r="R80" t="s">
        <v>8316</v>
      </c>
      <c r="S80" s="14">
        <f t="shared" si="7"/>
        <v>40884.066678240742</v>
      </c>
      <c r="T80" s="15">
        <f t="shared" si="8"/>
        <v>40926.958333333336</v>
      </c>
      <c r="U80">
        <f t="shared" si="9"/>
        <v>2011</v>
      </c>
    </row>
    <row r="81" spans="1:21" ht="116" x14ac:dyDescent="0.35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f t="shared" si="5"/>
        <v>102</v>
      </c>
      <c r="P81" s="8">
        <f t="shared" si="6"/>
        <v>80.16</v>
      </c>
      <c r="Q81" s="10" t="s">
        <v>8315</v>
      </c>
      <c r="R81" t="s">
        <v>8316</v>
      </c>
      <c r="S81" s="14">
        <f t="shared" si="7"/>
        <v>41841.26489583333</v>
      </c>
      <c r="T81" s="15">
        <f t="shared" si="8"/>
        <v>41864.207638888889</v>
      </c>
      <c r="U81">
        <f t="shared" si="9"/>
        <v>2014</v>
      </c>
    </row>
    <row r="82" spans="1:21" ht="116" x14ac:dyDescent="0.35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f t="shared" si="5"/>
        <v>127</v>
      </c>
      <c r="P82" s="8">
        <f t="shared" si="6"/>
        <v>80.73</v>
      </c>
      <c r="Q82" s="10" t="s">
        <v>8315</v>
      </c>
      <c r="R82" t="s">
        <v>8316</v>
      </c>
      <c r="S82" s="14">
        <f t="shared" si="7"/>
        <v>41799.685902777775</v>
      </c>
      <c r="T82" s="15">
        <f t="shared" si="8"/>
        <v>41827.083333333336</v>
      </c>
      <c r="U82">
        <f t="shared" si="9"/>
        <v>2014</v>
      </c>
    </row>
    <row r="83" spans="1:21" ht="116" x14ac:dyDescent="0.35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f t="shared" si="5"/>
        <v>111</v>
      </c>
      <c r="P83" s="8">
        <f t="shared" si="6"/>
        <v>200.69</v>
      </c>
      <c r="Q83" s="10" t="s">
        <v>8315</v>
      </c>
      <c r="R83" t="s">
        <v>8316</v>
      </c>
      <c r="S83" s="14">
        <f t="shared" si="7"/>
        <v>41775.753761574073</v>
      </c>
      <c r="T83" s="15">
        <f t="shared" si="8"/>
        <v>41805.753761574073</v>
      </c>
      <c r="U83">
        <f t="shared" si="9"/>
        <v>2014</v>
      </c>
    </row>
    <row r="84" spans="1:21" ht="145" x14ac:dyDescent="0.35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f t="shared" si="5"/>
        <v>107</v>
      </c>
      <c r="P84" s="8">
        <f t="shared" si="6"/>
        <v>37.590000000000003</v>
      </c>
      <c r="Q84" s="10" t="s">
        <v>8315</v>
      </c>
      <c r="R84" t="s">
        <v>8316</v>
      </c>
      <c r="S84" s="14">
        <f t="shared" si="7"/>
        <v>41766.80572916667</v>
      </c>
      <c r="T84" s="15">
        <f t="shared" si="8"/>
        <v>41799.80572916667</v>
      </c>
      <c r="U84">
        <f t="shared" si="9"/>
        <v>2014</v>
      </c>
    </row>
    <row r="85" spans="1:21" ht="116" x14ac:dyDescent="0.35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f t="shared" si="5"/>
        <v>163</v>
      </c>
      <c r="P85" s="8">
        <f t="shared" si="6"/>
        <v>58.1</v>
      </c>
      <c r="Q85" s="10" t="s">
        <v>8315</v>
      </c>
      <c r="R85" t="s">
        <v>8316</v>
      </c>
      <c r="S85" s="14">
        <f t="shared" si="7"/>
        <v>40644.159259259257</v>
      </c>
      <c r="T85" s="15">
        <f t="shared" si="8"/>
        <v>40666.165972222225</v>
      </c>
      <c r="U85">
        <f t="shared" si="9"/>
        <v>2011</v>
      </c>
    </row>
    <row r="86" spans="1:21" ht="116" x14ac:dyDescent="0.35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f t="shared" si="5"/>
        <v>160</v>
      </c>
      <c r="P86" s="8">
        <f t="shared" si="6"/>
        <v>60.3</v>
      </c>
      <c r="Q86" s="10" t="s">
        <v>8315</v>
      </c>
      <c r="R86" t="s">
        <v>8316</v>
      </c>
      <c r="S86" s="14">
        <f t="shared" si="7"/>
        <v>41940.69158564815</v>
      </c>
      <c r="T86" s="15">
        <f t="shared" si="8"/>
        <v>41969.332638888889</v>
      </c>
      <c r="U86">
        <f t="shared" si="9"/>
        <v>2014</v>
      </c>
    </row>
    <row r="87" spans="1:21" ht="58" x14ac:dyDescent="0.35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f t="shared" si="5"/>
        <v>116</v>
      </c>
      <c r="P87" s="8">
        <f t="shared" si="6"/>
        <v>63.36</v>
      </c>
      <c r="Q87" s="10" t="s">
        <v>8315</v>
      </c>
      <c r="R87" t="s">
        <v>8316</v>
      </c>
      <c r="S87" s="14">
        <f t="shared" si="7"/>
        <v>41839.175706018519</v>
      </c>
      <c r="T87" s="15">
        <f t="shared" si="8"/>
        <v>41853.175706018519</v>
      </c>
      <c r="U87">
        <f t="shared" si="9"/>
        <v>2014</v>
      </c>
    </row>
    <row r="88" spans="1:21" ht="101.5" x14ac:dyDescent="0.35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f t="shared" si="5"/>
        <v>124</v>
      </c>
      <c r="P88" s="8">
        <f t="shared" si="6"/>
        <v>50.9</v>
      </c>
      <c r="Q88" s="10" t="s">
        <v>8315</v>
      </c>
      <c r="R88" t="s">
        <v>8316</v>
      </c>
      <c r="S88" s="14">
        <f t="shared" si="7"/>
        <v>41772.105937500004</v>
      </c>
      <c r="T88" s="15">
        <f t="shared" si="8"/>
        <v>41803.916666666664</v>
      </c>
      <c r="U88">
        <f t="shared" si="9"/>
        <v>2014</v>
      </c>
    </row>
    <row r="89" spans="1:21" ht="72.5" x14ac:dyDescent="0.35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f t="shared" si="5"/>
        <v>103</v>
      </c>
      <c r="P89" s="8">
        <f t="shared" si="6"/>
        <v>100.5</v>
      </c>
      <c r="Q89" s="10" t="s">
        <v>8315</v>
      </c>
      <c r="R89" t="s">
        <v>8316</v>
      </c>
      <c r="S89" s="14">
        <f t="shared" si="7"/>
        <v>41591.737974537034</v>
      </c>
      <c r="T89" s="15">
        <f t="shared" si="8"/>
        <v>41621.207638888889</v>
      </c>
      <c r="U89">
        <f t="shared" si="9"/>
        <v>2013</v>
      </c>
    </row>
    <row r="90" spans="1:21" ht="87" x14ac:dyDescent="0.35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f t="shared" si="5"/>
        <v>112</v>
      </c>
      <c r="P90" s="8">
        <f t="shared" si="6"/>
        <v>31.62</v>
      </c>
      <c r="Q90" s="10" t="s">
        <v>8315</v>
      </c>
      <c r="R90" t="s">
        <v>8316</v>
      </c>
      <c r="S90" s="14">
        <f t="shared" si="7"/>
        <v>41789.080370370371</v>
      </c>
      <c r="T90" s="15">
        <f t="shared" si="8"/>
        <v>41822.166666666664</v>
      </c>
      <c r="U90">
        <f t="shared" si="9"/>
        <v>2014</v>
      </c>
    </row>
    <row r="91" spans="1:21" ht="116" x14ac:dyDescent="0.35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f t="shared" si="5"/>
        <v>115</v>
      </c>
      <c r="P91" s="8">
        <f t="shared" si="6"/>
        <v>79.31</v>
      </c>
      <c r="Q91" s="10" t="s">
        <v>8315</v>
      </c>
      <c r="R91" t="s">
        <v>8316</v>
      </c>
      <c r="S91" s="14">
        <f t="shared" si="7"/>
        <v>40923.729953703703</v>
      </c>
      <c r="T91" s="15">
        <f t="shared" si="8"/>
        <v>40953.729953703703</v>
      </c>
      <c r="U91">
        <f t="shared" si="9"/>
        <v>2012</v>
      </c>
    </row>
    <row r="92" spans="1:21" ht="116" x14ac:dyDescent="0.35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f t="shared" si="5"/>
        <v>103</v>
      </c>
      <c r="P92" s="8">
        <f t="shared" si="6"/>
        <v>139.19</v>
      </c>
      <c r="Q92" s="10" t="s">
        <v>8315</v>
      </c>
      <c r="R92" t="s">
        <v>8316</v>
      </c>
      <c r="S92" s="14">
        <f t="shared" si="7"/>
        <v>41878.878379629627</v>
      </c>
      <c r="T92" s="15">
        <f t="shared" si="8"/>
        <v>41908.878379629627</v>
      </c>
      <c r="U92">
        <f t="shared" si="9"/>
        <v>2014</v>
      </c>
    </row>
    <row r="93" spans="1:21" ht="116" x14ac:dyDescent="0.35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f t="shared" si="5"/>
        <v>101</v>
      </c>
      <c r="P93" s="8">
        <f t="shared" si="6"/>
        <v>131.91</v>
      </c>
      <c r="Q93" s="10" t="s">
        <v>8315</v>
      </c>
      <c r="R93" t="s">
        <v>8316</v>
      </c>
      <c r="S93" s="14">
        <f t="shared" si="7"/>
        <v>41862.864675925928</v>
      </c>
      <c r="T93" s="15">
        <f t="shared" si="8"/>
        <v>41876.864675925928</v>
      </c>
      <c r="U93">
        <f t="shared" si="9"/>
        <v>2014</v>
      </c>
    </row>
    <row r="94" spans="1:21" ht="130.5" x14ac:dyDescent="0.35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f t="shared" si="5"/>
        <v>110</v>
      </c>
      <c r="P94" s="8">
        <f t="shared" si="6"/>
        <v>91.3</v>
      </c>
      <c r="Q94" s="10" t="s">
        <v>8315</v>
      </c>
      <c r="R94" t="s">
        <v>8316</v>
      </c>
      <c r="S94" s="14">
        <f t="shared" si="7"/>
        <v>40531.886886574073</v>
      </c>
      <c r="T94" s="15">
        <f t="shared" si="8"/>
        <v>40591.886886574073</v>
      </c>
      <c r="U94">
        <f t="shared" si="9"/>
        <v>2010</v>
      </c>
    </row>
    <row r="95" spans="1:21" ht="116" x14ac:dyDescent="0.35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f t="shared" si="5"/>
        <v>115</v>
      </c>
      <c r="P95" s="8">
        <f t="shared" si="6"/>
        <v>39.67</v>
      </c>
      <c r="Q95" s="10" t="s">
        <v>8315</v>
      </c>
      <c r="R95" t="s">
        <v>8316</v>
      </c>
      <c r="S95" s="14">
        <f t="shared" si="7"/>
        <v>41477.930914351848</v>
      </c>
      <c r="T95" s="15">
        <f t="shared" si="8"/>
        <v>41504.625</v>
      </c>
      <c r="U95">
        <f t="shared" si="9"/>
        <v>2013</v>
      </c>
    </row>
    <row r="96" spans="1:21" ht="101.5" x14ac:dyDescent="0.35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f t="shared" si="5"/>
        <v>117</v>
      </c>
      <c r="P96" s="8">
        <f t="shared" si="6"/>
        <v>57.55</v>
      </c>
      <c r="Q96" s="10" t="s">
        <v>8315</v>
      </c>
      <c r="R96" t="s">
        <v>8316</v>
      </c>
      <c r="S96" s="14">
        <f t="shared" si="7"/>
        <v>41781.666770833333</v>
      </c>
      <c r="T96" s="15">
        <f t="shared" si="8"/>
        <v>41811.666770833333</v>
      </c>
      <c r="U96">
        <f t="shared" si="9"/>
        <v>2014</v>
      </c>
    </row>
    <row r="97" spans="1:21" ht="87" x14ac:dyDescent="0.35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f t="shared" si="5"/>
        <v>114</v>
      </c>
      <c r="P97" s="8">
        <f t="shared" si="6"/>
        <v>77.34</v>
      </c>
      <c r="Q97" s="10" t="s">
        <v>8315</v>
      </c>
      <c r="R97" t="s">
        <v>8316</v>
      </c>
      <c r="S97" s="14">
        <f t="shared" si="7"/>
        <v>41375.702210648145</v>
      </c>
      <c r="T97" s="15">
        <f t="shared" si="8"/>
        <v>41400.702210648145</v>
      </c>
      <c r="U97">
        <f t="shared" si="9"/>
        <v>2013</v>
      </c>
    </row>
    <row r="98" spans="1:21" ht="116" x14ac:dyDescent="0.35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f t="shared" si="5"/>
        <v>101</v>
      </c>
      <c r="P98" s="8">
        <f t="shared" si="6"/>
        <v>46.77</v>
      </c>
      <c r="Q98" s="10" t="s">
        <v>8315</v>
      </c>
      <c r="R98" t="s">
        <v>8316</v>
      </c>
      <c r="S98" s="14">
        <f t="shared" si="7"/>
        <v>40883.949317129627</v>
      </c>
      <c r="T98" s="15">
        <f t="shared" si="8"/>
        <v>40939.708333333336</v>
      </c>
      <c r="U98">
        <f t="shared" si="9"/>
        <v>2011</v>
      </c>
    </row>
    <row r="99" spans="1:21" ht="87" x14ac:dyDescent="0.35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f t="shared" si="5"/>
        <v>109</v>
      </c>
      <c r="P99" s="8">
        <f t="shared" si="6"/>
        <v>40.07</v>
      </c>
      <c r="Q99" s="10" t="s">
        <v>8315</v>
      </c>
      <c r="R99" t="s">
        <v>8316</v>
      </c>
      <c r="S99" s="14">
        <f t="shared" si="7"/>
        <v>41491.79478009259</v>
      </c>
      <c r="T99" s="15">
        <f t="shared" si="8"/>
        <v>41509.79478009259</v>
      </c>
      <c r="U99">
        <f t="shared" si="9"/>
        <v>2013</v>
      </c>
    </row>
    <row r="100" spans="1:21" ht="87" x14ac:dyDescent="0.35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f t="shared" si="5"/>
        <v>107</v>
      </c>
      <c r="P100" s="8">
        <f t="shared" si="6"/>
        <v>100.22</v>
      </c>
      <c r="Q100" s="10" t="s">
        <v>8315</v>
      </c>
      <c r="R100" t="s">
        <v>8316</v>
      </c>
      <c r="S100" s="14">
        <f t="shared" si="7"/>
        <v>41791.993414351848</v>
      </c>
      <c r="T100" s="15">
        <f t="shared" si="8"/>
        <v>41821.993414351848</v>
      </c>
      <c r="U100">
        <f t="shared" si="9"/>
        <v>2014</v>
      </c>
    </row>
    <row r="101" spans="1:21" ht="130.5" x14ac:dyDescent="0.35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f t="shared" si="5"/>
        <v>116</v>
      </c>
      <c r="P101" s="8">
        <f t="shared" si="6"/>
        <v>71.489999999999995</v>
      </c>
      <c r="Q101" s="10" t="s">
        <v>8315</v>
      </c>
      <c r="R101" t="s">
        <v>8316</v>
      </c>
      <c r="S101" s="14">
        <f t="shared" si="7"/>
        <v>41835.666354166664</v>
      </c>
      <c r="T101" s="15">
        <f t="shared" si="8"/>
        <v>41855.666354166664</v>
      </c>
      <c r="U101">
        <f t="shared" si="9"/>
        <v>2014</v>
      </c>
    </row>
    <row r="102" spans="1:21" ht="101.5" x14ac:dyDescent="0.35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f t="shared" si="5"/>
        <v>104</v>
      </c>
      <c r="P102" s="8">
        <f t="shared" si="6"/>
        <v>63.11</v>
      </c>
      <c r="Q102" s="10" t="s">
        <v>8315</v>
      </c>
      <c r="R102" t="s">
        <v>8316</v>
      </c>
      <c r="S102" s="14">
        <f t="shared" si="7"/>
        <v>41827.605057870373</v>
      </c>
      <c r="T102" s="15">
        <f t="shared" si="8"/>
        <v>41848.605057870373</v>
      </c>
      <c r="U102">
        <f t="shared" si="9"/>
        <v>2014</v>
      </c>
    </row>
    <row r="103" spans="1:21" ht="101.5" x14ac:dyDescent="0.35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f t="shared" si="5"/>
        <v>119</v>
      </c>
      <c r="P103" s="8">
        <f t="shared" si="6"/>
        <v>50.16</v>
      </c>
      <c r="Q103" s="10" t="s">
        <v>8315</v>
      </c>
      <c r="R103" t="s">
        <v>8316</v>
      </c>
      <c r="S103" s="14">
        <f t="shared" si="7"/>
        <v>41778.637245370373</v>
      </c>
      <c r="T103" s="15">
        <f t="shared" si="8"/>
        <v>41810.958333333336</v>
      </c>
      <c r="U103">
        <f t="shared" si="9"/>
        <v>2014</v>
      </c>
    </row>
    <row r="104" spans="1:21" ht="116" x14ac:dyDescent="0.35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f t="shared" si="5"/>
        <v>126</v>
      </c>
      <c r="P104" s="8">
        <f t="shared" si="6"/>
        <v>62.88</v>
      </c>
      <c r="Q104" s="10" t="s">
        <v>8315</v>
      </c>
      <c r="R104" t="s">
        <v>8316</v>
      </c>
      <c r="S104" s="14">
        <f t="shared" si="7"/>
        <v>41013.936562499999</v>
      </c>
      <c r="T104" s="15">
        <f t="shared" si="8"/>
        <v>41061.165972222225</v>
      </c>
      <c r="U104">
        <f t="shared" si="9"/>
        <v>2012</v>
      </c>
    </row>
    <row r="105" spans="1:21" ht="116" x14ac:dyDescent="0.35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f t="shared" si="5"/>
        <v>120</v>
      </c>
      <c r="P105" s="8">
        <f t="shared" si="6"/>
        <v>85.53</v>
      </c>
      <c r="Q105" s="10" t="s">
        <v>8315</v>
      </c>
      <c r="R105" t="s">
        <v>8316</v>
      </c>
      <c r="S105" s="14">
        <f t="shared" si="7"/>
        <v>41834.586574074077</v>
      </c>
      <c r="T105" s="15">
        <f t="shared" si="8"/>
        <v>41866.083333333336</v>
      </c>
      <c r="U105">
        <f t="shared" si="9"/>
        <v>2014</v>
      </c>
    </row>
    <row r="106" spans="1:21" ht="72.5" x14ac:dyDescent="0.35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f t="shared" si="5"/>
        <v>126</v>
      </c>
      <c r="P106" s="8">
        <f t="shared" si="6"/>
        <v>53.72</v>
      </c>
      <c r="Q106" s="10" t="s">
        <v>8315</v>
      </c>
      <c r="R106" t="s">
        <v>8316</v>
      </c>
      <c r="S106" s="14">
        <f t="shared" si="7"/>
        <v>41829.795729166668</v>
      </c>
      <c r="T106" s="15">
        <f t="shared" si="8"/>
        <v>41859.795729166668</v>
      </c>
      <c r="U106">
        <f t="shared" si="9"/>
        <v>2014</v>
      </c>
    </row>
    <row r="107" spans="1:21" ht="130.5" x14ac:dyDescent="0.35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f t="shared" si="5"/>
        <v>100</v>
      </c>
      <c r="P107" s="8">
        <f t="shared" si="6"/>
        <v>262.11</v>
      </c>
      <c r="Q107" s="10" t="s">
        <v>8315</v>
      </c>
      <c r="R107" t="s">
        <v>8316</v>
      </c>
      <c r="S107" s="14">
        <f t="shared" si="7"/>
        <v>42219.665173611109</v>
      </c>
      <c r="T107" s="15">
        <f t="shared" si="8"/>
        <v>42257.165972222225</v>
      </c>
      <c r="U107">
        <f t="shared" si="9"/>
        <v>2015</v>
      </c>
    </row>
    <row r="108" spans="1:21" ht="72.5" x14ac:dyDescent="0.35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f t="shared" si="5"/>
        <v>116</v>
      </c>
      <c r="P108" s="8">
        <f t="shared" si="6"/>
        <v>50.2</v>
      </c>
      <c r="Q108" s="10" t="s">
        <v>8315</v>
      </c>
      <c r="R108" t="s">
        <v>8316</v>
      </c>
      <c r="S108" s="14">
        <f t="shared" si="7"/>
        <v>42648.546111111107</v>
      </c>
      <c r="T108" s="15">
        <f t="shared" si="8"/>
        <v>42678.546111111107</v>
      </c>
      <c r="U108">
        <f t="shared" si="9"/>
        <v>2016</v>
      </c>
    </row>
    <row r="109" spans="1:21" ht="72.5" x14ac:dyDescent="0.35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f t="shared" si="5"/>
        <v>100</v>
      </c>
      <c r="P109" s="8">
        <f t="shared" si="6"/>
        <v>168.25</v>
      </c>
      <c r="Q109" s="10" t="s">
        <v>8315</v>
      </c>
      <c r="R109" t="s">
        <v>8316</v>
      </c>
      <c r="S109" s="14">
        <f t="shared" si="7"/>
        <v>42050.983182870375</v>
      </c>
      <c r="T109" s="15">
        <f t="shared" si="8"/>
        <v>42085.941516203704</v>
      </c>
      <c r="U109">
        <f t="shared" si="9"/>
        <v>2015</v>
      </c>
    </row>
    <row r="110" spans="1:21" ht="58" x14ac:dyDescent="0.35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f t="shared" si="5"/>
        <v>101</v>
      </c>
      <c r="P110" s="8">
        <f t="shared" si="6"/>
        <v>256.37</v>
      </c>
      <c r="Q110" s="10" t="s">
        <v>8315</v>
      </c>
      <c r="R110" t="s">
        <v>8316</v>
      </c>
      <c r="S110" s="14">
        <f t="shared" si="7"/>
        <v>42772.833379629628</v>
      </c>
      <c r="T110" s="15">
        <f t="shared" si="8"/>
        <v>42806.875</v>
      </c>
      <c r="U110">
        <f t="shared" si="9"/>
        <v>2017</v>
      </c>
    </row>
    <row r="111" spans="1:21" ht="87" x14ac:dyDescent="0.35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f t="shared" si="5"/>
        <v>125</v>
      </c>
      <c r="P111" s="8">
        <f t="shared" si="6"/>
        <v>37.14</v>
      </c>
      <c r="Q111" s="10" t="s">
        <v>8315</v>
      </c>
      <c r="R111" t="s">
        <v>8316</v>
      </c>
      <c r="S111" s="14">
        <f t="shared" si="7"/>
        <v>42270.582141203704</v>
      </c>
      <c r="T111" s="15">
        <f t="shared" si="8"/>
        <v>42301.895138888889</v>
      </c>
      <c r="U111">
        <f t="shared" si="9"/>
        <v>2015</v>
      </c>
    </row>
    <row r="112" spans="1:21" ht="87" x14ac:dyDescent="0.35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f t="shared" si="5"/>
        <v>110</v>
      </c>
      <c r="P112" s="8">
        <f t="shared" si="6"/>
        <v>45.88</v>
      </c>
      <c r="Q112" s="10" t="s">
        <v>8315</v>
      </c>
      <c r="R112" t="s">
        <v>8316</v>
      </c>
      <c r="S112" s="14">
        <f t="shared" si="7"/>
        <v>42206.835370370376</v>
      </c>
      <c r="T112" s="15">
        <f t="shared" si="8"/>
        <v>42236.835370370376</v>
      </c>
      <c r="U112">
        <f t="shared" si="9"/>
        <v>2015</v>
      </c>
    </row>
    <row r="113" spans="1:21" ht="116" x14ac:dyDescent="0.35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f t="shared" si="5"/>
        <v>102</v>
      </c>
      <c r="P113" s="8">
        <f t="shared" si="6"/>
        <v>141.71</v>
      </c>
      <c r="Q113" s="10" t="s">
        <v>8315</v>
      </c>
      <c r="R113" t="s">
        <v>8316</v>
      </c>
      <c r="S113" s="14">
        <f t="shared" si="7"/>
        <v>42697.850844907407</v>
      </c>
      <c r="T113" s="15">
        <f t="shared" si="8"/>
        <v>42745.208333333328</v>
      </c>
      <c r="U113">
        <f t="shared" si="9"/>
        <v>2016</v>
      </c>
    </row>
    <row r="114" spans="1:21" ht="116" x14ac:dyDescent="0.35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f t="shared" si="5"/>
        <v>102</v>
      </c>
      <c r="P114" s="8">
        <f t="shared" si="6"/>
        <v>52.49</v>
      </c>
      <c r="Q114" s="10" t="s">
        <v>8315</v>
      </c>
      <c r="R114" t="s">
        <v>8316</v>
      </c>
      <c r="S114" s="14">
        <f t="shared" si="7"/>
        <v>42503.559467592597</v>
      </c>
      <c r="T114" s="15">
        <f t="shared" si="8"/>
        <v>42524.875</v>
      </c>
      <c r="U114">
        <f t="shared" si="9"/>
        <v>2016</v>
      </c>
    </row>
    <row r="115" spans="1:21" ht="72.5" x14ac:dyDescent="0.35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f t="shared" si="5"/>
        <v>102</v>
      </c>
      <c r="P115" s="8">
        <f t="shared" si="6"/>
        <v>193.62</v>
      </c>
      <c r="Q115" s="10" t="s">
        <v>8315</v>
      </c>
      <c r="R115" t="s">
        <v>8316</v>
      </c>
      <c r="S115" s="14">
        <f t="shared" si="7"/>
        <v>42323.70930555556</v>
      </c>
      <c r="T115" s="15">
        <f t="shared" si="8"/>
        <v>42355.207638888889</v>
      </c>
      <c r="U115">
        <f t="shared" si="9"/>
        <v>2015</v>
      </c>
    </row>
    <row r="116" spans="1:21" ht="87" x14ac:dyDescent="0.35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f t="shared" si="5"/>
        <v>108</v>
      </c>
      <c r="P116" s="8">
        <f t="shared" si="6"/>
        <v>106.8</v>
      </c>
      <c r="Q116" s="10" t="s">
        <v>8315</v>
      </c>
      <c r="R116" t="s">
        <v>8316</v>
      </c>
      <c r="S116" s="14">
        <f t="shared" si="7"/>
        <v>41933.291643518518</v>
      </c>
      <c r="T116" s="15">
        <f t="shared" si="8"/>
        <v>41963.333310185189</v>
      </c>
      <c r="U116">
        <f t="shared" si="9"/>
        <v>2014</v>
      </c>
    </row>
    <row r="117" spans="1:21" ht="116" x14ac:dyDescent="0.35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f t="shared" si="5"/>
        <v>110</v>
      </c>
      <c r="P117" s="8">
        <f t="shared" si="6"/>
        <v>77.22</v>
      </c>
      <c r="Q117" s="10" t="s">
        <v>8315</v>
      </c>
      <c r="R117" t="s">
        <v>8316</v>
      </c>
      <c r="S117" s="14">
        <f t="shared" si="7"/>
        <v>41898.168125000004</v>
      </c>
      <c r="T117" s="15">
        <f t="shared" si="8"/>
        <v>41913.165972222225</v>
      </c>
      <c r="U117">
        <f t="shared" si="9"/>
        <v>2014</v>
      </c>
    </row>
    <row r="118" spans="1:21" ht="101.5" x14ac:dyDescent="0.35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f t="shared" si="5"/>
        <v>161</v>
      </c>
      <c r="P118" s="8">
        <f t="shared" si="6"/>
        <v>57.5</v>
      </c>
      <c r="Q118" s="10" t="s">
        <v>8315</v>
      </c>
      <c r="R118" t="s">
        <v>8316</v>
      </c>
      <c r="S118" s="14">
        <f t="shared" si="7"/>
        <v>42446.943831018521</v>
      </c>
      <c r="T118" s="15">
        <f t="shared" si="8"/>
        <v>42476.943831018521</v>
      </c>
      <c r="U118">
        <f t="shared" si="9"/>
        <v>2016</v>
      </c>
    </row>
    <row r="119" spans="1:21" ht="101.5" x14ac:dyDescent="0.35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f t="shared" si="5"/>
        <v>131</v>
      </c>
      <c r="P119" s="8">
        <f t="shared" si="6"/>
        <v>50.46</v>
      </c>
      <c r="Q119" s="10" t="s">
        <v>8315</v>
      </c>
      <c r="R119" t="s">
        <v>8316</v>
      </c>
      <c r="S119" s="14">
        <f t="shared" si="7"/>
        <v>42463.81385416667</v>
      </c>
      <c r="T119" s="15">
        <f t="shared" si="8"/>
        <v>42494.165972222225</v>
      </c>
      <c r="U119">
        <f t="shared" si="9"/>
        <v>2016</v>
      </c>
    </row>
    <row r="120" spans="1:21" ht="101.5" x14ac:dyDescent="0.35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f t="shared" si="5"/>
        <v>119</v>
      </c>
      <c r="P120" s="8">
        <f t="shared" si="6"/>
        <v>97.38</v>
      </c>
      <c r="Q120" s="10" t="s">
        <v>8315</v>
      </c>
      <c r="R120" t="s">
        <v>8316</v>
      </c>
      <c r="S120" s="14">
        <f t="shared" si="7"/>
        <v>42766.805034722223</v>
      </c>
      <c r="T120" s="15">
        <f t="shared" si="8"/>
        <v>42796.805034722223</v>
      </c>
      <c r="U120">
        <f t="shared" si="9"/>
        <v>2017</v>
      </c>
    </row>
    <row r="121" spans="1:21" ht="130.5" x14ac:dyDescent="0.35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f t="shared" si="5"/>
        <v>103</v>
      </c>
      <c r="P121" s="8">
        <f t="shared" si="6"/>
        <v>85.53</v>
      </c>
      <c r="Q121" s="10" t="s">
        <v>8315</v>
      </c>
      <c r="R121" t="s">
        <v>8316</v>
      </c>
      <c r="S121" s="14">
        <f t="shared" si="7"/>
        <v>42522.347812499997</v>
      </c>
      <c r="T121" s="15">
        <f t="shared" si="8"/>
        <v>42552.347812499997</v>
      </c>
      <c r="U121">
        <f t="shared" si="9"/>
        <v>2016</v>
      </c>
    </row>
    <row r="122" spans="1:21" ht="116" x14ac:dyDescent="0.35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f t="shared" si="5"/>
        <v>101</v>
      </c>
      <c r="P122" s="8">
        <f t="shared" si="6"/>
        <v>182.91</v>
      </c>
      <c r="Q122" s="10" t="s">
        <v>8315</v>
      </c>
      <c r="R122" t="s">
        <v>8316</v>
      </c>
      <c r="S122" s="14">
        <f t="shared" si="7"/>
        <v>42702.917048611111</v>
      </c>
      <c r="T122" s="15">
        <f t="shared" si="8"/>
        <v>42732.917048611111</v>
      </c>
      <c r="U122">
        <f t="shared" si="9"/>
        <v>2016</v>
      </c>
    </row>
    <row r="123" spans="1:21" ht="72.5" x14ac:dyDescent="0.35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f t="shared" si="5"/>
        <v>101</v>
      </c>
      <c r="P123" s="8">
        <f t="shared" si="6"/>
        <v>131.13999999999999</v>
      </c>
      <c r="Q123" s="10" t="s">
        <v>8315</v>
      </c>
      <c r="R123" t="s">
        <v>8316</v>
      </c>
      <c r="S123" s="14">
        <f t="shared" si="7"/>
        <v>42252.474351851852</v>
      </c>
      <c r="T123" s="15">
        <f t="shared" si="8"/>
        <v>42276.165972222225</v>
      </c>
      <c r="U123">
        <f t="shared" si="9"/>
        <v>2015</v>
      </c>
    </row>
    <row r="124" spans="1:21" ht="145" x14ac:dyDescent="0.35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f t="shared" si="5"/>
        <v>115</v>
      </c>
      <c r="P124" s="8">
        <f t="shared" si="6"/>
        <v>58.69</v>
      </c>
      <c r="Q124" s="10" t="s">
        <v>8315</v>
      </c>
      <c r="R124" t="s">
        <v>8316</v>
      </c>
      <c r="S124" s="14">
        <f t="shared" si="7"/>
        <v>41893.324884259258</v>
      </c>
      <c r="T124" s="15">
        <f t="shared" si="8"/>
        <v>41926.290972222225</v>
      </c>
      <c r="U124">
        <f t="shared" si="9"/>
        <v>2014</v>
      </c>
    </row>
    <row r="125" spans="1:21" ht="58" x14ac:dyDescent="0.35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f t="shared" si="5"/>
        <v>127</v>
      </c>
      <c r="P125" s="8">
        <f t="shared" si="6"/>
        <v>69.569999999999993</v>
      </c>
      <c r="Q125" s="10" t="s">
        <v>8315</v>
      </c>
      <c r="R125" t="s">
        <v>8316</v>
      </c>
      <c r="S125" s="14">
        <f t="shared" si="7"/>
        <v>41871.755694444444</v>
      </c>
      <c r="T125" s="15">
        <f t="shared" si="8"/>
        <v>41901.755694444444</v>
      </c>
      <c r="U125">
        <f t="shared" si="9"/>
        <v>2014</v>
      </c>
    </row>
    <row r="126" spans="1:21" ht="116" x14ac:dyDescent="0.35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f t="shared" si="5"/>
        <v>103</v>
      </c>
      <c r="P126" s="8">
        <f t="shared" si="6"/>
        <v>115.87</v>
      </c>
      <c r="Q126" s="10" t="s">
        <v>8315</v>
      </c>
      <c r="R126" t="s">
        <v>8316</v>
      </c>
      <c r="S126" s="14">
        <f t="shared" si="7"/>
        <v>42262.096782407403</v>
      </c>
      <c r="T126" s="15">
        <f t="shared" si="8"/>
        <v>42286</v>
      </c>
      <c r="U126">
        <f t="shared" si="9"/>
        <v>2015</v>
      </c>
    </row>
    <row r="127" spans="1:21" ht="87" x14ac:dyDescent="0.35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f t="shared" si="5"/>
        <v>104</v>
      </c>
      <c r="P127" s="8">
        <f t="shared" si="6"/>
        <v>81.13</v>
      </c>
      <c r="Q127" s="10" t="s">
        <v>8315</v>
      </c>
      <c r="R127" t="s">
        <v>8316</v>
      </c>
      <c r="S127" s="14">
        <f t="shared" si="7"/>
        <v>42135.60020833333</v>
      </c>
      <c r="T127" s="15">
        <f t="shared" si="8"/>
        <v>42167.083333333328</v>
      </c>
      <c r="U127">
        <f t="shared" si="9"/>
        <v>2015</v>
      </c>
    </row>
    <row r="128" spans="1:21" ht="116" x14ac:dyDescent="0.35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f t="shared" si="5"/>
        <v>111</v>
      </c>
      <c r="P128" s="8">
        <f t="shared" si="6"/>
        <v>57.63</v>
      </c>
      <c r="Q128" s="10" t="s">
        <v>8315</v>
      </c>
      <c r="R128" t="s">
        <v>8316</v>
      </c>
      <c r="S128" s="14">
        <f t="shared" si="7"/>
        <v>42230.472222222219</v>
      </c>
      <c r="T128" s="15">
        <f t="shared" si="8"/>
        <v>42259.165972222225</v>
      </c>
      <c r="U128">
        <f t="shared" si="9"/>
        <v>2015</v>
      </c>
    </row>
    <row r="129" spans="1:21" ht="58" x14ac:dyDescent="0.35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f t="shared" si="5"/>
        <v>101</v>
      </c>
      <c r="P129" s="8">
        <f t="shared" si="6"/>
        <v>60.48</v>
      </c>
      <c r="Q129" s="10" t="s">
        <v>8315</v>
      </c>
      <c r="R129" t="s">
        <v>8316</v>
      </c>
      <c r="S129" s="14">
        <f t="shared" si="7"/>
        <v>42068.888391203705</v>
      </c>
      <c r="T129" s="15">
        <f t="shared" si="8"/>
        <v>42098.846724537041</v>
      </c>
      <c r="U129">
        <f t="shared" si="9"/>
        <v>2015</v>
      </c>
    </row>
    <row r="130" spans="1:21" ht="116" x14ac:dyDescent="0.35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f t="shared" ref="O130:O193" si="10">ROUND(E130/D130*100,0)</f>
        <v>105</v>
      </c>
      <c r="P130" s="8">
        <f t="shared" ref="P130:P193" si="11">IFERROR(ROUND(E130/L130,2),0)</f>
        <v>65.58</v>
      </c>
      <c r="Q130" s="10" t="s">
        <v>8315</v>
      </c>
      <c r="R130" t="s">
        <v>8316</v>
      </c>
      <c r="S130" s="14">
        <f t="shared" ref="S130:S193" si="12">(((J130/60)/60)/24)+DATE(1970,1,1)</f>
        <v>42145.746689814812</v>
      </c>
      <c r="T130" s="15">
        <f t="shared" ref="T130:T193" si="13">(((I130/60)/60)/24)+DATE(1970,1,1)</f>
        <v>42175.746689814812</v>
      </c>
      <c r="U130">
        <f t="shared" ref="U130:U193" si="14">YEAR(S130)</f>
        <v>2015</v>
      </c>
    </row>
    <row r="131" spans="1:21" ht="145" x14ac:dyDescent="0.35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f t="shared" si="10"/>
        <v>102</v>
      </c>
      <c r="P131" s="8">
        <f t="shared" si="11"/>
        <v>119.19</v>
      </c>
      <c r="Q131" s="10" t="s">
        <v>8315</v>
      </c>
      <c r="R131" t="s">
        <v>8316</v>
      </c>
      <c r="S131" s="14">
        <f t="shared" si="12"/>
        <v>41918.742175925923</v>
      </c>
      <c r="T131" s="15">
        <f t="shared" si="13"/>
        <v>41948.783842592595</v>
      </c>
      <c r="U131">
        <f t="shared" si="14"/>
        <v>2014</v>
      </c>
    </row>
    <row r="132" spans="1:21" ht="130.5" x14ac:dyDescent="0.35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f t="shared" si="10"/>
        <v>111</v>
      </c>
      <c r="P132" s="8">
        <f t="shared" si="11"/>
        <v>83.05</v>
      </c>
      <c r="Q132" s="10" t="s">
        <v>8315</v>
      </c>
      <c r="R132" t="s">
        <v>8316</v>
      </c>
      <c r="S132" s="14">
        <f t="shared" si="12"/>
        <v>42146.731087962966</v>
      </c>
      <c r="T132" s="15">
        <f t="shared" si="13"/>
        <v>42176.731087962966</v>
      </c>
      <c r="U132">
        <f t="shared" si="14"/>
        <v>2015</v>
      </c>
    </row>
    <row r="133" spans="1:21" ht="58" x14ac:dyDescent="0.35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f t="shared" si="10"/>
        <v>102</v>
      </c>
      <c r="P133" s="8">
        <f t="shared" si="11"/>
        <v>177.09</v>
      </c>
      <c r="Q133" s="10" t="s">
        <v>8315</v>
      </c>
      <c r="R133" t="s">
        <v>8316</v>
      </c>
      <c r="S133" s="14">
        <f t="shared" si="12"/>
        <v>42602.576712962968</v>
      </c>
      <c r="T133" s="15">
        <f t="shared" si="13"/>
        <v>42621.15625</v>
      </c>
      <c r="U133">
        <f t="shared" si="14"/>
        <v>2016</v>
      </c>
    </row>
    <row r="134" spans="1:21" ht="101.5" x14ac:dyDescent="0.35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f t="shared" si="10"/>
        <v>128</v>
      </c>
      <c r="P134" s="8">
        <f t="shared" si="11"/>
        <v>72.760000000000005</v>
      </c>
      <c r="Q134" s="10" t="s">
        <v>8315</v>
      </c>
      <c r="R134" t="s">
        <v>8316</v>
      </c>
      <c r="S134" s="14">
        <f t="shared" si="12"/>
        <v>42144.573807870373</v>
      </c>
      <c r="T134" s="15">
        <f t="shared" si="13"/>
        <v>42166.165972222225</v>
      </c>
      <c r="U134">
        <f t="shared" si="14"/>
        <v>2015</v>
      </c>
    </row>
    <row r="135" spans="1:21" ht="87" x14ac:dyDescent="0.35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f t="shared" si="10"/>
        <v>105</v>
      </c>
      <c r="P135" s="8">
        <f t="shared" si="11"/>
        <v>98.2</v>
      </c>
      <c r="Q135" s="10" t="s">
        <v>8315</v>
      </c>
      <c r="R135" t="s">
        <v>8316</v>
      </c>
      <c r="S135" s="14">
        <f t="shared" si="12"/>
        <v>41982.887280092589</v>
      </c>
      <c r="T135" s="15">
        <f t="shared" si="13"/>
        <v>42012.887280092589</v>
      </c>
      <c r="U135">
        <f t="shared" si="14"/>
        <v>2014</v>
      </c>
    </row>
    <row r="136" spans="1:21" ht="101.5" x14ac:dyDescent="0.35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f t="shared" si="10"/>
        <v>106</v>
      </c>
      <c r="P136" s="8">
        <f t="shared" si="11"/>
        <v>251.74</v>
      </c>
      <c r="Q136" s="10" t="s">
        <v>8315</v>
      </c>
      <c r="R136" t="s">
        <v>8316</v>
      </c>
      <c r="S136" s="14">
        <f t="shared" si="12"/>
        <v>42614.760937500003</v>
      </c>
      <c r="T136" s="15">
        <f t="shared" si="13"/>
        <v>42644.165972222225</v>
      </c>
      <c r="U136">
        <f t="shared" si="14"/>
        <v>2016</v>
      </c>
    </row>
    <row r="137" spans="1:21" ht="101.5" x14ac:dyDescent="0.35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f t="shared" si="10"/>
        <v>109</v>
      </c>
      <c r="P137" s="8">
        <f t="shared" si="11"/>
        <v>74.819999999999993</v>
      </c>
      <c r="Q137" s="10" t="s">
        <v>8315</v>
      </c>
      <c r="R137" t="s">
        <v>8316</v>
      </c>
      <c r="S137" s="14">
        <f t="shared" si="12"/>
        <v>42303.672662037032</v>
      </c>
      <c r="T137" s="15">
        <f t="shared" si="13"/>
        <v>42338.714328703703</v>
      </c>
      <c r="U137">
        <f t="shared" si="14"/>
        <v>2015</v>
      </c>
    </row>
    <row r="138" spans="1:21" ht="101.5" x14ac:dyDescent="0.35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f t="shared" si="10"/>
        <v>100</v>
      </c>
      <c r="P138" s="8">
        <f t="shared" si="11"/>
        <v>67.650000000000006</v>
      </c>
      <c r="Q138" s="10" t="s">
        <v>8315</v>
      </c>
      <c r="R138" t="s">
        <v>8316</v>
      </c>
      <c r="S138" s="14">
        <f t="shared" si="12"/>
        <v>42171.725416666668</v>
      </c>
      <c r="T138" s="15">
        <f t="shared" si="13"/>
        <v>42201.725416666668</v>
      </c>
      <c r="U138">
        <f t="shared" si="14"/>
        <v>2015</v>
      </c>
    </row>
    <row r="139" spans="1:21" ht="72.5" x14ac:dyDescent="0.35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f t="shared" si="10"/>
        <v>103</v>
      </c>
      <c r="P139" s="8">
        <f t="shared" si="11"/>
        <v>93.81</v>
      </c>
      <c r="Q139" s="10" t="s">
        <v>8315</v>
      </c>
      <c r="R139" t="s">
        <v>8316</v>
      </c>
      <c r="S139" s="14">
        <f t="shared" si="12"/>
        <v>41964.315532407403</v>
      </c>
      <c r="T139" s="15">
        <f t="shared" si="13"/>
        <v>41995.166666666672</v>
      </c>
      <c r="U139">
        <f t="shared" si="14"/>
        <v>2014</v>
      </c>
    </row>
    <row r="140" spans="1:21" ht="87" x14ac:dyDescent="0.35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f t="shared" si="10"/>
        <v>112</v>
      </c>
      <c r="P140" s="8">
        <f t="shared" si="11"/>
        <v>41.24</v>
      </c>
      <c r="Q140" s="10" t="s">
        <v>8315</v>
      </c>
      <c r="R140" t="s">
        <v>8316</v>
      </c>
      <c r="S140" s="14">
        <f t="shared" si="12"/>
        <v>42284.516064814816</v>
      </c>
      <c r="T140" s="15">
        <f t="shared" si="13"/>
        <v>42307.875</v>
      </c>
      <c r="U140">
        <f t="shared" si="14"/>
        <v>2015</v>
      </c>
    </row>
    <row r="141" spans="1:21" ht="72.5" x14ac:dyDescent="0.35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f t="shared" si="10"/>
        <v>103</v>
      </c>
      <c r="P141" s="8">
        <f t="shared" si="11"/>
        <v>52.55</v>
      </c>
      <c r="Q141" s="10" t="s">
        <v>8315</v>
      </c>
      <c r="R141" t="s">
        <v>8316</v>
      </c>
      <c r="S141" s="14">
        <f t="shared" si="12"/>
        <v>42016.800208333334</v>
      </c>
      <c r="T141" s="15">
        <f t="shared" si="13"/>
        <v>42032.916666666672</v>
      </c>
      <c r="U141">
        <f t="shared" si="14"/>
        <v>2015</v>
      </c>
    </row>
    <row r="142" spans="1:21" ht="101.5" x14ac:dyDescent="0.35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f t="shared" si="10"/>
        <v>131</v>
      </c>
      <c r="P142" s="8">
        <f t="shared" si="11"/>
        <v>48.33</v>
      </c>
      <c r="Q142" s="10" t="s">
        <v>8315</v>
      </c>
      <c r="R142" t="s">
        <v>8316</v>
      </c>
      <c r="S142" s="14">
        <f t="shared" si="12"/>
        <v>42136.536134259266</v>
      </c>
      <c r="T142" s="15">
        <f t="shared" si="13"/>
        <v>42167.875</v>
      </c>
      <c r="U142">
        <f t="shared" si="14"/>
        <v>2015</v>
      </c>
    </row>
    <row r="143" spans="1:21" ht="130.5" x14ac:dyDescent="0.35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f t="shared" si="10"/>
        <v>102</v>
      </c>
      <c r="P143" s="8">
        <f t="shared" si="11"/>
        <v>53.18</v>
      </c>
      <c r="Q143" s="10" t="s">
        <v>8315</v>
      </c>
      <c r="R143" t="s">
        <v>8316</v>
      </c>
      <c r="S143" s="14">
        <f t="shared" si="12"/>
        <v>42172.757638888885</v>
      </c>
      <c r="T143" s="15">
        <f t="shared" si="13"/>
        <v>42202.757638888885</v>
      </c>
      <c r="U143">
        <f t="shared" si="14"/>
        <v>2015</v>
      </c>
    </row>
    <row r="144" spans="1:21" ht="116" x14ac:dyDescent="0.35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f t="shared" si="10"/>
        <v>128</v>
      </c>
      <c r="P144" s="8">
        <f t="shared" si="11"/>
        <v>60.95</v>
      </c>
      <c r="Q144" s="10" t="s">
        <v>8315</v>
      </c>
      <c r="R144" t="s">
        <v>8316</v>
      </c>
      <c r="S144" s="14">
        <f t="shared" si="12"/>
        <v>42590.90425925926</v>
      </c>
      <c r="T144" s="15">
        <f t="shared" si="13"/>
        <v>42606.90425925926</v>
      </c>
      <c r="U144">
        <f t="shared" si="14"/>
        <v>2016</v>
      </c>
    </row>
    <row r="145" spans="1:21" ht="101.5" x14ac:dyDescent="0.35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f t="shared" si="10"/>
        <v>154</v>
      </c>
      <c r="P145" s="8">
        <f t="shared" si="11"/>
        <v>106.5</v>
      </c>
      <c r="Q145" s="10" t="s">
        <v>8315</v>
      </c>
      <c r="R145" t="s">
        <v>8316</v>
      </c>
      <c r="S145" s="14">
        <f t="shared" si="12"/>
        <v>42284.500104166669</v>
      </c>
      <c r="T145" s="15">
        <f t="shared" si="13"/>
        <v>42314.541770833333</v>
      </c>
      <c r="U145">
        <f t="shared" si="14"/>
        <v>2015</v>
      </c>
    </row>
    <row r="146" spans="1:21" ht="116" x14ac:dyDescent="0.35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f t="shared" si="10"/>
        <v>107</v>
      </c>
      <c r="P146" s="8">
        <f t="shared" si="11"/>
        <v>204.57</v>
      </c>
      <c r="Q146" s="10" t="s">
        <v>8315</v>
      </c>
      <c r="R146" t="s">
        <v>8316</v>
      </c>
      <c r="S146" s="14">
        <f t="shared" si="12"/>
        <v>42611.801412037035</v>
      </c>
      <c r="T146" s="15">
        <f t="shared" si="13"/>
        <v>42627.791666666672</v>
      </c>
      <c r="U146">
        <f t="shared" si="14"/>
        <v>2016</v>
      </c>
    </row>
    <row r="147" spans="1:21" ht="130.5" x14ac:dyDescent="0.35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f t="shared" si="10"/>
        <v>101</v>
      </c>
      <c r="P147" s="8">
        <f t="shared" si="11"/>
        <v>54.91</v>
      </c>
      <c r="Q147" s="10" t="s">
        <v>8315</v>
      </c>
      <c r="R147" t="s">
        <v>8316</v>
      </c>
      <c r="S147" s="14">
        <f t="shared" si="12"/>
        <v>42400.704537037032</v>
      </c>
      <c r="T147" s="15">
        <f t="shared" si="13"/>
        <v>42444.875</v>
      </c>
      <c r="U147">
        <f t="shared" si="14"/>
        <v>2016</v>
      </c>
    </row>
    <row r="148" spans="1:21" ht="116" x14ac:dyDescent="0.35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f t="shared" si="10"/>
        <v>100</v>
      </c>
      <c r="P148" s="8">
        <f t="shared" si="11"/>
        <v>150.41999999999999</v>
      </c>
      <c r="Q148" s="10" t="s">
        <v>8315</v>
      </c>
      <c r="R148" t="s">
        <v>8316</v>
      </c>
      <c r="S148" s="14">
        <f t="shared" si="12"/>
        <v>42017.88045138889</v>
      </c>
      <c r="T148" s="15">
        <f t="shared" si="13"/>
        <v>42044.1875</v>
      </c>
      <c r="U148">
        <f t="shared" si="14"/>
        <v>2015</v>
      </c>
    </row>
    <row r="149" spans="1:21" ht="130.5" x14ac:dyDescent="0.35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f t="shared" si="10"/>
        <v>114</v>
      </c>
      <c r="P149" s="8">
        <f t="shared" si="11"/>
        <v>105.21</v>
      </c>
      <c r="Q149" s="10" t="s">
        <v>8315</v>
      </c>
      <c r="R149" t="s">
        <v>8316</v>
      </c>
      <c r="S149" s="14">
        <f t="shared" si="12"/>
        <v>42431.102534722217</v>
      </c>
      <c r="T149" s="15">
        <f t="shared" si="13"/>
        <v>42461.06086805556</v>
      </c>
      <c r="U149">
        <f t="shared" si="14"/>
        <v>2016</v>
      </c>
    </row>
    <row r="150" spans="1:21" ht="145" x14ac:dyDescent="0.35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f t="shared" si="10"/>
        <v>103</v>
      </c>
      <c r="P150" s="8">
        <f t="shared" si="11"/>
        <v>68.67</v>
      </c>
      <c r="Q150" s="10" t="s">
        <v>8315</v>
      </c>
      <c r="R150" t="s">
        <v>8316</v>
      </c>
      <c r="S150" s="14">
        <f t="shared" si="12"/>
        <v>42121.756921296299</v>
      </c>
      <c r="T150" s="15">
        <f t="shared" si="13"/>
        <v>42156.208333333328</v>
      </c>
      <c r="U150">
        <f t="shared" si="14"/>
        <v>2015</v>
      </c>
    </row>
    <row r="151" spans="1:21" ht="72.5" x14ac:dyDescent="0.35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f t="shared" si="10"/>
        <v>122</v>
      </c>
      <c r="P151" s="8">
        <f t="shared" si="11"/>
        <v>129.36000000000001</v>
      </c>
      <c r="Q151" s="10" t="s">
        <v>8315</v>
      </c>
      <c r="R151" t="s">
        <v>8316</v>
      </c>
      <c r="S151" s="14">
        <f t="shared" si="12"/>
        <v>42219.019733796296</v>
      </c>
      <c r="T151" s="15">
        <f t="shared" si="13"/>
        <v>42249.019733796296</v>
      </c>
      <c r="U151">
        <f t="shared" si="14"/>
        <v>2015</v>
      </c>
    </row>
    <row r="152" spans="1:21" ht="116" x14ac:dyDescent="0.35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f t="shared" si="10"/>
        <v>103</v>
      </c>
      <c r="P152" s="8">
        <f t="shared" si="11"/>
        <v>134.26</v>
      </c>
      <c r="Q152" s="10" t="s">
        <v>8315</v>
      </c>
      <c r="R152" t="s">
        <v>8316</v>
      </c>
      <c r="S152" s="14">
        <f t="shared" si="12"/>
        <v>42445.19430555556</v>
      </c>
      <c r="T152" s="15">
        <f t="shared" si="13"/>
        <v>42489.19430555556</v>
      </c>
      <c r="U152">
        <f t="shared" si="14"/>
        <v>2016</v>
      </c>
    </row>
    <row r="153" spans="1:21" ht="101.5" x14ac:dyDescent="0.35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f t="shared" si="10"/>
        <v>102</v>
      </c>
      <c r="P153" s="8">
        <f t="shared" si="11"/>
        <v>203.2</v>
      </c>
      <c r="Q153" s="10" t="s">
        <v>8315</v>
      </c>
      <c r="R153" t="s">
        <v>8316</v>
      </c>
      <c r="S153" s="14">
        <f t="shared" si="12"/>
        <v>42380.884872685187</v>
      </c>
      <c r="T153" s="15">
        <f t="shared" si="13"/>
        <v>42398.249305555553</v>
      </c>
      <c r="U153">
        <f t="shared" si="14"/>
        <v>2016</v>
      </c>
    </row>
    <row r="154" spans="1:21" ht="29" x14ac:dyDescent="0.35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f t="shared" si="10"/>
        <v>112</v>
      </c>
      <c r="P154" s="8">
        <f t="shared" si="11"/>
        <v>69.19</v>
      </c>
      <c r="Q154" s="10" t="s">
        <v>8315</v>
      </c>
      <c r="R154" t="s">
        <v>8316</v>
      </c>
      <c r="S154" s="14">
        <f t="shared" si="12"/>
        <v>42762.942430555559</v>
      </c>
      <c r="T154" s="15">
        <f t="shared" si="13"/>
        <v>42794.208333333328</v>
      </c>
      <c r="U154">
        <f t="shared" si="14"/>
        <v>2017</v>
      </c>
    </row>
    <row r="155" spans="1:21" ht="116" x14ac:dyDescent="0.35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f t="shared" si="10"/>
        <v>102</v>
      </c>
      <c r="P155" s="8">
        <f t="shared" si="11"/>
        <v>125.12</v>
      </c>
      <c r="Q155" s="10" t="s">
        <v>8315</v>
      </c>
      <c r="R155" t="s">
        <v>8316</v>
      </c>
      <c r="S155" s="14">
        <f t="shared" si="12"/>
        <v>42567.840069444443</v>
      </c>
      <c r="T155" s="15">
        <f t="shared" si="13"/>
        <v>42597.840069444443</v>
      </c>
      <c r="U155">
        <f t="shared" si="14"/>
        <v>2016</v>
      </c>
    </row>
    <row r="156" spans="1:21" ht="130.5" x14ac:dyDescent="0.35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f t="shared" si="10"/>
        <v>114</v>
      </c>
      <c r="P156" s="8">
        <f t="shared" si="11"/>
        <v>40.71</v>
      </c>
      <c r="Q156" s="10" t="s">
        <v>8315</v>
      </c>
      <c r="R156" t="s">
        <v>8316</v>
      </c>
      <c r="S156" s="14">
        <f t="shared" si="12"/>
        <v>42232.702546296292</v>
      </c>
      <c r="T156" s="15">
        <f t="shared" si="13"/>
        <v>42264.165972222225</v>
      </c>
      <c r="U156">
        <f t="shared" si="14"/>
        <v>2015</v>
      </c>
    </row>
    <row r="157" spans="1:21" ht="116" x14ac:dyDescent="0.35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f t="shared" si="10"/>
        <v>102</v>
      </c>
      <c r="P157" s="8">
        <f t="shared" si="11"/>
        <v>141.29</v>
      </c>
      <c r="Q157" s="10" t="s">
        <v>8315</v>
      </c>
      <c r="R157" t="s">
        <v>8316</v>
      </c>
      <c r="S157" s="14">
        <f t="shared" si="12"/>
        <v>42239.957962962959</v>
      </c>
      <c r="T157" s="15">
        <f t="shared" si="13"/>
        <v>42260</v>
      </c>
      <c r="U157">
        <f t="shared" si="14"/>
        <v>2015</v>
      </c>
    </row>
    <row r="158" spans="1:21" ht="116" x14ac:dyDescent="0.35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f t="shared" si="10"/>
        <v>116</v>
      </c>
      <c r="P158" s="8">
        <f t="shared" si="11"/>
        <v>55.33</v>
      </c>
      <c r="Q158" s="10" t="s">
        <v>8315</v>
      </c>
      <c r="R158" t="s">
        <v>8316</v>
      </c>
      <c r="S158" s="14">
        <f t="shared" si="12"/>
        <v>42261.917395833334</v>
      </c>
      <c r="T158" s="15">
        <f t="shared" si="13"/>
        <v>42291.917395833334</v>
      </c>
      <c r="U158">
        <f t="shared" si="14"/>
        <v>2015</v>
      </c>
    </row>
    <row r="159" spans="1:21" ht="101.5" x14ac:dyDescent="0.35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f t="shared" si="10"/>
        <v>136</v>
      </c>
      <c r="P159" s="8">
        <f t="shared" si="11"/>
        <v>46.42</v>
      </c>
      <c r="Q159" s="10" t="s">
        <v>8315</v>
      </c>
      <c r="R159" t="s">
        <v>8316</v>
      </c>
      <c r="S159" s="14">
        <f t="shared" si="12"/>
        <v>42102.743773148148</v>
      </c>
      <c r="T159" s="15">
        <f t="shared" si="13"/>
        <v>42123.743773148148</v>
      </c>
      <c r="U159">
        <f t="shared" si="14"/>
        <v>2015</v>
      </c>
    </row>
    <row r="160" spans="1:21" ht="101.5" x14ac:dyDescent="0.35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f t="shared" si="10"/>
        <v>133</v>
      </c>
      <c r="P160" s="8">
        <f t="shared" si="11"/>
        <v>57.2</v>
      </c>
      <c r="Q160" s="10" t="s">
        <v>8315</v>
      </c>
      <c r="R160" t="s">
        <v>8316</v>
      </c>
      <c r="S160" s="14">
        <f t="shared" si="12"/>
        <v>42538.73583333334</v>
      </c>
      <c r="T160" s="15">
        <f t="shared" si="13"/>
        <v>42583.290972222225</v>
      </c>
      <c r="U160">
        <f t="shared" si="14"/>
        <v>2016</v>
      </c>
    </row>
    <row r="161" spans="1:21" ht="101.5" x14ac:dyDescent="0.35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f t="shared" si="10"/>
        <v>116</v>
      </c>
      <c r="P161" s="8">
        <f t="shared" si="11"/>
        <v>59.6</v>
      </c>
      <c r="Q161" s="10" t="s">
        <v>8315</v>
      </c>
      <c r="R161" t="s">
        <v>8316</v>
      </c>
      <c r="S161" s="14">
        <f t="shared" si="12"/>
        <v>42056.65143518518</v>
      </c>
      <c r="T161" s="15">
        <f t="shared" si="13"/>
        <v>42091.609768518523</v>
      </c>
      <c r="U161">
        <f t="shared" si="14"/>
        <v>2015</v>
      </c>
    </row>
    <row r="162" spans="1:21" ht="116" x14ac:dyDescent="0.35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f t="shared" si="10"/>
        <v>105</v>
      </c>
      <c r="P162" s="8">
        <f t="shared" si="11"/>
        <v>89.59</v>
      </c>
      <c r="Q162" s="10" t="s">
        <v>8315</v>
      </c>
      <c r="R162" t="s">
        <v>8316</v>
      </c>
      <c r="S162" s="14">
        <f t="shared" si="12"/>
        <v>42696.624444444446</v>
      </c>
      <c r="T162" s="15">
        <f t="shared" si="13"/>
        <v>42726.624444444446</v>
      </c>
      <c r="U162">
        <f t="shared" si="14"/>
        <v>2016</v>
      </c>
    </row>
    <row r="163" spans="1:21" ht="116" x14ac:dyDescent="0.35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f t="shared" si="10"/>
        <v>102</v>
      </c>
      <c r="P163" s="8">
        <f t="shared" si="11"/>
        <v>204.05</v>
      </c>
      <c r="Q163" s="10" t="s">
        <v>8315</v>
      </c>
      <c r="R163" t="s">
        <v>8316</v>
      </c>
      <c r="S163" s="14">
        <f t="shared" si="12"/>
        <v>42186.855879629627</v>
      </c>
      <c r="T163" s="15">
        <f t="shared" si="13"/>
        <v>42216.855879629627</v>
      </c>
      <c r="U163">
        <f t="shared" si="14"/>
        <v>2015</v>
      </c>
    </row>
    <row r="164" spans="1:21" ht="116" x14ac:dyDescent="0.35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f t="shared" si="10"/>
        <v>175</v>
      </c>
      <c r="P164" s="8">
        <f t="shared" si="11"/>
        <v>48.7</v>
      </c>
      <c r="Q164" s="10" t="s">
        <v>8315</v>
      </c>
      <c r="R164" t="s">
        <v>8316</v>
      </c>
      <c r="S164" s="14">
        <f t="shared" si="12"/>
        <v>42493.219236111108</v>
      </c>
      <c r="T164" s="15">
        <f t="shared" si="13"/>
        <v>42531.125</v>
      </c>
      <c r="U164">
        <f t="shared" si="14"/>
        <v>2016</v>
      </c>
    </row>
    <row r="165" spans="1:21" ht="116" x14ac:dyDescent="0.35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f t="shared" si="10"/>
        <v>107</v>
      </c>
      <c r="P165" s="8">
        <f t="shared" si="11"/>
        <v>53.34</v>
      </c>
      <c r="Q165" s="10" t="s">
        <v>8315</v>
      </c>
      <c r="R165" t="s">
        <v>8316</v>
      </c>
      <c r="S165" s="14">
        <f t="shared" si="12"/>
        <v>42475.057164351849</v>
      </c>
      <c r="T165" s="15">
        <f t="shared" si="13"/>
        <v>42505.057164351849</v>
      </c>
      <c r="U165">
        <f t="shared" si="14"/>
        <v>2016</v>
      </c>
    </row>
    <row r="166" spans="1:21" ht="116" x14ac:dyDescent="0.35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f t="shared" si="10"/>
        <v>122</v>
      </c>
      <c r="P166" s="8">
        <f t="shared" si="11"/>
        <v>75.09</v>
      </c>
      <c r="Q166" s="10" t="s">
        <v>8315</v>
      </c>
      <c r="R166" t="s">
        <v>8316</v>
      </c>
      <c r="S166" s="14">
        <f t="shared" si="12"/>
        <v>42452.876909722225</v>
      </c>
      <c r="T166" s="15">
        <f t="shared" si="13"/>
        <v>42473.876909722225</v>
      </c>
      <c r="U166">
        <f t="shared" si="14"/>
        <v>2016</v>
      </c>
    </row>
    <row r="167" spans="1:21" ht="72.5" x14ac:dyDescent="0.35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f t="shared" si="10"/>
        <v>100</v>
      </c>
      <c r="P167" s="8">
        <f t="shared" si="11"/>
        <v>209.84</v>
      </c>
      <c r="Q167" s="10" t="s">
        <v>8315</v>
      </c>
      <c r="R167" t="s">
        <v>8316</v>
      </c>
      <c r="S167" s="14">
        <f t="shared" si="12"/>
        <v>42253.928530092591</v>
      </c>
      <c r="T167" s="15">
        <f t="shared" si="13"/>
        <v>42283.928530092591</v>
      </c>
      <c r="U167">
        <f t="shared" si="14"/>
        <v>2015</v>
      </c>
    </row>
    <row r="168" spans="1:21" ht="101.5" x14ac:dyDescent="0.35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f t="shared" si="10"/>
        <v>110</v>
      </c>
      <c r="P168" s="8">
        <f t="shared" si="11"/>
        <v>61.02</v>
      </c>
      <c r="Q168" s="10" t="s">
        <v>8315</v>
      </c>
      <c r="R168" t="s">
        <v>8316</v>
      </c>
      <c r="S168" s="14">
        <f t="shared" si="12"/>
        <v>42264.29178240741</v>
      </c>
      <c r="T168" s="15">
        <f t="shared" si="13"/>
        <v>42294.29178240741</v>
      </c>
      <c r="U168">
        <f t="shared" si="14"/>
        <v>2015</v>
      </c>
    </row>
    <row r="169" spans="1:21" ht="116" x14ac:dyDescent="0.35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f t="shared" si="10"/>
        <v>100</v>
      </c>
      <c r="P169" s="8">
        <f t="shared" si="11"/>
        <v>61</v>
      </c>
      <c r="Q169" s="10" t="s">
        <v>8315</v>
      </c>
      <c r="R169" t="s">
        <v>8316</v>
      </c>
      <c r="S169" s="14">
        <f t="shared" si="12"/>
        <v>42664.809560185182</v>
      </c>
      <c r="T169" s="15">
        <f t="shared" si="13"/>
        <v>42685.916666666672</v>
      </c>
      <c r="U169">
        <f t="shared" si="14"/>
        <v>2016</v>
      </c>
    </row>
    <row r="170" spans="1:21" ht="116" x14ac:dyDescent="0.35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f t="shared" si="10"/>
        <v>116</v>
      </c>
      <c r="P170" s="8">
        <f t="shared" si="11"/>
        <v>80.03</v>
      </c>
      <c r="Q170" s="10" t="s">
        <v>8315</v>
      </c>
      <c r="R170" t="s">
        <v>8316</v>
      </c>
      <c r="S170" s="14">
        <f t="shared" si="12"/>
        <v>42382.244409722218</v>
      </c>
      <c r="T170" s="15">
        <f t="shared" si="13"/>
        <v>42396.041666666672</v>
      </c>
      <c r="U170">
        <f t="shared" si="14"/>
        <v>2016</v>
      </c>
    </row>
    <row r="171" spans="1:21" ht="116" x14ac:dyDescent="0.35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f t="shared" si="10"/>
        <v>100</v>
      </c>
      <c r="P171" s="8">
        <f t="shared" si="11"/>
        <v>93.98</v>
      </c>
      <c r="Q171" s="10" t="s">
        <v>8315</v>
      </c>
      <c r="R171" t="s">
        <v>8316</v>
      </c>
      <c r="S171" s="14">
        <f t="shared" si="12"/>
        <v>41826.871238425927</v>
      </c>
      <c r="T171" s="15">
        <f t="shared" si="13"/>
        <v>41859.57916666667</v>
      </c>
      <c r="U171">
        <f t="shared" si="14"/>
        <v>2014</v>
      </c>
    </row>
    <row r="172" spans="1:21" ht="87" x14ac:dyDescent="0.35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f t="shared" si="10"/>
        <v>106</v>
      </c>
      <c r="P172" s="8">
        <f t="shared" si="11"/>
        <v>61.94</v>
      </c>
      <c r="Q172" s="10" t="s">
        <v>8315</v>
      </c>
      <c r="R172" t="s">
        <v>8316</v>
      </c>
      <c r="S172" s="14">
        <f t="shared" si="12"/>
        <v>42499.039629629624</v>
      </c>
      <c r="T172" s="15">
        <f t="shared" si="13"/>
        <v>42529.039629629624</v>
      </c>
      <c r="U172">
        <f t="shared" si="14"/>
        <v>2016</v>
      </c>
    </row>
    <row r="173" spans="1:21" ht="87" x14ac:dyDescent="0.35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f t="shared" si="10"/>
        <v>101</v>
      </c>
      <c r="P173" s="8">
        <f t="shared" si="11"/>
        <v>66.45</v>
      </c>
      <c r="Q173" s="10" t="s">
        <v>8315</v>
      </c>
      <c r="R173" t="s">
        <v>8316</v>
      </c>
      <c r="S173" s="14">
        <f t="shared" si="12"/>
        <v>42513.045798611114</v>
      </c>
      <c r="T173" s="15">
        <f t="shared" si="13"/>
        <v>42543.045798611114</v>
      </c>
      <c r="U173">
        <f t="shared" si="14"/>
        <v>2016</v>
      </c>
    </row>
    <row r="174" spans="1:21" ht="116" x14ac:dyDescent="0.35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f t="shared" si="10"/>
        <v>107</v>
      </c>
      <c r="P174" s="8">
        <f t="shared" si="11"/>
        <v>35.799999999999997</v>
      </c>
      <c r="Q174" s="10" t="s">
        <v>8315</v>
      </c>
      <c r="R174" t="s">
        <v>8316</v>
      </c>
      <c r="S174" s="14">
        <f t="shared" si="12"/>
        <v>41914.100289351853</v>
      </c>
      <c r="T174" s="15">
        <f t="shared" si="13"/>
        <v>41928.165972222225</v>
      </c>
      <c r="U174">
        <f t="shared" si="14"/>
        <v>2014</v>
      </c>
    </row>
    <row r="175" spans="1:21" ht="116" x14ac:dyDescent="0.35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f t="shared" si="10"/>
        <v>102</v>
      </c>
      <c r="P175" s="8">
        <f t="shared" si="11"/>
        <v>145.65</v>
      </c>
      <c r="Q175" s="10" t="s">
        <v>8315</v>
      </c>
      <c r="R175" t="s">
        <v>8316</v>
      </c>
      <c r="S175" s="14">
        <f t="shared" si="12"/>
        <v>42521.010370370372</v>
      </c>
      <c r="T175" s="15">
        <f t="shared" si="13"/>
        <v>42543.163194444445</v>
      </c>
      <c r="U175">
        <f t="shared" si="14"/>
        <v>2016</v>
      </c>
    </row>
    <row r="176" spans="1:21" ht="101.5" x14ac:dyDescent="0.35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f t="shared" si="10"/>
        <v>101</v>
      </c>
      <c r="P176" s="8">
        <f t="shared" si="11"/>
        <v>142.28</v>
      </c>
      <c r="Q176" s="10" t="s">
        <v>8315</v>
      </c>
      <c r="R176" t="s">
        <v>8316</v>
      </c>
      <c r="S176" s="14">
        <f t="shared" si="12"/>
        <v>42041.714178240742</v>
      </c>
      <c r="T176" s="15">
        <f t="shared" si="13"/>
        <v>42071.67251157407</v>
      </c>
      <c r="U176">
        <f t="shared" si="14"/>
        <v>2015</v>
      </c>
    </row>
    <row r="177" spans="1:21" ht="116" x14ac:dyDescent="0.35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f t="shared" si="10"/>
        <v>146</v>
      </c>
      <c r="P177" s="8">
        <f t="shared" si="11"/>
        <v>292.77999999999997</v>
      </c>
      <c r="Q177" s="10" t="s">
        <v>8315</v>
      </c>
      <c r="R177" t="s">
        <v>8316</v>
      </c>
      <c r="S177" s="14">
        <f t="shared" si="12"/>
        <v>41822.57503472222</v>
      </c>
      <c r="T177" s="15">
        <f t="shared" si="13"/>
        <v>41825.041666666664</v>
      </c>
      <c r="U177">
        <f t="shared" si="14"/>
        <v>2014</v>
      </c>
    </row>
    <row r="178" spans="1:21" ht="130.5" x14ac:dyDescent="0.35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f t="shared" si="10"/>
        <v>105</v>
      </c>
      <c r="P178" s="8">
        <f t="shared" si="11"/>
        <v>80.400000000000006</v>
      </c>
      <c r="Q178" s="10" t="s">
        <v>8315</v>
      </c>
      <c r="R178" t="s">
        <v>8316</v>
      </c>
      <c r="S178" s="14">
        <f t="shared" si="12"/>
        <v>42248.697754629626</v>
      </c>
      <c r="T178" s="15">
        <f t="shared" si="13"/>
        <v>42283.697754629626</v>
      </c>
      <c r="U178">
        <f t="shared" si="14"/>
        <v>2015</v>
      </c>
    </row>
    <row r="179" spans="1:21" ht="116" x14ac:dyDescent="0.35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f t="shared" si="10"/>
        <v>100</v>
      </c>
      <c r="P179" s="8">
        <f t="shared" si="11"/>
        <v>72.290000000000006</v>
      </c>
      <c r="Q179" s="10" t="s">
        <v>8315</v>
      </c>
      <c r="R179" t="s">
        <v>8316</v>
      </c>
      <c r="S179" s="14">
        <f t="shared" si="12"/>
        <v>41809.860300925924</v>
      </c>
      <c r="T179" s="15">
        <f t="shared" si="13"/>
        <v>41839.860300925924</v>
      </c>
      <c r="U179">
        <f t="shared" si="14"/>
        <v>2014</v>
      </c>
    </row>
    <row r="180" spans="1:21" ht="116" x14ac:dyDescent="0.35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f t="shared" si="10"/>
        <v>105</v>
      </c>
      <c r="P180" s="8">
        <f t="shared" si="11"/>
        <v>32.97</v>
      </c>
      <c r="Q180" s="10" t="s">
        <v>8315</v>
      </c>
      <c r="R180" t="s">
        <v>8316</v>
      </c>
      <c r="S180" s="14">
        <f t="shared" si="12"/>
        <v>42148.676851851851</v>
      </c>
      <c r="T180" s="15">
        <f t="shared" si="13"/>
        <v>42170.676851851851</v>
      </c>
      <c r="U180">
        <f t="shared" si="14"/>
        <v>2015</v>
      </c>
    </row>
    <row r="181" spans="1:21" ht="72.5" x14ac:dyDescent="0.35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f t="shared" si="10"/>
        <v>139</v>
      </c>
      <c r="P181" s="8">
        <f t="shared" si="11"/>
        <v>116.65</v>
      </c>
      <c r="Q181" s="10" t="s">
        <v>8315</v>
      </c>
      <c r="R181" t="s">
        <v>8316</v>
      </c>
      <c r="S181" s="14">
        <f t="shared" si="12"/>
        <v>42185.521087962959</v>
      </c>
      <c r="T181" s="15">
        <f t="shared" si="13"/>
        <v>42215.521087962959</v>
      </c>
      <c r="U181">
        <f t="shared" si="14"/>
        <v>2015</v>
      </c>
    </row>
    <row r="182" spans="1:21" ht="72.5" x14ac:dyDescent="0.35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f t="shared" si="10"/>
        <v>102</v>
      </c>
      <c r="P182" s="8">
        <f t="shared" si="11"/>
        <v>136.85</v>
      </c>
      <c r="Q182" s="10" t="s">
        <v>8315</v>
      </c>
      <c r="R182" t="s">
        <v>8316</v>
      </c>
      <c r="S182" s="14">
        <f t="shared" si="12"/>
        <v>42769.574999999997</v>
      </c>
      <c r="T182" s="15">
        <f t="shared" si="13"/>
        <v>42790.574999999997</v>
      </c>
      <c r="U182">
        <f t="shared" si="14"/>
        <v>2017</v>
      </c>
    </row>
    <row r="183" spans="1:21" ht="87" x14ac:dyDescent="0.35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f t="shared" si="10"/>
        <v>104</v>
      </c>
      <c r="P183" s="8">
        <f t="shared" si="11"/>
        <v>177.62</v>
      </c>
      <c r="Q183" s="10" t="s">
        <v>8315</v>
      </c>
      <c r="R183" t="s">
        <v>8316</v>
      </c>
      <c r="S183" s="14">
        <f t="shared" si="12"/>
        <v>42549.665717592594</v>
      </c>
      <c r="T183" s="15">
        <f t="shared" si="13"/>
        <v>42579.665717592594</v>
      </c>
      <c r="U183">
        <f t="shared" si="14"/>
        <v>2016</v>
      </c>
    </row>
    <row r="184" spans="1:21" ht="130.5" x14ac:dyDescent="0.35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f t="shared" si="10"/>
        <v>138</v>
      </c>
      <c r="P184" s="8">
        <f t="shared" si="11"/>
        <v>109.08</v>
      </c>
      <c r="Q184" s="10" t="s">
        <v>8315</v>
      </c>
      <c r="R184" t="s">
        <v>8316</v>
      </c>
      <c r="S184" s="14">
        <f t="shared" si="12"/>
        <v>42685.974004629628</v>
      </c>
      <c r="T184" s="15">
        <f t="shared" si="13"/>
        <v>42710.974004629628</v>
      </c>
      <c r="U184">
        <f t="shared" si="14"/>
        <v>2016</v>
      </c>
    </row>
    <row r="185" spans="1:21" ht="87" x14ac:dyDescent="0.35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f t="shared" si="10"/>
        <v>102</v>
      </c>
      <c r="P185" s="8">
        <f t="shared" si="11"/>
        <v>78.209999999999994</v>
      </c>
      <c r="Q185" s="10" t="s">
        <v>8315</v>
      </c>
      <c r="R185" t="s">
        <v>8316</v>
      </c>
      <c r="S185" s="14">
        <f t="shared" si="12"/>
        <v>42062.296412037031</v>
      </c>
      <c r="T185" s="15">
        <f t="shared" si="13"/>
        <v>42095.207638888889</v>
      </c>
      <c r="U185">
        <f t="shared" si="14"/>
        <v>2015</v>
      </c>
    </row>
    <row r="186" spans="1:21" ht="116" x14ac:dyDescent="0.35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f t="shared" si="10"/>
        <v>101</v>
      </c>
      <c r="P186" s="8">
        <f t="shared" si="11"/>
        <v>114.13</v>
      </c>
      <c r="Q186" s="10" t="s">
        <v>8315</v>
      </c>
      <c r="R186" t="s">
        <v>8316</v>
      </c>
      <c r="S186" s="14">
        <f t="shared" si="12"/>
        <v>41851.200150462959</v>
      </c>
      <c r="T186" s="15">
        <f t="shared" si="13"/>
        <v>41881.200150462959</v>
      </c>
      <c r="U186">
        <f t="shared" si="14"/>
        <v>2014</v>
      </c>
    </row>
    <row r="187" spans="1:21" ht="116" x14ac:dyDescent="0.35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f t="shared" si="10"/>
        <v>130</v>
      </c>
      <c r="P187" s="8">
        <f t="shared" si="11"/>
        <v>50</v>
      </c>
      <c r="Q187" s="10" t="s">
        <v>8315</v>
      </c>
      <c r="R187" t="s">
        <v>8316</v>
      </c>
      <c r="S187" s="14">
        <f t="shared" si="12"/>
        <v>42053.106111111112</v>
      </c>
      <c r="T187" s="15">
        <f t="shared" si="13"/>
        <v>42112.025694444441</v>
      </c>
      <c r="U187">
        <f t="shared" si="14"/>
        <v>2015</v>
      </c>
    </row>
    <row r="188" spans="1:21" ht="101.5" x14ac:dyDescent="0.35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f t="shared" si="10"/>
        <v>110</v>
      </c>
      <c r="P188" s="8">
        <f t="shared" si="11"/>
        <v>91.67</v>
      </c>
      <c r="Q188" s="10" t="s">
        <v>8315</v>
      </c>
      <c r="R188" t="s">
        <v>8316</v>
      </c>
      <c r="S188" s="14">
        <f t="shared" si="12"/>
        <v>42054.024421296301</v>
      </c>
      <c r="T188" s="15">
        <f t="shared" si="13"/>
        <v>42061.024421296301</v>
      </c>
      <c r="U188">
        <f t="shared" si="14"/>
        <v>2015</v>
      </c>
    </row>
    <row r="189" spans="1:21" ht="116" x14ac:dyDescent="0.35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f t="shared" si="10"/>
        <v>100</v>
      </c>
      <c r="P189" s="8">
        <f t="shared" si="11"/>
        <v>69.819999999999993</v>
      </c>
      <c r="Q189" s="10" t="s">
        <v>8315</v>
      </c>
      <c r="R189" t="s">
        <v>8316</v>
      </c>
      <c r="S189" s="14">
        <f t="shared" si="12"/>
        <v>42466.558796296296</v>
      </c>
      <c r="T189" s="15">
        <f t="shared" si="13"/>
        <v>42490.165972222225</v>
      </c>
      <c r="U189">
        <f t="shared" si="14"/>
        <v>2016</v>
      </c>
    </row>
    <row r="190" spans="1:21" ht="116" x14ac:dyDescent="0.35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f t="shared" si="10"/>
        <v>153</v>
      </c>
      <c r="P190" s="8">
        <f t="shared" si="11"/>
        <v>109.57</v>
      </c>
      <c r="Q190" s="10" t="s">
        <v>8315</v>
      </c>
      <c r="R190" t="s">
        <v>8316</v>
      </c>
      <c r="S190" s="14">
        <f t="shared" si="12"/>
        <v>42513.110787037032</v>
      </c>
      <c r="T190" s="15">
        <f t="shared" si="13"/>
        <v>42534.708333333328</v>
      </c>
      <c r="U190">
        <f t="shared" si="14"/>
        <v>2016</v>
      </c>
    </row>
    <row r="191" spans="1:21" ht="72.5" x14ac:dyDescent="0.35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f t="shared" si="10"/>
        <v>102</v>
      </c>
      <c r="P191" s="8">
        <f t="shared" si="11"/>
        <v>55.6</v>
      </c>
      <c r="Q191" s="10" t="s">
        <v>8315</v>
      </c>
      <c r="R191" t="s">
        <v>8316</v>
      </c>
      <c r="S191" s="14">
        <f t="shared" si="12"/>
        <v>42270.7269212963</v>
      </c>
      <c r="T191" s="15">
        <f t="shared" si="13"/>
        <v>42306.167361111111</v>
      </c>
      <c r="U191">
        <f t="shared" si="14"/>
        <v>2015</v>
      </c>
    </row>
    <row r="192" spans="1:21" ht="101.5" x14ac:dyDescent="0.35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f t="shared" si="10"/>
        <v>103</v>
      </c>
      <c r="P192" s="8">
        <f t="shared" si="11"/>
        <v>63.57</v>
      </c>
      <c r="Q192" s="10" t="s">
        <v>8315</v>
      </c>
      <c r="R192" t="s">
        <v>8316</v>
      </c>
      <c r="S192" s="14">
        <f t="shared" si="12"/>
        <v>41932.311099537037</v>
      </c>
      <c r="T192" s="15">
        <f t="shared" si="13"/>
        <v>41962.352766203709</v>
      </c>
      <c r="U192">
        <f t="shared" si="14"/>
        <v>2014</v>
      </c>
    </row>
    <row r="193" spans="1:21" ht="101.5" x14ac:dyDescent="0.35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f t="shared" si="10"/>
        <v>106</v>
      </c>
      <c r="P193" s="8">
        <f t="shared" si="11"/>
        <v>184.78</v>
      </c>
      <c r="Q193" s="10" t="s">
        <v>8315</v>
      </c>
      <c r="R193" t="s">
        <v>8316</v>
      </c>
      <c r="S193" s="14">
        <f t="shared" si="12"/>
        <v>42746.057106481487</v>
      </c>
      <c r="T193" s="15">
        <f t="shared" si="13"/>
        <v>42791.057106481487</v>
      </c>
      <c r="U193">
        <f t="shared" si="14"/>
        <v>2017</v>
      </c>
    </row>
    <row r="194" spans="1:21" ht="116" x14ac:dyDescent="0.35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f t="shared" ref="O194:O257" si="15">ROUND(E194/D194*100,0)</f>
        <v>113</v>
      </c>
      <c r="P194" s="8">
        <f t="shared" ref="P194:P257" si="16">IFERROR(ROUND(E194/L194,2),0)</f>
        <v>83.43</v>
      </c>
      <c r="Q194" s="10" t="s">
        <v>8315</v>
      </c>
      <c r="R194" t="s">
        <v>8316</v>
      </c>
      <c r="S194" s="14">
        <f t="shared" ref="S194:S257" si="17">(((J194/60)/60)/24)+DATE(1970,1,1)</f>
        <v>41866.025347222225</v>
      </c>
      <c r="T194" s="15">
        <f t="shared" ref="T194:T257" si="18">(((I194/60)/60)/24)+DATE(1970,1,1)</f>
        <v>41883.665972222225</v>
      </c>
      <c r="U194">
        <f t="shared" ref="U194:U257" si="19">YEAR(S194)</f>
        <v>2014</v>
      </c>
    </row>
    <row r="195" spans="1:21" ht="101.5" x14ac:dyDescent="0.35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f t="shared" si="15"/>
        <v>218</v>
      </c>
      <c r="P195" s="8">
        <f t="shared" si="16"/>
        <v>54.5</v>
      </c>
      <c r="Q195" s="10" t="s">
        <v>8315</v>
      </c>
      <c r="R195" t="s">
        <v>8316</v>
      </c>
      <c r="S195" s="14">
        <f t="shared" si="17"/>
        <v>42056.091631944444</v>
      </c>
      <c r="T195" s="15">
        <f t="shared" si="18"/>
        <v>42070.204861111109</v>
      </c>
      <c r="U195">
        <f t="shared" si="19"/>
        <v>2015</v>
      </c>
    </row>
    <row r="196" spans="1:21" ht="101.5" x14ac:dyDescent="0.35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f t="shared" si="15"/>
        <v>101</v>
      </c>
      <c r="P196" s="8">
        <f t="shared" si="16"/>
        <v>302.31</v>
      </c>
      <c r="Q196" s="10" t="s">
        <v>8315</v>
      </c>
      <c r="R196" t="s">
        <v>8316</v>
      </c>
      <c r="S196" s="14">
        <f t="shared" si="17"/>
        <v>41851.771354166667</v>
      </c>
      <c r="T196" s="15">
        <f t="shared" si="18"/>
        <v>41870.666666666664</v>
      </c>
      <c r="U196">
        <f t="shared" si="19"/>
        <v>2014</v>
      </c>
    </row>
    <row r="197" spans="1:21" ht="101.5" x14ac:dyDescent="0.35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f t="shared" si="15"/>
        <v>104</v>
      </c>
      <c r="P197" s="8">
        <f t="shared" si="16"/>
        <v>866.67</v>
      </c>
      <c r="Q197" s="10" t="s">
        <v>8315</v>
      </c>
      <c r="R197" t="s">
        <v>8316</v>
      </c>
      <c r="S197" s="14">
        <f t="shared" si="17"/>
        <v>42321.101759259262</v>
      </c>
      <c r="T197" s="15">
        <f t="shared" si="18"/>
        <v>42351.101759259262</v>
      </c>
      <c r="U197">
        <f t="shared" si="19"/>
        <v>2015</v>
      </c>
    </row>
    <row r="198" spans="1:21" ht="116" x14ac:dyDescent="0.35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f t="shared" si="15"/>
        <v>221</v>
      </c>
      <c r="P198" s="8">
        <f t="shared" si="16"/>
        <v>61.39</v>
      </c>
      <c r="Q198" s="10" t="s">
        <v>8315</v>
      </c>
      <c r="R198" t="s">
        <v>8316</v>
      </c>
      <c r="S198" s="14">
        <f t="shared" si="17"/>
        <v>42107.067557870367</v>
      </c>
      <c r="T198" s="15">
        <f t="shared" si="18"/>
        <v>42137.067557870367</v>
      </c>
      <c r="U198">
        <f t="shared" si="19"/>
        <v>2015</v>
      </c>
    </row>
    <row r="199" spans="1:21" ht="87" x14ac:dyDescent="0.35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f t="shared" si="15"/>
        <v>105</v>
      </c>
      <c r="P199" s="8">
        <f t="shared" si="16"/>
        <v>45.48</v>
      </c>
      <c r="Q199" s="10" t="s">
        <v>8315</v>
      </c>
      <c r="R199" t="s">
        <v>8316</v>
      </c>
      <c r="S199" s="14">
        <f t="shared" si="17"/>
        <v>41969.199756944443</v>
      </c>
      <c r="T199" s="15">
        <f t="shared" si="18"/>
        <v>42005.208333333328</v>
      </c>
      <c r="U199">
        <f t="shared" si="19"/>
        <v>2014</v>
      </c>
    </row>
    <row r="200" spans="1:21" ht="72.5" x14ac:dyDescent="0.35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f t="shared" si="15"/>
        <v>118</v>
      </c>
      <c r="P200" s="8">
        <f t="shared" si="16"/>
        <v>67.92</v>
      </c>
      <c r="Q200" s="10" t="s">
        <v>8315</v>
      </c>
      <c r="R200" t="s">
        <v>8316</v>
      </c>
      <c r="S200" s="14">
        <f t="shared" si="17"/>
        <v>42690.334317129629</v>
      </c>
      <c r="T200" s="15">
        <f t="shared" si="18"/>
        <v>42721.333333333328</v>
      </c>
      <c r="U200">
        <f t="shared" si="19"/>
        <v>2016</v>
      </c>
    </row>
    <row r="201" spans="1:21" ht="72.5" x14ac:dyDescent="0.35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f t="shared" si="15"/>
        <v>139</v>
      </c>
      <c r="P201" s="8">
        <f t="shared" si="16"/>
        <v>30.78</v>
      </c>
      <c r="Q201" s="10" t="s">
        <v>8315</v>
      </c>
      <c r="R201" t="s">
        <v>8316</v>
      </c>
      <c r="S201" s="14">
        <f t="shared" si="17"/>
        <v>42312.874594907407</v>
      </c>
      <c r="T201" s="15">
        <f t="shared" si="18"/>
        <v>42340.874594907407</v>
      </c>
      <c r="U201">
        <f t="shared" si="19"/>
        <v>2015</v>
      </c>
    </row>
    <row r="202" spans="1:21" ht="87" x14ac:dyDescent="0.35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f t="shared" si="15"/>
        <v>104</v>
      </c>
      <c r="P202" s="8">
        <f t="shared" si="16"/>
        <v>38.33</v>
      </c>
      <c r="Q202" s="10" t="s">
        <v>8315</v>
      </c>
      <c r="R202" t="s">
        <v>8316</v>
      </c>
      <c r="S202" s="14">
        <f t="shared" si="17"/>
        <v>41855.548101851848</v>
      </c>
      <c r="T202" s="15">
        <f t="shared" si="18"/>
        <v>41876.207638888889</v>
      </c>
      <c r="U202">
        <f t="shared" si="19"/>
        <v>2014</v>
      </c>
    </row>
    <row r="203" spans="1:21" ht="130.5" x14ac:dyDescent="0.35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f t="shared" si="15"/>
        <v>100</v>
      </c>
      <c r="P203" s="8">
        <f t="shared" si="16"/>
        <v>421.11</v>
      </c>
      <c r="Q203" s="10" t="s">
        <v>8315</v>
      </c>
      <c r="R203" t="s">
        <v>8316</v>
      </c>
      <c r="S203" s="14">
        <f t="shared" si="17"/>
        <v>42059.701319444444</v>
      </c>
      <c r="T203" s="15">
        <f t="shared" si="18"/>
        <v>42119.659652777773</v>
      </c>
      <c r="U203">
        <f t="shared" si="19"/>
        <v>2015</v>
      </c>
    </row>
    <row r="204" spans="1:21" ht="116" x14ac:dyDescent="0.35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f t="shared" si="15"/>
        <v>104</v>
      </c>
      <c r="P204" s="8">
        <f t="shared" si="16"/>
        <v>111.89</v>
      </c>
      <c r="Q204" s="10" t="s">
        <v>8315</v>
      </c>
      <c r="R204" t="s">
        <v>8316</v>
      </c>
      <c r="S204" s="14">
        <f t="shared" si="17"/>
        <v>41937.95344907407</v>
      </c>
      <c r="T204" s="15">
        <f t="shared" si="18"/>
        <v>41972.995115740734</v>
      </c>
      <c r="U204">
        <f t="shared" si="19"/>
        <v>2014</v>
      </c>
    </row>
    <row r="205" spans="1:21" ht="116" x14ac:dyDescent="0.35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f t="shared" si="15"/>
        <v>102</v>
      </c>
      <c r="P205" s="8">
        <f t="shared" si="16"/>
        <v>85.21</v>
      </c>
      <c r="Q205" s="10" t="s">
        <v>8315</v>
      </c>
      <c r="R205" t="s">
        <v>8316</v>
      </c>
      <c r="S205" s="14">
        <f t="shared" si="17"/>
        <v>42044.184988425928</v>
      </c>
      <c r="T205" s="15">
        <f t="shared" si="18"/>
        <v>42074.143321759257</v>
      </c>
      <c r="U205">
        <f t="shared" si="19"/>
        <v>2015</v>
      </c>
    </row>
    <row r="206" spans="1:21" ht="116" x14ac:dyDescent="0.35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f t="shared" si="15"/>
        <v>112</v>
      </c>
      <c r="P206" s="8">
        <f t="shared" si="16"/>
        <v>65.17</v>
      </c>
      <c r="Q206" s="10" t="s">
        <v>8315</v>
      </c>
      <c r="R206" t="s">
        <v>8316</v>
      </c>
      <c r="S206" s="14">
        <f t="shared" si="17"/>
        <v>42524.782638888893</v>
      </c>
      <c r="T206" s="15">
        <f t="shared" si="18"/>
        <v>42544.782638888893</v>
      </c>
      <c r="U206">
        <f t="shared" si="19"/>
        <v>2016</v>
      </c>
    </row>
    <row r="207" spans="1:21" ht="116" x14ac:dyDescent="0.35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f t="shared" si="15"/>
        <v>100</v>
      </c>
      <c r="P207" s="8">
        <f t="shared" si="16"/>
        <v>93.76</v>
      </c>
      <c r="Q207" s="10" t="s">
        <v>8315</v>
      </c>
      <c r="R207" t="s">
        <v>8316</v>
      </c>
      <c r="S207" s="14">
        <f t="shared" si="17"/>
        <v>42292.087592592594</v>
      </c>
      <c r="T207" s="15">
        <f t="shared" si="18"/>
        <v>42329.125</v>
      </c>
      <c r="U207">
        <f t="shared" si="19"/>
        <v>2015</v>
      </c>
    </row>
    <row r="208" spans="1:21" ht="116" x14ac:dyDescent="0.35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f t="shared" si="15"/>
        <v>100</v>
      </c>
      <c r="P208" s="8">
        <f t="shared" si="16"/>
        <v>133.33000000000001</v>
      </c>
      <c r="Q208" s="10" t="s">
        <v>8315</v>
      </c>
      <c r="R208" t="s">
        <v>8316</v>
      </c>
      <c r="S208" s="14">
        <f t="shared" si="17"/>
        <v>41953.8675</v>
      </c>
      <c r="T208" s="15">
        <f t="shared" si="18"/>
        <v>41983.8675</v>
      </c>
      <c r="U208">
        <f t="shared" si="19"/>
        <v>2014</v>
      </c>
    </row>
    <row r="209" spans="1:21" ht="130.5" x14ac:dyDescent="0.35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f t="shared" si="15"/>
        <v>105</v>
      </c>
      <c r="P209" s="8">
        <f t="shared" si="16"/>
        <v>51.22</v>
      </c>
      <c r="Q209" s="10" t="s">
        <v>8315</v>
      </c>
      <c r="R209" t="s">
        <v>8316</v>
      </c>
      <c r="S209" s="14">
        <f t="shared" si="17"/>
        <v>41946.644745370373</v>
      </c>
      <c r="T209" s="15">
        <f t="shared" si="18"/>
        <v>41976.644745370373</v>
      </c>
      <c r="U209">
        <f t="shared" si="19"/>
        <v>2014</v>
      </c>
    </row>
    <row r="210" spans="1:21" ht="145" x14ac:dyDescent="0.35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f t="shared" si="15"/>
        <v>117</v>
      </c>
      <c r="P210" s="8">
        <f t="shared" si="16"/>
        <v>100.17</v>
      </c>
      <c r="Q210" s="10" t="s">
        <v>8315</v>
      </c>
      <c r="R210" t="s">
        <v>8316</v>
      </c>
      <c r="S210" s="14">
        <f t="shared" si="17"/>
        <v>41947.762592592589</v>
      </c>
      <c r="T210" s="15">
        <f t="shared" si="18"/>
        <v>41987.762592592597</v>
      </c>
      <c r="U210">
        <f t="shared" si="19"/>
        <v>2014</v>
      </c>
    </row>
    <row r="211" spans="1:21" ht="101.5" x14ac:dyDescent="0.35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f t="shared" si="15"/>
        <v>115</v>
      </c>
      <c r="P211" s="8">
        <f t="shared" si="16"/>
        <v>184.68</v>
      </c>
      <c r="Q211" s="10" t="s">
        <v>8315</v>
      </c>
      <c r="R211" t="s">
        <v>8316</v>
      </c>
      <c r="S211" s="14">
        <f t="shared" si="17"/>
        <v>42494.563449074078</v>
      </c>
      <c r="T211" s="15">
        <f t="shared" si="18"/>
        <v>42524.563449074078</v>
      </c>
      <c r="U211">
        <f t="shared" si="19"/>
        <v>2016</v>
      </c>
    </row>
    <row r="212" spans="1:21" ht="116" x14ac:dyDescent="0.35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f t="shared" si="15"/>
        <v>102</v>
      </c>
      <c r="P212" s="8">
        <f t="shared" si="16"/>
        <v>69.819999999999993</v>
      </c>
      <c r="Q212" s="10" t="s">
        <v>8315</v>
      </c>
      <c r="R212" t="s">
        <v>8316</v>
      </c>
      <c r="S212" s="14">
        <f t="shared" si="17"/>
        <v>41815.774826388886</v>
      </c>
      <c r="T212" s="15">
        <f t="shared" si="18"/>
        <v>41830.774826388886</v>
      </c>
      <c r="U212">
        <f t="shared" si="19"/>
        <v>2014</v>
      </c>
    </row>
    <row r="213" spans="1:21" ht="116" x14ac:dyDescent="0.35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f t="shared" si="15"/>
        <v>223</v>
      </c>
      <c r="P213" s="8">
        <f t="shared" si="16"/>
        <v>61.94</v>
      </c>
      <c r="Q213" s="10" t="s">
        <v>8315</v>
      </c>
      <c r="R213" t="s">
        <v>8316</v>
      </c>
      <c r="S213" s="14">
        <f t="shared" si="17"/>
        <v>41830.545694444445</v>
      </c>
      <c r="T213" s="15">
        <f t="shared" si="18"/>
        <v>41859.936111111114</v>
      </c>
      <c r="U213">
        <f t="shared" si="19"/>
        <v>2014</v>
      </c>
    </row>
    <row r="214" spans="1:21" ht="101.5" x14ac:dyDescent="0.35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f t="shared" si="15"/>
        <v>106</v>
      </c>
      <c r="P214" s="8">
        <f t="shared" si="16"/>
        <v>36.07</v>
      </c>
      <c r="Q214" s="10" t="s">
        <v>8315</v>
      </c>
      <c r="R214" t="s">
        <v>8316</v>
      </c>
      <c r="S214" s="14">
        <f t="shared" si="17"/>
        <v>41923.921643518523</v>
      </c>
      <c r="T214" s="15">
        <f t="shared" si="18"/>
        <v>41949.031944444447</v>
      </c>
      <c r="U214">
        <f t="shared" si="19"/>
        <v>2014</v>
      </c>
    </row>
    <row r="215" spans="1:21" ht="101.5" x14ac:dyDescent="0.35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f t="shared" si="15"/>
        <v>104</v>
      </c>
      <c r="P215" s="8">
        <f t="shared" si="16"/>
        <v>55.89</v>
      </c>
      <c r="Q215" s="10" t="s">
        <v>8315</v>
      </c>
      <c r="R215" t="s">
        <v>8316</v>
      </c>
      <c r="S215" s="14">
        <f t="shared" si="17"/>
        <v>41764.44663194444</v>
      </c>
      <c r="T215" s="15">
        <f t="shared" si="18"/>
        <v>41791.165972222225</v>
      </c>
      <c r="U215">
        <f t="shared" si="19"/>
        <v>2014</v>
      </c>
    </row>
    <row r="216" spans="1:21" ht="116" x14ac:dyDescent="0.35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f t="shared" si="15"/>
        <v>111</v>
      </c>
      <c r="P216" s="8">
        <f t="shared" si="16"/>
        <v>68.349999999999994</v>
      </c>
      <c r="Q216" s="10" t="s">
        <v>8315</v>
      </c>
      <c r="R216" t="s">
        <v>8316</v>
      </c>
      <c r="S216" s="14">
        <f t="shared" si="17"/>
        <v>41941.75203703704</v>
      </c>
      <c r="T216" s="15">
        <f t="shared" si="18"/>
        <v>41964.708333333328</v>
      </c>
      <c r="U216">
        <f t="shared" si="19"/>
        <v>2014</v>
      </c>
    </row>
    <row r="217" spans="1:21" ht="116" x14ac:dyDescent="0.35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f t="shared" si="15"/>
        <v>100</v>
      </c>
      <c r="P217" s="8">
        <f t="shared" si="16"/>
        <v>118.13</v>
      </c>
      <c r="Q217" s="10" t="s">
        <v>8315</v>
      </c>
      <c r="R217" t="s">
        <v>8316</v>
      </c>
      <c r="S217" s="14">
        <f t="shared" si="17"/>
        <v>41834.953865740739</v>
      </c>
      <c r="T217" s="15">
        <f t="shared" si="18"/>
        <v>41879.953865740739</v>
      </c>
      <c r="U217">
        <f t="shared" si="19"/>
        <v>2014</v>
      </c>
    </row>
    <row r="218" spans="1:21" ht="101.5" x14ac:dyDescent="0.35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f t="shared" si="15"/>
        <v>110</v>
      </c>
      <c r="P218" s="8">
        <f t="shared" si="16"/>
        <v>99.79</v>
      </c>
      <c r="Q218" s="10" t="s">
        <v>8315</v>
      </c>
      <c r="R218" t="s">
        <v>8316</v>
      </c>
      <c r="S218" s="14">
        <f t="shared" si="17"/>
        <v>42290.61855324074</v>
      </c>
      <c r="T218" s="15">
        <f t="shared" si="18"/>
        <v>42320.104861111111</v>
      </c>
      <c r="U218">
        <f t="shared" si="19"/>
        <v>2015</v>
      </c>
    </row>
    <row r="219" spans="1:21" ht="130.5" x14ac:dyDescent="0.35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f t="shared" si="15"/>
        <v>122</v>
      </c>
      <c r="P219" s="8">
        <f t="shared" si="16"/>
        <v>203.33</v>
      </c>
      <c r="Q219" s="10" t="s">
        <v>8315</v>
      </c>
      <c r="R219" t="s">
        <v>8316</v>
      </c>
      <c r="S219" s="14">
        <f t="shared" si="17"/>
        <v>42152.503495370373</v>
      </c>
      <c r="T219" s="15">
        <f t="shared" si="18"/>
        <v>42172.503495370373</v>
      </c>
      <c r="U219">
        <f t="shared" si="19"/>
        <v>2015</v>
      </c>
    </row>
    <row r="220" spans="1:21" ht="87" x14ac:dyDescent="0.35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f t="shared" si="15"/>
        <v>100</v>
      </c>
      <c r="P220" s="8">
        <f t="shared" si="16"/>
        <v>110.23</v>
      </c>
      <c r="Q220" s="10" t="s">
        <v>8315</v>
      </c>
      <c r="R220" t="s">
        <v>8316</v>
      </c>
      <c r="S220" s="14">
        <f t="shared" si="17"/>
        <v>41791.492777777778</v>
      </c>
      <c r="T220" s="15">
        <f t="shared" si="18"/>
        <v>41836.492777777778</v>
      </c>
      <c r="U220">
        <f t="shared" si="19"/>
        <v>2014</v>
      </c>
    </row>
    <row r="221" spans="1:21" ht="101.5" x14ac:dyDescent="0.35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f t="shared" si="15"/>
        <v>211</v>
      </c>
      <c r="P221" s="8">
        <f t="shared" si="16"/>
        <v>58.61</v>
      </c>
      <c r="Q221" s="10" t="s">
        <v>8315</v>
      </c>
      <c r="R221" t="s">
        <v>8316</v>
      </c>
      <c r="S221" s="14">
        <f t="shared" si="17"/>
        <v>41808.991944444446</v>
      </c>
      <c r="T221" s="15">
        <f t="shared" si="18"/>
        <v>41838.991944444446</v>
      </c>
      <c r="U221">
        <f t="shared" si="19"/>
        <v>2014</v>
      </c>
    </row>
    <row r="222" spans="1:21" ht="116" x14ac:dyDescent="0.35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f t="shared" si="15"/>
        <v>109</v>
      </c>
      <c r="P222" s="8">
        <f t="shared" si="16"/>
        <v>81.38</v>
      </c>
      <c r="Q222" s="10" t="s">
        <v>8315</v>
      </c>
      <c r="R222" t="s">
        <v>8316</v>
      </c>
      <c r="S222" s="14">
        <f t="shared" si="17"/>
        <v>42500.041550925926</v>
      </c>
      <c r="T222" s="15">
        <f t="shared" si="18"/>
        <v>42527.291666666672</v>
      </c>
      <c r="U222">
        <f t="shared" si="19"/>
        <v>2016</v>
      </c>
    </row>
    <row r="223" spans="1:21" ht="116" x14ac:dyDescent="0.35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f t="shared" si="15"/>
        <v>104</v>
      </c>
      <c r="P223" s="8">
        <f t="shared" si="16"/>
        <v>199.17</v>
      </c>
      <c r="Q223" s="10" t="s">
        <v>8315</v>
      </c>
      <c r="R223" t="s">
        <v>8316</v>
      </c>
      <c r="S223" s="14">
        <f t="shared" si="17"/>
        <v>42265.022824074069</v>
      </c>
      <c r="T223" s="15">
        <f t="shared" si="18"/>
        <v>42285.022824074069</v>
      </c>
      <c r="U223">
        <f t="shared" si="19"/>
        <v>2015</v>
      </c>
    </row>
    <row r="224" spans="1:21" ht="116" x14ac:dyDescent="0.35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f t="shared" si="15"/>
        <v>130</v>
      </c>
      <c r="P224" s="8">
        <f t="shared" si="16"/>
        <v>46.43</v>
      </c>
      <c r="Q224" s="10" t="s">
        <v>8315</v>
      </c>
      <c r="R224" t="s">
        <v>8316</v>
      </c>
      <c r="S224" s="14">
        <f t="shared" si="17"/>
        <v>42053.733078703706</v>
      </c>
      <c r="T224" s="15">
        <f t="shared" si="18"/>
        <v>42063.207638888889</v>
      </c>
      <c r="U224">
        <f t="shared" si="19"/>
        <v>2015</v>
      </c>
    </row>
    <row r="225" spans="1:21" ht="116" x14ac:dyDescent="0.35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f t="shared" si="15"/>
        <v>104</v>
      </c>
      <c r="P225" s="8">
        <f t="shared" si="16"/>
        <v>70.569999999999993</v>
      </c>
      <c r="Q225" s="10" t="s">
        <v>8315</v>
      </c>
      <c r="R225" t="s">
        <v>8316</v>
      </c>
      <c r="S225" s="14">
        <f t="shared" si="17"/>
        <v>42675.832465277781</v>
      </c>
      <c r="T225" s="15">
        <f t="shared" si="18"/>
        <v>42705.332638888889</v>
      </c>
      <c r="U225">
        <f t="shared" si="19"/>
        <v>2016</v>
      </c>
    </row>
    <row r="226" spans="1:21" ht="87" x14ac:dyDescent="0.35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f t="shared" si="15"/>
        <v>100</v>
      </c>
      <c r="P226" s="8">
        <f t="shared" si="16"/>
        <v>22.22</v>
      </c>
      <c r="Q226" s="10" t="s">
        <v>8315</v>
      </c>
      <c r="R226" t="s">
        <v>8316</v>
      </c>
      <c r="S226" s="14">
        <f t="shared" si="17"/>
        <v>42467.144166666665</v>
      </c>
      <c r="T226" s="15">
        <f t="shared" si="18"/>
        <v>42477.979166666672</v>
      </c>
      <c r="U226">
        <f t="shared" si="19"/>
        <v>2016</v>
      </c>
    </row>
    <row r="227" spans="1:21" ht="116" x14ac:dyDescent="0.35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f t="shared" si="15"/>
        <v>100</v>
      </c>
      <c r="P227" s="8">
        <f t="shared" si="16"/>
        <v>37.78</v>
      </c>
      <c r="Q227" s="10" t="s">
        <v>8315</v>
      </c>
      <c r="R227" t="s">
        <v>8316</v>
      </c>
      <c r="S227" s="14">
        <f t="shared" si="17"/>
        <v>41894.91375</v>
      </c>
      <c r="T227" s="15">
        <f t="shared" si="18"/>
        <v>41938.029861111114</v>
      </c>
      <c r="U227">
        <f t="shared" si="19"/>
        <v>2014</v>
      </c>
    </row>
    <row r="228" spans="1:21" ht="116" x14ac:dyDescent="0.35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f t="shared" si="15"/>
        <v>101</v>
      </c>
      <c r="P228" s="8">
        <f t="shared" si="16"/>
        <v>72.05</v>
      </c>
      <c r="Q228" s="10" t="s">
        <v>8315</v>
      </c>
      <c r="R228" t="s">
        <v>8316</v>
      </c>
      <c r="S228" s="14">
        <f t="shared" si="17"/>
        <v>41752.83457175926</v>
      </c>
      <c r="T228" s="15">
        <f t="shared" si="18"/>
        <v>41782.83457175926</v>
      </c>
      <c r="U228">
        <f t="shared" si="19"/>
        <v>2014</v>
      </c>
    </row>
    <row r="229" spans="1:21" ht="130.5" x14ac:dyDescent="0.35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f t="shared" si="15"/>
        <v>101</v>
      </c>
      <c r="P229" s="8">
        <f t="shared" si="16"/>
        <v>103.21</v>
      </c>
      <c r="Q229" s="10" t="s">
        <v>8315</v>
      </c>
      <c r="R229" t="s">
        <v>8316</v>
      </c>
      <c r="S229" s="14">
        <f t="shared" si="17"/>
        <v>42037.791238425925</v>
      </c>
      <c r="T229" s="15">
        <f t="shared" si="18"/>
        <v>42067.791238425925</v>
      </c>
      <c r="U229">
        <f t="shared" si="19"/>
        <v>2015</v>
      </c>
    </row>
    <row r="230" spans="1:21" ht="101.5" x14ac:dyDescent="0.35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f t="shared" si="15"/>
        <v>140</v>
      </c>
      <c r="P230" s="8">
        <f t="shared" si="16"/>
        <v>35</v>
      </c>
      <c r="Q230" s="10" t="s">
        <v>8315</v>
      </c>
      <c r="R230" t="s">
        <v>8316</v>
      </c>
      <c r="S230" s="14">
        <f t="shared" si="17"/>
        <v>42088.911354166667</v>
      </c>
      <c r="T230" s="15">
        <f t="shared" si="18"/>
        <v>42118.911354166667</v>
      </c>
      <c r="U230">
        <f t="shared" si="19"/>
        <v>2015</v>
      </c>
    </row>
    <row r="231" spans="1:21" ht="116" x14ac:dyDescent="0.35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f t="shared" si="15"/>
        <v>104</v>
      </c>
      <c r="P231" s="8">
        <f t="shared" si="16"/>
        <v>81.78</v>
      </c>
      <c r="Q231" s="10" t="s">
        <v>8315</v>
      </c>
      <c r="R231" t="s">
        <v>8316</v>
      </c>
      <c r="S231" s="14">
        <f t="shared" si="17"/>
        <v>42018.676898148144</v>
      </c>
      <c r="T231" s="15">
        <f t="shared" si="18"/>
        <v>42040.290972222225</v>
      </c>
      <c r="U231">
        <f t="shared" si="19"/>
        <v>2015</v>
      </c>
    </row>
    <row r="232" spans="1:21" ht="101.5" x14ac:dyDescent="0.35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f t="shared" si="15"/>
        <v>103</v>
      </c>
      <c r="P232" s="8">
        <f t="shared" si="16"/>
        <v>297.02999999999997</v>
      </c>
      <c r="Q232" s="10" t="s">
        <v>8315</v>
      </c>
      <c r="R232" t="s">
        <v>8316</v>
      </c>
      <c r="S232" s="14">
        <f t="shared" si="17"/>
        <v>41884.617314814815</v>
      </c>
      <c r="T232" s="15">
        <f t="shared" si="18"/>
        <v>41916.617314814815</v>
      </c>
      <c r="U232">
        <f t="shared" si="19"/>
        <v>2014</v>
      </c>
    </row>
    <row r="233" spans="1:21" ht="101.5" x14ac:dyDescent="0.35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f t="shared" si="15"/>
        <v>108</v>
      </c>
      <c r="P233" s="8">
        <f t="shared" si="16"/>
        <v>46.61</v>
      </c>
      <c r="Q233" s="10" t="s">
        <v>8315</v>
      </c>
      <c r="R233" t="s">
        <v>8316</v>
      </c>
      <c r="S233" s="14">
        <f t="shared" si="17"/>
        <v>41884.056747685187</v>
      </c>
      <c r="T233" s="15">
        <f t="shared" si="18"/>
        <v>41903.083333333336</v>
      </c>
      <c r="U233">
        <f t="shared" si="19"/>
        <v>2014</v>
      </c>
    </row>
    <row r="234" spans="1:21" ht="101.5" x14ac:dyDescent="0.35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f t="shared" si="15"/>
        <v>100</v>
      </c>
      <c r="P234" s="8">
        <f t="shared" si="16"/>
        <v>95.24</v>
      </c>
      <c r="Q234" s="10" t="s">
        <v>8315</v>
      </c>
      <c r="R234" t="s">
        <v>8316</v>
      </c>
      <c r="S234" s="14">
        <f t="shared" si="17"/>
        <v>41839.730937500004</v>
      </c>
      <c r="T234" s="15">
        <f t="shared" si="18"/>
        <v>41869.730937500004</v>
      </c>
      <c r="U234">
        <f t="shared" si="19"/>
        <v>2014</v>
      </c>
    </row>
    <row r="235" spans="1:21" ht="101.5" x14ac:dyDescent="0.35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f t="shared" si="15"/>
        <v>110</v>
      </c>
      <c r="P235" s="8">
        <f t="shared" si="16"/>
        <v>52.21</v>
      </c>
      <c r="Q235" s="10" t="s">
        <v>8315</v>
      </c>
      <c r="R235" t="s">
        <v>8316</v>
      </c>
      <c r="S235" s="14">
        <f t="shared" si="17"/>
        <v>42380.581180555557</v>
      </c>
      <c r="T235" s="15">
        <f t="shared" si="18"/>
        <v>42405.916666666672</v>
      </c>
      <c r="U235">
        <f t="shared" si="19"/>
        <v>2016</v>
      </c>
    </row>
    <row r="236" spans="1:21" ht="87" x14ac:dyDescent="0.35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f t="shared" si="15"/>
        <v>100</v>
      </c>
      <c r="P236" s="8">
        <f t="shared" si="16"/>
        <v>134.15</v>
      </c>
      <c r="Q236" s="10" t="s">
        <v>8315</v>
      </c>
      <c r="R236" t="s">
        <v>8316</v>
      </c>
      <c r="S236" s="14">
        <f t="shared" si="17"/>
        <v>41776.063136574077</v>
      </c>
      <c r="T236" s="15">
        <f t="shared" si="18"/>
        <v>41807.125</v>
      </c>
      <c r="U236">
        <f t="shared" si="19"/>
        <v>2014</v>
      </c>
    </row>
    <row r="237" spans="1:21" ht="116" x14ac:dyDescent="0.35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f t="shared" si="15"/>
        <v>106</v>
      </c>
      <c r="P237" s="8">
        <f t="shared" si="16"/>
        <v>62.83</v>
      </c>
      <c r="Q237" s="10" t="s">
        <v>8315</v>
      </c>
      <c r="R237" t="s">
        <v>8316</v>
      </c>
      <c r="S237" s="14">
        <f t="shared" si="17"/>
        <v>41800.380428240744</v>
      </c>
      <c r="T237" s="15">
        <f t="shared" si="18"/>
        <v>41830.380428240744</v>
      </c>
      <c r="U237">
        <f t="shared" si="19"/>
        <v>2014</v>
      </c>
    </row>
    <row r="238" spans="1:21" ht="116" x14ac:dyDescent="0.35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f t="shared" si="15"/>
        <v>112</v>
      </c>
      <c r="P238" s="8">
        <f t="shared" si="16"/>
        <v>58.95</v>
      </c>
      <c r="Q238" s="10" t="s">
        <v>8315</v>
      </c>
      <c r="R238" t="s">
        <v>8316</v>
      </c>
      <c r="S238" s="14">
        <f t="shared" si="17"/>
        <v>42572.61681712963</v>
      </c>
      <c r="T238" s="15">
        <f t="shared" si="18"/>
        <v>42589.125</v>
      </c>
      <c r="U238">
        <f t="shared" si="19"/>
        <v>2016</v>
      </c>
    </row>
    <row r="239" spans="1:21" ht="116" x14ac:dyDescent="0.35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f t="shared" si="15"/>
        <v>106</v>
      </c>
      <c r="P239" s="8">
        <f t="shared" si="16"/>
        <v>143.11000000000001</v>
      </c>
      <c r="Q239" s="10" t="s">
        <v>8315</v>
      </c>
      <c r="R239" t="s">
        <v>8316</v>
      </c>
      <c r="S239" s="14">
        <f t="shared" si="17"/>
        <v>41851.541585648149</v>
      </c>
      <c r="T239" s="15">
        <f t="shared" si="18"/>
        <v>41872.686111111114</v>
      </c>
      <c r="U239">
        <f t="shared" si="19"/>
        <v>2014</v>
      </c>
    </row>
    <row r="240" spans="1:21" ht="116" x14ac:dyDescent="0.35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f t="shared" si="15"/>
        <v>101</v>
      </c>
      <c r="P240" s="8">
        <f t="shared" si="16"/>
        <v>84.17</v>
      </c>
      <c r="Q240" s="10" t="s">
        <v>8315</v>
      </c>
      <c r="R240" t="s">
        <v>8316</v>
      </c>
      <c r="S240" s="14">
        <f t="shared" si="17"/>
        <v>42205.710879629631</v>
      </c>
      <c r="T240" s="15">
        <f t="shared" si="18"/>
        <v>42235.710879629631</v>
      </c>
      <c r="U240">
        <f t="shared" si="19"/>
        <v>2015</v>
      </c>
    </row>
    <row r="241" spans="1:21" ht="72.5" x14ac:dyDescent="0.35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f t="shared" si="15"/>
        <v>135</v>
      </c>
      <c r="P241" s="8">
        <f t="shared" si="16"/>
        <v>89.79</v>
      </c>
      <c r="Q241" s="10" t="s">
        <v>8315</v>
      </c>
      <c r="R241" t="s">
        <v>8316</v>
      </c>
      <c r="S241" s="14">
        <f t="shared" si="17"/>
        <v>42374.911226851851</v>
      </c>
      <c r="T241" s="15">
        <f t="shared" si="18"/>
        <v>42388.207638888889</v>
      </c>
      <c r="U241">
        <f t="shared" si="19"/>
        <v>2016</v>
      </c>
    </row>
    <row r="242" spans="1:21" ht="116" x14ac:dyDescent="0.35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f t="shared" si="15"/>
        <v>105</v>
      </c>
      <c r="P242" s="8">
        <f t="shared" si="16"/>
        <v>64.16</v>
      </c>
      <c r="Q242" s="10" t="s">
        <v>8315</v>
      </c>
      <c r="R242" t="s">
        <v>8316</v>
      </c>
      <c r="S242" s="14">
        <f t="shared" si="17"/>
        <v>41809.12300925926</v>
      </c>
      <c r="T242" s="15">
        <f t="shared" si="18"/>
        <v>41831.677083333336</v>
      </c>
      <c r="U242">
        <f t="shared" si="19"/>
        <v>2014</v>
      </c>
    </row>
    <row r="243" spans="1:21" ht="101.5" x14ac:dyDescent="0.35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f t="shared" si="15"/>
        <v>103</v>
      </c>
      <c r="P243" s="8">
        <f t="shared" si="16"/>
        <v>59.65</v>
      </c>
      <c r="Q243" s="10" t="s">
        <v>8315</v>
      </c>
      <c r="R243" t="s">
        <v>8316</v>
      </c>
      <c r="S243" s="14">
        <f t="shared" si="17"/>
        <v>42294.429641203707</v>
      </c>
      <c r="T243" s="15">
        <f t="shared" si="18"/>
        <v>42321.845138888893</v>
      </c>
      <c r="U243">
        <f t="shared" si="19"/>
        <v>2015</v>
      </c>
    </row>
    <row r="244" spans="1:21" ht="130.5" x14ac:dyDescent="0.35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f t="shared" si="15"/>
        <v>100</v>
      </c>
      <c r="P244" s="8">
        <f t="shared" si="16"/>
        <v>31.25</v>
      </c>
      <c r="Q244" s="10" t="s">
        <v>8315</v>
      </c>
      <c r="R244" t="s">
        <v>8316</v>
      </c>
      <c r="S244" s="14">
        <f t="shared" si="17"/>
        <v>42124.841111111105</v>
      </c>
      <c r="T244" s="15">
        <f t="shared" si="18"/>
        <v>42154.841111111105</v>
      </c>
      <c r="U244">
        <f t="shared" si="19"/>
        <v>2015</v>
      </c>
    </row>
    <row r="245" spans="1:21" ht="116" x14ac:dyDescent="0.35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f t="shared" si="15"/>
        <v>186</v>
      </c>
      <c r="P245" s="8">
        <f t="shared" si="16"/>
        <v>41.22</v>
      </c>
      <c r="Q245" s="10" t="s">
        <v>8315</v>
      </c>
      <c r="R245" t="s">
        <v>8316</v>
      </c>
      <c r="S245" s="14">
        <f t="shared" si="17"/>
        <v>41861.524837962963</v>
      </c>
      <c r="T245" s="15">
        <f t="shared" si="18"/>
        <v>41891.524837962963</v>
      </c>
      <c r="U245">
        <f t="shared" si="19"/>
        <v>2014</v>
      </c>
    </row>
    <row r="246" spans="1:21" ht="72.5" x14ac:dyDescent="0.35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f t="shared" si="15"/>
        <v>108</v>
      </c>
      <c r="P246" s="8">
        <f t="shared" si="16"/>
        <v>77</v>
      </c>
      <c r="Q246" s="10" t="s">
        <v>8315</v>
      </c>
      <c r="R246" t="s">
        <v>8316</v>
      </c>
      <c r="S246" s="14">
        <f t="shared" si="17"/>
        <v>42402.889027777783</v>
      </c>
      <c r="T246" s="15">
        <f t="shared" si="18"/>
        <v>42447.847361111111</v>
      </c>
      <c r="U246">
        <f t="shared" si="19"/>
        <v>2016</v>
      </c>
    </row>
    <row r="247" spans="1:21" ht="101.5" x14ac:dyDescent="0.35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f t="shared" si="15"/>
        <v>110</v>
      </c>
      <c r="P247" s="8">
        <f t="shared" si="16"/>
        <v>51.22</v>
      </c>
      <c r="Q247" s="10" t="s">
        <v>8315</v>
      </c>
      <c r="R247" t="s">
        <v>8316</v>
      </c>
      <c r="S247" s="14">
        <f t="shared" si="17"/>
        <v>41960.119085648148</v>
      </c>
      <c r="T247" s="15">
        <f t="shared" si="18"/>
        <v>41990.119085648148</v>
      </c>
      <c r="U247">
        <f t="shared" si="19"/>
        <v>2014</v>
      </c>
    </row>
    <row r="248" spans="1:21" ht="101.5" x14ac:dyDescent="0.35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f t="shared" si="15"/>
        <v>171</v>
      </c>
      <c r="P248" s="8">
        <f t="shared" si="16"/>
        <v>68.25</v>
      </c>
      <c r="Q248" s="10" t="s">
        <v>8315</v>
      </c>
      <c r="R248" t="s">
        <v>8316</v>
      </c>
      <c r="S248" s="14">
        <f t="shared" si="17"/>
        <v>42532.052523148144</v>
      </c>
      <c r="T248" s="15">
        <f t="shared" si="18"/>
        <v>42560.166666666672</v>
      </c>
      <c r="U248">
        <f t="shared" si="19"/>
        <v>2016</v>
      </c>
    </row>
    <row r="249" spans="1:21" ht="116" x14ac:dyDescent="0.35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f t="shared" si="15"/>
        <v>101</v>
      </c>
      <c r="P249" s="8">
        <f t="shared" si="16"/>
        <v>41.13</v>
      </c>
      <c r="Q249" s="10" t="s">
        <v>8315</v>
      </c>
      <c r="R249" t="s">
        <v>8316</v>
      </c>
      <c r="S249" s="14">
        <f t="shared" si="17"/>
        <v>42088.723692129628</v>
      </c>
      <c r="T249" s="15">
        <f t="shared" si="18"/>
        <v>42115.723692129628</v>
      </c>
      <c r="U249">
        <f t="shared" si="19"/>
        <v>2015</v>
      </c>
    </row>
    <row r="250" spans="1:21" ht="116" x14ac:dyDescent="0.35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f t="shared" si="15"/>
        <v>153</v>
      </c>
      <c r="P250" s="8">
        <f t="shared" si="16"/>
        <v>41.41</v>
      </c>
      <c r="Q250" s="10" t="s">
        <v>8315</v>
      </c>
      <c r="R250" t="s">
        <v>8316</v>
      </c>
      <c r="S250" s="14">
        <f t="shared" si="17"/>
        <v>41820.639189814814</v>
      </c>
      <c r="T250" s="15">
        <f t="shared" si="18"/>
        <v>41843.165972222225</v>
      </c>
      <c r="U250">
        <f t="shared" si="19"/>
        <v>2014</v>
      </c>
    </row>
    <row r="251" spans="1:21" ht="116" x14ac:dyDescent="0.35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f t="shared" si="15"/>
        <v>101</v>
      </c>
      <c r="P251" s="8">
        <f t="shared" si="16"/>
        <v>145.87</v>
      </c>
      <c r="Q251" s="10" t="s">
        <v>8315</v>
      </c>
      <c r="R251" t="s">
        <v>8316</v>
      </c>
      <c r="S251" s="14">
        <f t="shared" si="17"/>
        <v>42626.7503125</v>
      </c>
      <c r="T251" s="15">
        <f t="shared" si="18"/>
        <v>42656.7503125</v>
      </c>
      <c r="U251">
        <f t="shared" si="19"/>
        <v>2016</v>
      </c>
    </row>
    <row r="252" spans="1:21" ht="130.5" x14ac:dyDescent="0.35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f t="shared" si="15"/>
        <v>191</v>
      </c>
      <c r="P252" s="8">
        <f t="shared" si="16"/>
        <v>358.69</v>
      </c>
      <c r="Q252" s="10" t="s">
        <v>8315</v>
      </c>
      <c r="R252" t="s">
        <v>8316</v>
      </c>
      <c r="S252" s="14">
        <f t="shared" si="17"/>
        <v>41821.205636574072</v>
      </c>
      <c r="T252" s="15">
        <f t="shared" si="18"/>
        <v>41852.290972222225</v>
      </c>
      <c r="U252">
        <f t="shared" si="19"/>
        <v>2014</v>
      </c>
    </row>
    <row r="253" spans="1:21" ht="72.5" x14ac:dyDescent="0.35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f t="shared" si="15"/>
        <v>140</v>
      </c>
      <c r="P253" s="8">
        <f t="shared" si="16"/>
        <v>50.98</v>
      </c>
      <c r="Q253" s="10" t="s">
        <v>8315</v>
      </c>
      <c r="R253" t="s">
        <v>8316</v>
      </c>
      <c r="S253" s="14">
        <f t="shared" si="17"/>
        <v>42016.706678240742</v>
      </c>
      <c r="T253" s="15">
        <f t="shared" si="18"/>
        <v>42047.249305555553</v>
      </c>
      <c r="U253">
        <f t="shared" si="19"/>
        <v>2015</v>
      </c>
    </row>
    <row r="254" spans="1:21" ht="116" x14ac:dyDescent="0.35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f t="shared" si="15"/>
        <v>124</v>
      </c>
      <c r="P254" s="8">
        <f t="shared" si="16"/>
        <v>45.04</v>
      </c>
      <c r="Q254" s="10" t="s">
        <v>8315</v>
      </c>
      <c r="R254" t="s">
        <v>8316</v>
      </c>
      <c r="S254" s="14">
        <f t="shared" si="17"/>
        <v>42011.202581018515</v>
      </c>
      <c r="T254" s="15">
        <f t="shared" si="18"/>
        <v>42038.185416666667</v>
      </c>
      <c r="U254">
        <f t="shared" si="19"/>
        <v>2015</v>
      </c>
    </row>
    <row r="255" spans="1:21" ht="130.5" x14ac:dyDescent="0.35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f t="shared" si="15"/>
        <v>139</v>
      </c>
      <c r="P255" s="8">
        <f t="shared" si="16"/>
        <v>57.92</v>
      </c>
      <c r="Q255" s="10" t="s">
        <v>8315</v>
      </c>
      <c r="R255" t="s">
        <v>8316</v>
      </c>
      <c r="S255" s="14">
        <f t="shared" si="17"/>
        <v>42643.632858796293</v>
      </c>
      <c r="T255" s="15">
        <f t="shared" si="18"/>
        <v>42672.125</v>
      </c>
      <c r="U255">
        <f t="shared" si="19"/>
        <v>2016</v>
      </c>
    </row>
    <row r="256" spans="1:21" ht="101.5" x14ac:dyDescent="0.35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f t="shared" si="15"/>
        <v>202</v>
      </c>
      <c r="P256" s="8">
        <f t="shared" si="16"/>
        <v>29.71</v>
      </c>
      <c r="Q256" s="10" t="s">
        <v>8315</v>
      </c>
      <c r="R256" t="s">
        <v>8316</v>
      </c>
      <c r="S256" s="14">
        <f t="shared" si="17"/>
        <v>42179.898472222223</v>
      </c>
      <c r="T256" s="15">
        <f t="shared" si="18"/>
        <v>42195.75</v>
      </c>
      <c r="U256">
        <f t="shared" si="19"/>
        <v>2015</v>
      </c>
    </row>
    <row r="257" spans="1:21" ht="130.5" x14ac:dyDescent="0.35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f t="shared" si="15"/>
        <v>102</v>
      </c>
      <c r="P257" s="8">
        <f t="shared" si="16"/>
        <v>55.01</v>
      </c>
      <c r="Q257" s="10" t="s">
        <v>8315</v>
      </c>
      <c r="R257" t="s">
        <v>8316</v>
      </c>
      <c r="S257" s="14">
        <f t="shared" si="17"/>
        <v>42575.130057870367</v>
      </c>
      <c r="T257" s="15">
        <f t="shared" si="18"/>
        <v>42605.130057870367</v>
      </c>
      <c r="U257">
        <f t="shared" si="19"/>
        <v>2016</v>
      </c>
    </row>
    <row r="258" spans="1:21" ht="87" x14ac:dyDescent="0.35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f t="shared" ref="O258:O321" si="20">ROUND(E258/D258*100,0)</f>
        <v>127</v>
      </c>
      <c r="P258" s="8">
        <f t="shared" ref="P258:P321" si="21">IFERROR(ROUND(E258/L258,2),0)</f>
        <v>72.95</v>
      </c>
      <c r="Q258" s="10" t="s">
        <v>8315</v>
      </c>
      <c r="R258" t="s">
        <v>8316</v>
      </c>
      <c r="S258" s="14">
        <f t="shared" ref="S258:S321" si="22">(((J258/60)/60)/24)+DATE(1970,1,1)</f>
        <v>42420.019097222219</v>
      </c>
      <c r="T258" s="15">
        <f t="shared" ref="T258:T321" si="23">(((I258/60)/60)/24)+DATE(1970,1,1)</f>
        <v>42479.977430555555</v>
      </c>
      <c r="U258">
        <f t="shared" ref="U258:U321" si="24">YEAR(S258)</f>
        <v>2016</v>
      </c>
    </row>
    <row r="259" spans="1:21" ht="29" x14ac:dyDescent="0.35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f t="shared" si="20"/>
        <v>101</v>
      </c>
      <c r="P259" s="8">
        <f t="shared" si="21"/>
        <v>64.47</v>
      </c>
      <c r="Q259" s="10" t="s">
        <v>8315</v>
      </c>
      <c r="R259" t="s">
        <v>8316</v>
      </c>
      <c r="S259" s="14">
        <f t="shared" si="22"/>
        <v>42053.671666666662</v>
      </c>
      <c r="T259" s="15">
        <f t="shared" si="23"/>
        <v>42083.630000000005</v>
      </c>
      <c r="U259">
        <f t="shared" si="24"/>
        <v>2015</v>
      </c>
    </row>
    <row r="260" spans="1:21" ht="101.5" x14ac:dyDescent="0.35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f t="shared" si="20"/>
        <v>122</v>
      </c>
      <c r="P260" s="8">
        <f t="shared" si="21"/>
        <v>716.35</v>
      </c>
      <c r="Q260" s="10" t="s">
        <v>8315</v>
      </c>
      <c r="R260" t="s">
        <v>8316</v>
      </c>
      <c r="S260" s="14">
        <f t="shared" si="22"/>
        <v>42605.765381944439</v>
      </c>
      <c r="T260" s="15">
        <f t="shared" si="23"/>
        <v>42634.125</v>
      </c>
      <c r="U260">
        <f t="shared" si="24"/>
        <v>2016</v>
      </c>
    </row>
    <row r="261" spans="1:21" ht="116" x14ac:dyDescent="0.35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f t="shared" si="20"/>
        <v>113</v>
      </c>
      <c r="P261" s="8">
        <f t="shared" si="21"/>
        <v>50.4</v>
      </c>
      <c r="Q261" s="10" t="s">
        <v>8315</v>
      </c>
      <c r="R261" t="s">
        <v>8316</v>
      </c>
      <c r="S261" s="14">
        <f t="shared" si="22"/>
        <v>42458.641724537039</v>
      </c>
      <c r="T261" s="15">
        <f t="shared" si="23"/>
        <v>42488.641724537039</v>
      </c>
      <c r="U261">
        <f t="shared" si="24"/>
        <v>2016</v>
      </c>
    </row>
    <row r="262" spans="1:21" ht="72.5" x14ac:dyDescent="0.35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f t="shared" si="20"/>
        <v>150</v>
      </c>
      <c r="P262" s="8">
        <f t="shared" si="21"/>
        <v>41.67</v>
      </c>
      <c r="Q262" s="10" t="s">
        <v>8315</v>
      </c>
      <c r="R262" t="s">
        <v>8316</v>
      </c>
      <c r="S262" s="14">
        <f t="shared" si="22"/>
        <v>42529.022013888884</v>
      </c>
      <c r="T262" s="15">
        <f t="shared" si="23"/>
        <v>42566.901388888888</v>
      </c>
      <c r="U262">
        <f t="shared" si="24"/>
        <v>2016</v>
      </c>
    </row>
    <row r="263" spans="1:21" ht="116" x14ac:dyDescent="0.35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f t="shared" si="20"/>
        <v>102</v>
      </c>
      <c r="P263" s="8">
        <f t="shared" si="21"/>
        <v>88.74</v>
      </c>
      <c r="Q263" s="10" t="s">
        <v>8315</v>
      </c>
      <c r="R263" t="s">
        <v>8316</v>
      </c>
      <c r="S263" s="14">
        <f t="shared" si="22"/>
        <v>41928.170497685183</v>
      </c>
      <c r="T263" s="15">
        <f t="shared" si="23"/>
        <v>41949.249305555553</v>
      </c>
      <c r="U263">
        <f t="shared" si="24"/>
        <v>2014</v>
      </c>
    </row>
    <row r="264" spans="1:21" ht="101.5" x14ac:dyDescent="0.35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f t="shared" si="20"/>
        <v>100</v>
      </c>
      <c r="P264" s="8">
        <f t="shared" si="21"/>
        <v>148.47999999999999</v>
      </c>
      <c r="Q264" s="10" t="s">
        <v>8315</v>
      </c>
      <c r="R264" t="s">
        <v>8316</v>
      </c>
      <c r="S264" s="14">
        <f t="shared" si="22"/>
        <v>42062.834444444445</v>
      </c>
      <c r="T264" s="15">
        <f t="shared" si="23"/>
        <v>42083.852083333331</v>
      </c>
      <c r="U264">
        <f t="shared" si="24"/>
        <v>2015</v>
      </c>
    </row>
    <row r="265" spans="1:21" ht="116" x14ac:dyDescent="0.35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f t="shared" si="20"/>
        <v>104</v>
      </c>
      <c r="P265" s="8">
        <f t="shared" si="21"/>
        <v>52</v>
      </c>
      <c r="Q265" s="10" t="s">
        <v>8315</v>
      </c>
      <c r="R265" t="s">
        <v>8316</v>
      </c>
      <c r="S265" s="14">
        <f t="shared" si="22"/>
        <v>41921.279976851853</v>
      </c>
      <c r="T265" s="15">
        <f t="shared" si="23"/>
        <v>41939.125</v>
      </c>
      <c r="U265">
        <f t="shared" si="24"/>
        <v>2014</v>
      </c>
    </row>
    <row r="266" spans="1:21" ht="101.5" x14ac:dyDescent="0.35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f t="shared" si="20"/>
        <v>115</v>
      </c>
      <c r="P266" s="8">
        <f t="shared" si="21"/>
        <v>53.23</v>
      </c>
      <c r="Q266" s="10" t="s">
        <v>8315</v>
      </c>
      <c r="R266" t="s">
        <v>8316</v>
      </c>
      <c r="S266" s="14">
        <f t="shared" si="22"/>
        <v>42128.736608796295</v>
      </c>
      <c r="T266" s="15">
        <f t="shared" si="23"/>
        <v>42141.125</v>
      </c>
      <c r="U266">
        <f t="shared" si="24"/>
        <v>2015</v>
      </c>
    </row>
    <row r="267" spans="1:21" ht="101.5" x14ac:dyDescent="0.35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f t="shared" si="20"/>
        <v>113</v>
      </c>
      <c r="P267" s="8">
        <f t="shared" si="21"/>
        <v>39.6</v>
      </c>
      <c r="Q267" s="10" t="s">
        <v>8315</v>
      </c>
      <c r="R267" t="s">
        <v>8316</v>
      </c>
      <c r="S267" s="14">
        <f t="shared" si="22"/>
        <v>42053.916921296302</v>
      </c>
      <c r="T267" s="15">
        <f t="shared" si="23"/>
        <v>42079.875</v>
      </c>
      <c r="U267">
        <f t="shared" si="24"/>
        <v>2015</v>
      </c>
    </row>
    <row r="268" spans="1:21" ht="101.5" x14ac:dyDescent="0.35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f t="shared" si="20"/>
        <v>143</v>
      </c>
      <c r="P268" s="8">
        <f t="shared" si="21"/>
        <v>164.62</v>
      </c>
      <c r="Q268" s="10" t="s">
        <v>8315</v>
      </c>
      <c r="R268" t="s">
        <v>8316</v>
      </c>
      <c r="S268" s="14">
        <f t="shared" si="22"/>
        <v>42171.317442129628</v>
      </c>
      <c r="T268" s="15">
        <f t="shared" si="23"/>
        <v>42195.875</v>
      </c>
      <c r="U268">
        <f t="shared" si="24"/>
        <v>2015</v>
      </c>
    </row>
    <row r="269" spans="1:21" ht="101.5" x14ac:dyDescent="0.35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f t="shared" si="20"/>
        <v>160</v>
      </c>
      <c r="P269" s="8">
        <f t="shared" si="21"/>
        <v>40.29</v>
      </c>
      <c r="Q269" s="10" t="s">
        <v>8315</v>
      </c>
      <c r="R269" t="s">
        <v>8316</v>
      </c>
      <c r="S269" s="14">
        <f t="shared" si="22"/>
        <v>41793.668761574074</v>
      </c>
      <c r="T269" s="15">
        <f t="shared" si="23"/>
        <v>41823.668761574074</v>
      </c>
      <c r="U269">
        <f t="shared" si="24"/>
        <v>2014</v>
      </c>
    </row>
    <row r="270" spans="1:21" ht="116" x14ac:dyDescent="0.35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f t="shared" si="20"/>
        <v>114</v>
      </c>
      <c r="P270" s="8">
        <f t="shared" si="21"/>
        <v>64.91</v>
      </c>
      <c r="Q270" s="10" t="s">
        <v>8315</v>
      </c>
      <c r="R270" t="s">
        <v>8316</v>
      </c>
      <c r="S270" s="14">
        <f t="shared" si="22"/>
        <v>42506.760405092587</v>
      </c>
      <c r="T270" s="15">
        <f t="shared" si="23"/>
        <v>42536.760405092587</v>
      </c>
      <c r="U270">
        <f t="shared" si="24"/>
        <v>2016</v>
      </c>
    </row>
    <row r="271" spans="1:21" ht="116" x14ac:dyDescent="0.35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f t="shared" si="20"/>
        <v>101</v>
      </c>
      <c r="P271" s="8">
        <f t="shared" si="21"/>
        <v>55.33</v>
      </c>
      <c r="Q271" s="10" t="s">
        <v>8315</v>
      </c>
      <c r="R271" t="s">
        <v>8316</v>
      </c>
      <c r="S271" s="14">
        <f t="shared" si="22"/>
        <v>42372.693055555559</v>
      </c>
      <c r="T271" s="15">
        <f t="shared" si="23"/>
        <v>42402.693055555559</v>
      </c>
      <c r="U271">
        <f t="shared" si="24"/>
        <v>2016</v>
      </c>
    </row>
    <row r="272" spans="1:21" ht="116" x14ac:dyDescent="0.35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f t="shared" si="20"/>
        <v>155</v>
      </c>
      <c r="P272" s="8">
        <f t="shared" si="21"/>
        <v>83.14</v>
      </c>
      <c r="Q272" s="10" t="s">
        <v>8315</v>
      </c>
      <c r="R272" t="s">
        <v>8316</v>
      </c>
      <c r="S272" s="14">
        <f t="shared" si="22"/>
        <v>42126.87501157407</v>
      </c>
      <c r="T272" s="15">
        <f t="shared" si="23"/>
        <v>42158.290972222225</v>
      </c>
      <c r="U272">
        <f t="shared" si="24"/>
        <v>2015</v>
      </c>
    </row>
    <row r="273" spans="1:21" ht="116" x14ac:dyDescent="0.35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f t="shared" si="20"/>
        <v>121</v>
      </c>
      <c r="P273" s="8">
        <f t="shared" si="21"/>
        <v>125.38</v>
      </c>
      <c r="Q273" s="10" t="s">
        <v>8315</v>
      </c>
      <c r="R273" t="s">
        <v>8316</v>
      </c>
      <c r="S273" s="14">
        <f t="shared" si="22"/>
        <v>42087.768055555556</v>
      </c>
      <c r="T273" s="15">
        <f t="shared" si="23"/>
        <v>42111.666666666672</v>
      </c>
      <c r="U273">
        <f t="shared" si="24"/>
        <v>2015</v>
      </c>
    </row>
    <row r="274" spans="1:21" ht="101.5" x14ac:dyDescent="0.35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f t="shared" si="20"/>
        <v>128</v>
      </c>
      <c r="P274" s="8">
        <f t="shared" si="21"/>
        <v>47.22</v>
      </c>
      <c r="Q274" s="10" t="s">
        <v>8315</v>
      </c>
      <c r="R274" t="s">
        <v>8316</v>
      </c>
      <c r="S274" s="14">
        <f t="shared" si="22"/>
        <v>42443.802361111113</v>
      </c>
      <c r="T274" s="15">
        <f t="shared" si="23"/>
        <v>42473.802361111113</v>
      </c>
      <c r="U274">
        <f t="shared" si="24"/>
        <v>2016</v>
      </c>
    </row>
    <row r="275" spans="1:21" ht="130.5" x14ac:dyDescent="0.35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f t="shared" si="20"/>
        <v>158</v>
      </c>
      <c r="P275" s="8">
        <f t="shared" si="21"/>
        <v>79.099999999999994</v>
      </c>
      <c r="Q275" s="10" t="s">
        <v>8315</v>
      </c>
      <c r="R275" t="s">
        <v>8316</v>
      </c>
      <c r="S275" s="14">
        <f t="shared" si="22"/>
        <v>42121.249814814815</v>
      </c>
      <c r="T275" s="15">
        <f t="shared" si="23"/>
        <v>42142.249814814815</v>
      </c>
      <c r="U275">
        <f t="shared" si="24"/>
        <v>2015</v>
      </c>
    </row>
    <row r="276" spans="1:21" ht="116" x14ac:dyDescent="0.35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f t="shared" si="20"/>
        <v>105</v>
      </c>
      <c r="P276" s="8">
        <f t="shared" si="21"/>
        <v>114.29</v>
      </c>
      <c r="Q276" s="10" t="s">
        <v>8315</v>
      </c>
      <c r="R276" t="s">
        <v>8316</v>
      </c>
      <c r="S276" s="14">
        <f t="shared" si="22"/>
        <v>42268.009224537032</v>
      </c>
      <c r="T276" s="15">
        <f t="shared" si="23"/>
        <v>42303.009224537032</v>
      </c>
      <c r="U276">
        <f t="shared" si="24"/>
        <v>2015</v>
      </c>
    </row>
    <row r="277" spans="1:21" ht="116" x14ac:dyDescent="0.35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f t="shared" si="20"/>
        <v>100</v>
      </c>
      <c r="P277" s="8">
        <f t="shared" si="21"/>
        <v>51.72</v>
      </c>
      <c r="Q277" s="10" t="s">
        <v>8315</v>
      </c>
      <c r="R277" t="s">
        <v>8316</v>
      </c>
      <c r="S277" s="14">
        <f t="shared" si="22"/>
        <v>41848.866157407407</v>
      </c>
      <c r="T277" s="15">
        <f t="shared" si="23"/>
        <v>41868.21597222222</v>
      </c>
      <c r="U277">
        <f t="shared" si="24"/>
        <v>2014</v>
      </c>
    </row>
    <row r="278" spans="1:21" ht="116" x14ac:dyDescent="0.35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f t="shared" si="20"/>
        <v>100</v>
      </c>
      <c r="P278" s="8">
        <f t="shared" si="21"/>
        <v>30.77</v>
      </c>
      <c r="Q278" s="10" t="s">
        <v>8315</v>
      </c>
      <c r="R278" t="s">
        <v>8316</v>
      </c>
      <c r="S278" s="14">
        <f t="shared" si="22"/>
        <v>42689.214988425927</v>
      </c>
      <c r="T278" s="15">
        <f t="shared" si="23"/>
        <v>42700.25</v>
      </c>
      <c r="U278">
        <f t="shared" si="24"/>
        <v>2016</v>
      </c>
    </row>
    <row r="279" spans="1:21" ht="130.5" x14ac:dyDescent="0.35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f t="shared" si="20"/>
        <v>124</v>
      </c>
      <c r="P279" s="8">
        <f t="shared" si="21"/>
        <v>47.85</v>
      </c>
      <c r="Q279" s="10" t="s">
        <v>8315</v>
      </c>
      <c r="R279" t="s">
        <v>8316</v>
      </c>
      <c r="S279" s="14">
        <f t="shared" si="22"/>
        <v>42584.846828703703</v>
      </c>
      <c r="T279" s="15">
        <f t="shared" si="23"/>
        <v>42624.846828703703</v>
      </c>
      <c r="U279">
        <f t="shared" si="24"/>
        <v>2016</v>
      </c>
    </row>
    <row r="280" spans="1:21" ht="116" x14ac:dyDescent="0.35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f t="shared" si="20"/>
        <v>109</v>
      </c>
      <c r="P280" s="8">
        <f t="shared" si="21"/>
        <v>34.409999999999997</v>
      </c>
      <c r="Q280" s="10" t="s">
        <v>8315</v>
      </c>
      <c r="R280" t="s">
        <v>8316</v>
      </c>
      <c r="S280" s="14">
        <f t="shared" si="22"/>
        <v>42511.741944444439</v>
      </c>
      <c r="T280" s="15">
        <f t="shared" si="23"/>
        <v>42523.916666666672</v>
      </c>
      <c r="U280">
        <f t="shared" si="24"/>
        <v>2016</v>
      </c>
    </row>
    <row r="281" spans="1:21" ht="116" x14ac:dyDescent="0.35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f t="shared" si="20"/>
        <v>106</v>
      </c>
      <c r="P281" s="8">
        <f t="shared" si="21"/>
        <v>60.29</v>
      </c>
      <c r="Q281" s="10" t="s">
        <v>8315</v>
      </c>
      <c r="R281" t="s">
        <v>8316</v>
      </c>
      <c r="S281" s="14">
        <f t="shared" si="22"/>
        <v>42132.036168981482</v>
      </c>
      <c r="T281" s="15">
        <f t="shared" si="23"/>
        <v>42186.290972222225</v>
      </c>
      <c r="U281">
        <f t="shared" si="24"/>
        <v>2015</v>
      </c>
    </row>
    <row r="282" spans="1:21" ht="116" x14ac:dyDescent="0.35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f t="shared" si="20"/>
        <v>106</v>
      </c>
      <c r="P282" s="8">
        <f t="shared" si="21"/>
        <v>25.31</v>
      </c>
      <c r="Q282" s="10" t="s">
        <v>8315</v>
      </c>
      <c r="R282" t="s">
        <v>8316</v>
      </c>
      <c r="S282" s="14">
        <f t="shared" si="22"/>
        <v>42419.91942129629</v>
      </c>
      <c r="T282" s="15">
        <f t="shared" si="23"/>
        <v>42436.207638888889</v>
      </c>
      <c r="U282">
        <f t="shared" si="24"/>
        <v>2016</v>
      </c>
    </row>
    <row r="283" spans="1:21" ht="116" x14ac:dyDescent="0.35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f t="shared" si="20"/>
        <v>105</v>
      </c>
      <c r="P283" s="8">
        <f t="shared" si="21"/>
        <v>136</v>
      </c>
      <c r="Q283" s="10" t="s">
        <v>8315</v>
      </c>
      <c r="R283" t="s">
        <v>8316</v>
      </c>
      <c r="S283" s="14">
        <f t="shared" si="22"/>
        <v>42430.839398148149</v>
      </c>
      <c r="T283" s="15">
        <f t="shared" si="23"/>
        <v>42445.165972222225</v>
      </c>
      <c r="U283">
        <f t="shared" si="24"/>
        <v>2016</v>
      </c>
    </row>
    <row r="284" spans="1:21" ht="116" x14ac:dyDescent="0.35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f t="shared" si="20"/>
        <v>100</v>
      </c>
      <c r="P284" s="8">
        <f t="shared" si="21"/>
        <v>125</v>
      </c>
      <c r="Q284" s="10" t="s">
        <v>8315</v>
      </c>
      <c r="R284" t="s">
        <v>8316</v>
      </c>
      <c r="S284" s="14">
        <f t="shared" si="22"/>
        <v>42297.748738425929</v>
      </c>
      <c r="T284" s="15">
        <f t="shared" si="23"/>
        <v>42327.790405092594</v>
      </c>
      <c r="U284">
        <f t="shared" si="24"/>
        <v>2015</v>
      </c>
    </row>
    <row r="285" spans="1:21" ht="130.5" x14ac:dyDescent="0.35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f t="shared" si="20"/>
        <v>104</v>
      </c>
      <c r="P285" s="8">
        <f t="shared" si="21"/>
        <v>66.510000000000005</v>
      </c>
      <c r="Q285" s="10" t="s">
        <v>8315</v>
      </c>
      <c r="R285" t="s">
        <v>8316</v>
      </c>
      <c r="S285" s="14">
        <f t="shared" si="22"/>
        <v>41760.935706018521</v>
      </c>
      <c r="T285" s="15">
        <f t="shared" si="23"/>
        <v>41772.166666666664</v>
      </c>
      <c r="U285">
        <f t="shared" si="24"/>
        <v>2014</v>
      </c>
    </row>
    <row r="286" spans="1:21" ht="116" x14ac:dyDescent="0.35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f t="shared" si="20"/>
        <v>102</v>
      </c>
      <c r="P286" s="8">
        <f t="shared" si="21"/>
        <v>105</v>
      </c>
      <c r="Q286" s="10" t="s">
        <v>8315</v>
      </c>
      <c r="R286" t="s">
        <v>8316</v>
      </c>
      <c r="S286" s="14">
        <f t="shared" si="22"/>
        <v>41829.734259259261</v>
      </c>
      <c r="T286" s="15">
        <f t="shared" si="23"/>
        <v>41874.734259259261</v>
      </c>
      <c r="U286">
        <f t="shared" si="24"/>
        <v>2014</v>
      </c>
    </row>
    <row r="287" spans="1:21" ht="87" x14ac:dyDescent="0.35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f t="shared" si="20"/>
        <v>104</v>
      </c>
      <c r="P287" s="8">
        <f t="shared" si="21"/>
        <v>145</v>
      </c>
      <c r="Q287" s="10" t="s">
        <v>8315</v>
      </c>
      <c r="R287" t="s">
        <v>8316</v>
      </c>
      <c r="S287" s="14">
        <f t="shared" si="22"/>
        <v>42491.92288194444</v>
      </c>
      <c r="T287" s="15">
        <f t="shared" si="23"/>
        <v>42521.92288194444</v>
      </c>
      <c r="U287">
        <f t="shared" si="24"/>
        <v>2016</v>
      </c>
    </row>
    <row r="288" spans="1:21" ht="116" x14ac:dyDescent="0.35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f t="shared" si="20"/>
        <v>106</v>
      </c>
      <c r="P288" s="8">
        <f t="shared" si="21"/>
        <v>96.67</v>
      </c>
      <c r="Q288" s="10" t="s">
        <v>8315</v>
      </c>
      <c r="R288" t="s">
        <v>8316</v>
      </c>
      <c r="S288" s="14">
        <f t="shared" si="22"/>
        <v>41950.859560185185</v>
      </c>
      <c r="T288" s="15">
        <f t="shared" si="23"/>
        <v>41964.204861111109</v>
      </c>
      <c r="U288">
        <f t="shared" si="24"/>
        <v>2014</v>
      </c>
    </row>
    <row r="289" spans="1:21" ht="116" x14ac:dyDescent="0.35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f t="shared" si="20"/>
        <v>101</v>
      </c>
      <c r="P289" s="8">
        <f t="shared" si="21"/>
        <v>60.33</v>
      </c>
      <c r="Q289" s="10" t="s">
        <v>8315</v>
      </c>
      <c r="R289" t="s">
        <v>8316</v>
      </c>
      <c r="S289" s="14">
        <f t="shared" si="22"/>
        <v>41802.62090277778</v>
      </c>
      <c r="T289" s="15">
        <f t="shared" si="23"/>
        <v>41822.62090277778</v>
      </c>
      <c r="U289">
        <f t="shared" si="24"/>
        <v>2014</v>
      </c>
    </row>
    <row r="290" spans="1:21" ht="116" x14ac:dyDescent="0.35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f t="shared" si="20"/>
        <v>118</v>
      </c>
      <c r="P290" s="8">
        <f t="shared" si="21"/>
        <v>75.34</v>
      </c>
      <c r="Q290" s="10" t="s">
        <v>8315</v>
      </c>
      <c r="R290" t="s">
        <v>8316</v>
      </c>
      <c r="S290" s="14">
        <f t="shared" si="22"/>
        <v>41781.096203703702</v>
      </c>
      <c r="T290" s="15">
        <f t="shared" si="23"/>
        <v>41794.207638888889</v>
      </c>
      <c r="U290">
        <f t="shared" si="24"/>
        <v>2014</v>
      </c>
    </row>
    <row r="291" spans="1:21" ht="116" x14ac:dyDescent="0.35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f t="shared" si="20"/>
        <v>110</v>
      </c>
      <c r="P291" s="8">
        <f t="shared" si="21"/>
        <v>55</v>
      </c>
      <c r="Q291" s="10" t="s">
        <v>8315</v>
      </c>
      <c r="R291" t="s">
        <v>8316</v>
      </c>
      <c r="S291" s="14">
        <f t="shared" si="22"/>
        <v>42020.846666666665</v>
      </c>
      <c r="T291" s="15">
        <f t="shared" si="23"/>
        <v>42037.207638888889</v>
      </c>
      <c r="U291">
        <f t="shared" si="24"/>
        <v>2015</v>
      </c>
    </row>
    <row r="292" spans="1:21" ht="101.5" x14ac:dyDescent="0.35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f t="shared" si="20"/>
        <v>103</v>
      </c>
      <c r="P292" s="8">
        <f t="shared" si="21"/>
        <v>66.959999999999994</v>
      </c>
      <c r="Q292" s="10" t="s">
        <v>8315</v>
      </c>
      <c r="R292" t="s">
        <v>8316</v>
      </c>
      <c r="S292" s="14">
        <f t="shared" si="22"/>
        <v>42125.772812499999</v>
      </c>
      <c r="T292" s="15">
        <f t="shared" si="23"/>
        <v>42155.772812499999</v>
      </c>
      <c r="U292">
        <f t="shared" si="24"/>
        <v>2015</v>
      </c>
    </row>
    <row r="293" spans="1:21" ht="116" x14ac:dyDescent="0.35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f t="shared" si="20"/>
        <v>100</v>
      </c>
      <c r="P293" s="8">
        <f t="shared" si="21"/>
        <v>227.27</v>
      </c>
      <c r="Q293" s="10" t="s">
        <v>8315</v>
      </c>
      <c r="R293" t="s">
        <v>8316</v>
      </c>
      <c r="S293" s="14">
        <f t="shared" si="22"/>
        <v>41856.010069444441</v>
      </c>
      <c r="T293" s="15">
        <f t="shared" si="23"/>
        <v>41890.125</v>
      </c>
      <c r="U293">
        <f t="shared" si="24"/>
        <v>2014</v>
      </c>
    </row>
    <row r="294" spans="1:21" ht="116" x14ac:dyDescent="0.35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f t="shared" si="20"/>
        <v>110</v>
      </c>
      <c r="P294" s="8">
        <f t="shared" si="21"/>
        <v>50.02</v>
      </c>
      <c r="Q294" s="10" t="s">
        <v>8315</v>
      </c>
      <c r="R294" t="s">
        <v>8316</v>
      </c>
      <c r="S294" s="14">
        <f t="shared" si="22"/>
        <v>41893.783553240741</v>
      </c>
      <c r="T294" s="15">
        <f t="shared" si="23"/>
        <v>41914.597916666666</v>
      </c>
      <c r="U294">
        <f t="shared" si="24"/>
        <v>2014</v>
      </c>
    </row>
    <row r="295" spans="1:21" ht="130.5" x14ac:dyDescent="0.35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f t="shared" si="20"/>
        <v>169</v>
      </c>
      <c r="P295" s="8">
        <f t="shared" si="21"/>
        <v>45.62</v>
      </c>
      <c r="Q295" s="10" t="s">
        <v>8315</v>
      </c>
      <c r="R295" t="s">
        <v>8316</v>
      </c>
      <c r="S295" s="14">
        <f t="shared" si="22"/>
        <v>41881.361342592594</v>
      </c>
      <c r="T295" s="15">
        <f t="shared" si="23"/>
        <v>41911.361342592594</v>
      </c>
      <c r="U295">
        <f t="shared" si="24"/>
        <v>2014</v>
      </c>
    </row>
    <row r="296" spans="1:21" ht="116" x14ac:dyDescent="0.35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f t="shared" si="20"/>
        <v>102</v>
      </c>
      <c r="P296" s="8">
        <f t="shared" si="21"/>
        <v>137.24</v>
      </c>
      <c r="Q296" s="10" t="s">
        <v>8315</v>
      </c>
      <c r="R296" t="s">
        <v>8316</v>
      </c>
      <c r="S296" s="14">
        <f t="shared" si="22"/>
        <v>41880.76357638889</v>
      </c>
      <c r="T296" s="15">
        <f t="shared" si="23"/>
        <v>41895.166666666664</v>
      </c>
      <c r="U296">
        <f t="shared" si="24"/>
        <v>2014</v>
      </c>
    </row>
    <row r="297" spans="1:21" ht="101.5" x14ac:dyDescent="0.35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f t="shared" si="20"/>
        <v>106</v>
      </c>
      <c r="P297" s="8">
        <f t="shared" si="21"/>
        <v>75.709999999999994</v>
      </c>
      <c r="Q297" s="10" t="s">
        <v>8315</v>
      </c>
      <c r="R297" t="s">
        <v>8316</v>
      </c>
      <c r="S297" s="14">
        <f t="shared" si="22"/>
        <v>42214.6956712963</v>
      </c>
      <c r="T297" s="15">
        <f t="shared" si="23"/>
        <v>42225.666666666672</v>
      </c>
      <c r="U297">
        <f t="shared" si="24"/>
        <v>2015</v>
      </c>
    </row>
    <row r="298" spans="1:21" ht="116" x14ac:dyDescent="0.35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f t="shared" si="20"/>
        <v>102</v>
      </c>
      <c r="P298" s="8">
        <f t="shared" si="21"/>
        <v>99</v>
      </c>
      <c r="Q298" s="10" t="s">
        <v>8315</v>
      </c>
      <c r="R298" t="s">
        <v>8316</v>
      </c>
      <c r="S298" s="14">
        <f t="shared" si="22"/>
        <v>42460.335312499999</v>
      </c>
      <c r="T298" s="15">
        <f t="shared" si="23"/>
        <v>42488.249305555553</v>
      </c>
      <c r="U298">
        <f t="shared" si="24"/>
        <v>2016</v>
      </c>
    </row>
    <row r="299" spans="1:21" ht="130.5" x14ac:dyDescent="0.35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f t="shared" si="20"/>
        <v>117</v>
      </c>
      <c r="P299" s="8">
        <f t="shared" si="21"/>
        <v>81.569999999999993</v>
      </c>
      <c r="Q299" s="10" t="s">
        <v>8315</v>
      </c>
      <c r="R299" t="s">
        <v>8316</v>
      </c>
      <c r="S299" s="14">
        <f t="shared" si="22"/>
        <v>42167.023206018523</v>
      </c>
      <c r="T299" s="15">
        <f t="shared" si="23"/>
        <v>42196.165972222225</v>
      </c>
      <c r="U299">
        <f t="shared" si="24"/>
        <v>2015</v>
      </c>
    </row>
    <row r="300" spans="1:21" ht="130.5" x14ac:dyDescent="0.35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f t="shared" si="20"/>
        <v>132</v>
      </c>
      <c r="P300" s="8">
        <f t="shared" si="21"/>
        <v>36.67</v>
      </c>
      <c r="Q300" s="10" t="s">
        <v>8315</v>
      </c>
      <c r="R300" t="s">
        <v>8316</v>
      </c>
      <c r="S300" s="14">
        <f t="shared" si="22"/>
        <v>42177.761782407411</v>
      </c>
      <c r="T300" s="15">
        <f t="shared" si="23"/>
        <v>42198.041666666672</v>
      </c>
      <c r="U300">
        <f t="shared" si="24"/>
        <v>2015</v>
      </c>
    </row>
    <row r="301" spans="1:21" ht="58" x14ac:dyDescent="0.35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f t="shared" si="20"/>
        <v>128</v>
      </c>
      <c r="P301" s="8">
        <f t="shared" si="21"/>
        <v>49.23</v>
      </c>
      <c r="Q301" s="10" t="s">
        <v>8315</v>
      </c>
      <c r="R301" t="s">
        <v>8316</v>
      </c>
      <c r="S301" s="14">
        <f t="shared" si="22"/>
        <v>42521.654328703706</v>
      </c>
      <c r="T301" s="15">
        <f t="shared" si="23"/>
        <v>42551.654328703706</v>
      </c>
      <c r="U301">
        <f t="shared" si="24"/>
        <v>2016</v>
      </c>
    </row>
    <row r="302" spans="1:21" ht="145" x14ac:dyDescent="0.35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f t="shared" si="20"/>
        <v>119</v>
      </c>
      <c r="P302" s="8">
        <f t="shared" si="21"/>
        <v>42.3</v>
      </c>
      <c r="Q302" s="10" t="s">
        <v>8315</v>
      </c>
      <c r="R302" t="s">
        <v>8316</v>
      </c>
      <c r="S302" s="14">
        <f t="shared" si="22"/>
        <v>41884.599849537037</v>
      </c>
      <c r="T302" s="15">
        <f t="shared" si="23"/>
        <v>41900.165972222225</v>
      </c>
      <c r="U302">
        <f t="shared" si="24"/>
        <v>2014</v>
      </c>
    </row>
    <row r="303" spans="1:21" ht="116" x14ac:dyDescent="0.35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f t="shared" si="20"/>
        <v>126</v>
      </c>
      <c r="P303" s="8">
        <f t="shared" si="21"/>
        <v>78.88</v>
      </c>
      <c r="Q303" s="10" t="s">
        <v>8315</v>
      </c>
      <c r="R303" t="s">
        <v>8316</v>
      </c>
      <c r="S303" s="14">
        <f t="shared" si="22"/>
        <v>42289.761192129634</v>
      </c>
      <c r="T303" s="15">
        <f t="shared" si="23"/>
        <v>42319.802858796291</v>
      </c>
      <c r="U303">
        <f t="shared" si="24"/>
        <v>2015</v>
      </c>
    </row>
    <row r="304" spans="1:21" ht="87" x14ac:dyDescent="0.35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f t="shared" si="20"/>
        <v>156</v>
      </c>
      <c r="P304" s="8">
        <f t="shared" si="21"/>
        <v>38.28</v>
      </c>
      <c r="Q304" s="10" t="s">
        <v>8315</v>
      </c>
      <c r="R304" t="s">
        <v>8316</v>
      </c>
      <c r="S304" s="14">
        <f t="shared" si="22"/>
        <v>42243.6252662037</v>
      </c>
      <c r="T304" s="15">
        <f t="shared" si="23"/>
        <v>42278.6252662037</v>
      </c>
      <c r="U304">
        <f t="shared" si="24"/>
        <v>2015</v>
      </c>
    </row>
    <row r="305" spans="1:21" ht="116" x14ac:dyDescent="0.35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f t="shared" si="20"/>
        <v>120</v>
      </c>
      <c r="P305" s="8">
        <f t="shared" si="21"/>
        <v>55.23</v>
      </c>
      <c r="Q305" s="10" t="s">
        <v>8315</v>
      </c>
      <c r="R305" t="s">
        <v>8316</v>
      </c>
      <c r="S305" s="14">
        <f t="shared" si="22"/>
        <v>42600.756041666667</v>
      </c>
      <c r="T305" s="15">
        <f t="shared" si="23"/>
        <v>42621.756041666667</v>
      </c>
      <c r="U305">
        <f t="shared" si="24"/>
        <v>2016</v>
      </c>
    </row>
    <row r="306" spans="1:21" ht="116" x14ac:dyDescent="0.35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f t="shared" si="20"/>
        <v>102</v>
      </c>
      <c r="P306" s="8">
        <f t="shared" si="21"/>
        <v>66.150000000000006</v>
      </c>
      <c r="Q306" s="10" t="s">
        <v>8315</v>
      </c>
      <c r="R306" t="s">
        <v>8316</v>
      </c>
      <c r="S306" s="14">
        <f t="shared" si="22"/>
        <v>41829.599791666667</v>
      </c>
      <c r="T306" s="15">
        <f t="shared" si="23"/>
        <v>41889.599791666667</v>
      </c>
      <c r="U306">
        <f t="shared" si="24"/>
        <v>2014</v>
      </c>
    </row>
    <row r="307" spans="1:21" ht="72.5" x14ac:dyDescent="0.35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f t="shared" si="20"/>
        <v>100</v>
      </c>
      <c r="P307" s="8">
        <f t="shared" si="21"/>
        <v>104.17</v>
      </c>
      <c r="Q307" s="10" t="s">
        <v>8315</v>
      </c>
      <c r="R307" t="s">
        <v>8316</v>
      </c>
      <c r="S307" s="14">
        <f t="shared" si="22"/>
        <v>42040.831678240742</v>
      </c>
      <c r="T307" s="15">
        <f t="shared" si="23"/>
        <v>42070.831678240742</v>
      </c>
      <c r="U307">
        <f t="shared" si="24"/>
        <v>2015</v>
      </c>
    </row>
    <row r="308" spans="1:21" ht="130.5" x14ac:dyDescent="0.35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f t="shared" si="20"/>
        <v>100</v>
      </c>
      <c r="P308" s="8">
        <f t="shared" si="21"/>
        <v>31.38</v>
      </c>
      <c r="Q308" s="10" t="s">
        <v>8315</v>
      </c>
      <c r="R308" t="s">
        <v>8316</v>
      </c>
      <c r="S308" s="14">
        <f t="shared" si="22"/>
        <v>42075.807395833333</v>
      </c>
      <c r="T308" s="15">
        <f t="shared" si="23"/>
        <v>42105.807395833333</v>
      </c>
      <c r="U308">
        <f t="shared" si="24"/>
        <v>2015</v>
      </c>
    </row>
    <row r="309" spans="1:21" ht="116" x14ac:dyDescent="0.35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f t="shared" si="20"/>
        <v>102</v>
      </c>
      <c r="P309" s="8">
        <f t="shared" si="21"/>
        <v>59.21</v>
      </c>
      <c r="Q309" s="10" t="s">
        <v>8315</v>
      </c>
      <c r="R309" t="s">
        <v>8316</v>
      </c>
      <c r="S309" s="14">
        <f t="shared" si="22"/>
        <v>42073.660694444443</v>
      </c>
      <c r="T309" s="15">
        <f t="shared" si="23"/>
        <v>42095.165972222225</v>
      </c>
      <c r="U309">
        <f t="shared" si="24"/>
        <v>2015</v>
      </c>
    </row>
    <row r="310" spans="1:21" ht="116" x14ac:dyDescent="0.35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f t="shared" si="20"/>
        <v>114</v>
      </c>
      <c r="P310" s="8">
        <f t="shared" si="21"/>
        <v>119.18</v>
      </c>
      <c r="Q310" s="10" t="s">
        <v>8315</v>
      </c>
      <c r="R310" t="s">
        <v>8316</v>
      </c>
      <c r="S310" s="14">
        <f t="shared" si="22"/>
        <v>42480.078715277778</v>
      </c>
      <c r="T310" s="15">
        <f t="shared" si="23"/>
        <v>42504.165972222225</v>
      </c>
      <c r="U310">
        <f t="shared" si="24"/>
        <v>2016</v>
      </c>
    </row>
    <row r="311" spans="1:21" ht="101.5" x14ac:dyDescent="0.35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f t="shared" si="20"/>
        <v>102</v>
      </c>
      <c r="P311" s="8">
        <f t="shared" si="21"/>
        <v>164.62</v>
      </c>
      <c r="Q311" s="10" t="s">
        <v>8315</v>
      </c>
      <c r="R311" t="s">
        <v>8316</v>
      </c>
      <c r="S311" s="14">
        <f t="shared" si="22"/>
        <v>42411.942291666666</v>
      </c>
      <c r="T311" s="15">
        <f t="shared" si="23"/>
        <v>42434.041666666672</v>
      </c>
      <c r="U311">
        <f t="shared" si="24"/>
        <v>2016</v>
      </c>
    </row>
    <row r="312" spans="1:21" ht="130.5" x14ac:dyDescent="0.35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f t="shared" si="20"/>
        <v>102</v>
      </c>
      <c r="P312" s="8">
        <f t="shared" si="21"/>
        <v>61.1</v>
      </c>
      <c r="Q312" s="10" t="s">
        <v>8315</v>
      </c>
      <c r="R312" t="s">
        <v>8316</v>
      </c>
      <c r="S312" s="14">
        <f t="shared" si="22"/>
        <v>41753.515856481477</v>
      </c>
      <c r="T312" s="15">
        <f t="shared" si="23"/>
        <v>41781.921527777777</v>
      </c>
      <c r="U312">
        <f t="shared" si="24"/>
        <v>2014</v>
      </c>
    </row>
    <row r="313" spans="1:21" ht="116" x14ac:dyDescent="0.35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f t="shared" si="20"/>
        <v>106</v>
      </c>
      <c r="P313" s="8">
        <f t="shared" si="21"/>
        <v>56.2</v>
      </c>
      <c r="Q313" s="10" t="s">
        <v>8315</v>
      </c>
      <c r="R313" t="s">
        <v>8316</v>
      </c>
      <c r="S313" s="14">
        <f t="shared" si="22"/>
        <v>42196.028703703705</v>
      </c>
      <c r="T313" s="15">
        <f t="shared" si="23"/>
        <v>42228</v>
      </c>
      <c r="U313">
        <f t="shared" si="24"/>
        <v>2015</v>
      </c>
    </row>
    <row r="314" spans="1:21" ht="101.5" x14ac:dyDescent="0.35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f t="shared" si="20"/>
        <v>113</v>
      </c>
      <c r="P314" s="8">
        <f t="shared" si="21"/>
        <v>107</v>
      </c>
      <c r="Q314" s="10" t="s">
        <v>8315</v>
      </c>
      <c r="R314" t="s">
        <v>8316</v>
      </c>
      <c r="S314" s="14">
        <f t="shared" si="22"/>
        <v>42016.050451388888</v>
      </c>
      <c r="T314" s="15">
        <f t="shared" si="23"/>
        <v>42046.708333333328</v>
      </c>
      <c r="U314">
        <f t="shared" si="24"/>
        <v>2015</v>
      </c>
    </row>
    <row r="315" spans="1:21" ht="116" x14ac:dyDescent="0.35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f t="shared" si="20"/>
        <v>100</v>
      </c>
      <c r="P315" s="8">
        <f t="shared" si="21"/>
        <v>179.28</v>
      </c>
      <c r="Q315" s="10" t="s">
        <v>8315</v>
      </c>
      <c r="R315" t="s">
        <v>8316</v>
      </c>
      <c r="S315" s="14">
        <f t="shared" si="22"/>
        <v>41730.276747685188</v>
      </c>
      <c r="T315" s="15">
        <f t="shared" si="23"/>
        <v>41764.276747685188</v>
      </c>
      <c r="U315">
        <f t="shared" si="24"/>
        <v>2014</v>
      </c>
    </row>
    <row r="316" spans="1:21" ht="174" x14ac:dyDescent="0.35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f t="shared" si="20"/>
        <v>102</v>
      </c>
      <c r="P316" s="8">
        <f t="shared" si="21"/>
        <v>47.41</v>
      </c>
      <c r="Q316" s="10" t="s">
        <v>8315</v>
      </c>
      <c r="R316" t="s">
        <v>8316</v>
      </c>
      <c r="S316" s="14">
        <f t="shared" si="22"/>
        <v>42203.680300925931</v>
      </c>
      <c r="T316" s="15">
        <f t="shared" si="23"/>
        <v>42221.774999999994</v>
      </c>
      <c r="U316">
        <f t="shared" si="24"/>
        <v>2015</v>
      </c>
    </row>
    <row r="317" spans="1:21" ht="116" x14ac:dyDescent="0.35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f t="shared" si="20"/>
        <v>131</v>
      </c>
      <c r="P317" s="8">
        <f t="shared" si="21"/>
        <v>97.92</v>
      </c>
      <c r="Q317" s="10" t="s">
        <v>8315</v>
      </c>
      <c r="R317" t="s">
        <v>8316</v>
      </c>
      <c r="S317" s="14">
        <f t="shared" si="22"/>
        <v>41974.743148148147</v>
      </c>
      <c r="T317" s="15">
        <f t="shared" si="23"/>
        <v>42004.743148148147</v>
      </c>
      <c r="U317">
        <f t="shared" si="24"/>
        <v>2014</v>
      </c>
    </row>
    <row r="318" spans="1:21" ht="116" x14ac:dyDescent="0.35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f t="shared" si="20"/>
        <v>111</v>
      </c>
      <c r="P318" s="8">
        <f t="shared" si="21"/>
        <v>58.42</v>
      </c>
      <c r="Q318" s="10" t="s">
        <v>8315</v>
      </c>
      <c r="R318" t="s">
        <v>8316</v>
      </c>
      <c r="S318" s="14">
        <f t="shared" si="22"/>
        <v>41869.740671296298</v>
      </c>
      <c r="T318" s="15">
        <f t="shared" si="23"/>
        <v>41899.740671296298</v>
      </c>
      <c r="U318">
        <f t="shared" si="24"/>
        <v>2014</v>
      </c>
    </row>
    <row r="319" spans="1:21" ht="116" x14ac:dyDescent="0.35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f t="shared" si="20"/>
        <v>100</v>
      </c>
      <c r="P319" s="8">
        <f t="shared" si="21"/>
        <v>122.54</v>
      </c>
      <c r="Q319" s="10" t="s">
        <v>8315</v>
      </c>
      <c r="R319" t="s">
        <v>8316</v>
      </c>
      <c r="S319" s="14">
        <f t="shared" si="22"/>
        <v>41982.688611111109</v>
      </c>
      <c r="T319" s="15">
        <f t="shared" si="23"/>
        <v>42012.688611111109</v>
      </c>
      <c r="U319">
        <f t="shared" si="24"/>
        <v>2014</v>
      </c>
    </row>
    <row r="320" spans="1:21" ht="101.5" x14ac:dyDescent="0.35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f t="shared" si="20"/>
        <v>114</v>
      </c>
      <c r="P320" s="8">
        <f t="shared" si="21"/>
        <v>87.96</v>
      </c>
      <c r="Q320" s="10" t="s">
        <v>8315</v>
      </c>
      <c r="R320" t="s">
        <v>8316</v>
      </c>
      <c r="S320" s="14">
        <f t="shared" si="22"/>
        <v>41976.331979166673</v>
      </c>
      <c r="T320" s="15">
        <f t="shared" si="23"/>
        <v>42004.291666666672</v>
      </c>
      <c r="U320">
        <f t="shared" si="24"/>
        <v>2014</v>
      </c>
    </row>
    <row r="321" spans="1:21" ht="116" x14ac:dyDescent="0.35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f t="shared" si="20"/>
        <v>106</v>
      </c>
      <c r="P321" s="8">
        <f t="shared" si="21"/>
        <v>136.78</v>
      </c>
      <c r="Q321" s="10" t="s">
        <v>8315</v>
      </c>
      <c r="R321" t="s">
        <v>8316</v>
      </c>
      <c r="S321" s="14">
        <f t="shared" si="22"/>
        <v>41926.942685185182</v>
      </c>
      <c r="T321" s="15">
        <f t="shared" si="23"/>
        <v>41956.984351851846</v>
      </c>
      <c r="U321">
        <f t="shared" si="24"/>
        <v>2014</v>
      </c>
    </row>
    <row r="322" spans="1:21" ht="130.5" x14ac:dyDescent="0.35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f t="shared" ref="O322:O385" si="25">ROUND(E322/D322*100,0)</f>
        <v>101</v>
      </c>
      <c r="P322" s="8">
        <f t="shared" ref="P322:P385" si="26">IFERROR(ROUND(E322/L322,2),0)</f>
        <v>99.34</v>
      </c>
      <c r="Q322" s="10" t="s">
        <v>8315</v>
      </c>
      <c r="R322" t="s">
        <v>8316</v>
      </c>
      <c r="S322" s="14">
        <f t="shared" ref="S322:S385" si="27">(((J322/60)/60)/24)+DATE(1970,1,1)</f>
        <v>42561.783877314811</v>
      </c>
      <c r="T322" s="15">
        <f t="shared" ref="T322:T385" si="28">(((I322/60)/60)/24)+DATE(1970,1,1)</f>
        <v>42593.165972222225</v>
      </c>
      <c r="U322">
        <f t="shared" ref="U322:U385" si="29">YEAR(S322)</f>
        <v>2016</v>
      </c>
    </row>
    <row r="323" spans="1:21" ht="101.5" x14ac:dyDescent="0.35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f t="shared" si="25"/>
        <v>100</v>
      </c>
      <c r="P323" s="8">
        <f t="shared" si="26"/>
        <v>20</v>
      </c>
      <c r="Q323" s="10" t="s">
        <v>8315</v>
      </c>
      <c r="R323" t="s">
        <v>8316</v>
      </c>
      <c r="S323" s="14">
        <f t="shared" si="27"/>
        <v>42649.54923611111</v>
      </c>
      <c r="T323" s="15">
        <f t="shared" si="28"/>
        <v>42709.590902777782</v>
      </c>
      <c r="U323">
        <f t="shared" si="29"/>
        <v>2016</v>
      </c>
    </row>
    <row r="324" spans="1:21" ht="101.5" x14ac:dyDescent="0.35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f t="shared" si="25"/>
        <v>130</v>
      </c>
      <c r="P324" s="8">
        <f t="shared" si="26"/>
        <v>28.89</v>
      </c>
      <c r="Q324" s="10" t="s">
        <v>8315</v>
      </c>
      <c r="R324" t="s">
        <v>8316</v>
      </c>
      <c r="S324" s="14">
        <f t="shared" si="27"/>
        <v>42093.786840277782</v>
      </c>
      <c r="T324" s="15">
        <f t="shared" si="28"/>
        <v>42120.26944444445</v>
      </c>
      <c r="U324">
        <f t="shared" si="29"/>
        <v>2015</v>
      </c>
    </row>
    <row r="325" spans="1:21" ht="101.5" x14ac:dyDescent="0.35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f t="shared" si="25"/>
        <v>114</v>
      </c>
      <c r="P325" s="8">
        <f t="shared" si="26"/>
        <v>37.96</v>
      </c>
      <c r="Q325" s="10" t="s">
        <v>8315</v>
      </c>
      <c r="R325" t="s">
        <v>8316</v>
      </c>
      <c r="S325" s="14">
        <f t="shared" si="27"/>
        <v>42026.176180555558</v>
      </c>
      <c r="T325" s="15">
        <f t="shared" si="28"/>
        <v>42064.207638888889</v>
      </c>
      <c r="U325">
        <f t="shared" si="29"/>
        <v>2015</v>
      </c>
    </row>
    <row r="326" spans="1:21" ht="101.5" x14ac:dyDescent="0.35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f t="shared" si="25"/>
        <v>287</v>
      </c>
      <c r="P326" s="8">
        <f t="shared" si="26"/>
        <v>58.57</v>
      </c>
      <c r="Q326" s="10" t="s">
        <v>8315</v>
      </c>
      <c r="R326" t="s">
        <v>8316</v>
      </c>
      <c r="S326" s="14">
        <f t="shared" si="27"/>
        <v>42451.095856481479</v>
      </c>
      <c r="T326" s="15">
        <f t="shared" si="28"/>
        <v>42465.095856481479</v>
      </c>
      <c r="U326">
        <f t="shared" si="29"/>
        <v>2016</v>
      </c>
    </row>
    <row r="327" spans="1:21" ht="116" x14ac:dyDescent="0.35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f t="shared" si="25"/>
        <v>109</v>
      </c>
      <c r="P327" s="8">
        <f t="shared" si="26"/>
        <v>135.63</v>
      </c>
      <c r="Q327" s="10" t="s">
        <v>8315</v>
      </c>
      <c r="R327" t="s">
        <v>8316</v>
      </c>
      <c r="S327" s="14">
        <f t="shared" si="27"/>
        <v>42418.425983796296</v>
      </c>
      <c r="T327" s="15">
        <f t="shared" si="28"/>
        <v>42478.384317129632</v>
      </c>
      <c r="U327">
        <f t="shared" si="29"/>
        <v>2016</v>
      </c>
    </row>
    <row r="328" spans="1:21" ht="116" x14ac:dyDescent="0.35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f t="shared" si="25"/>
        <v>119</v>
      </c>
      <c r="P328" s="8">
        <f t="shared" si="26"/>
        <v>176.09</v>
      </c>
      <c r="Q328" s="10" t="s">
        <v>8315</v>
      </c>
      <c r="R328" t="s">
        <v>8316</v>
      </c>
      <c r="S328" s="14">
        <f t="shared" si="27"/>
        <v>41964.716319444444</v>
      </c>
      <c r="T328" s="15">
        <f t="shared" si="28"/>
        <v>41994.716319444444</v>
      </c>
      <c r="U328">
        <f t="shared" si="29"/>
        <v>2014</v>
      </c>
    </row>
    <row r="329" spans="1:21" ht="58" x14ac:dyDescent="0.35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f t="shared" si="25"/>
        <v>109</v>
      </c>
      <c r="P329" s="8">
        <f t="shared" si="26"/>
        <v>151.97999999999999</v>
      </c>
      <c r="Q329" s="10" t="s">
        <v>8315</v>
      </c>
      <c r="R329" t="s">
        <v>8316</v>
      </c>
      <c r="S329" s="14">
        <f t="shared" si="27"/>
        <v>42576.697569444441</v>
      </c>
      <c r="T329" s="15">
        <f t="shared" si="28"/>
        <v>42636.697569444441</v>
      </c>
      <c r="U329">
        <f t="shared" si="29"/>
        <v>2016</v>
      </c>
    </row>
    <row r="330" spans="1:21" ht="116" x14ac:dyDescent="0.35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f t="shared" si="25"/>
        <v>128</v>
      </c>
      <c r="P330" s="8">
        <f t="shared" si="26"/>
        <v>82.26</v>
      </c>
      <c r="Q330" s="10" t="s">
        <v>8315</v>
      </c>
      <c r="R330" t="s">
        <v>8316</v>
      </c>
      <c r="S330" s="14">
        <f t="shared" si="27"/>
        <v>42125.647534722222</v>
      </c>
      <c r="T330" s="15">
        <f t="shared" si="28"/>
        <v>42150.647534722222</v>
      </c>
      <c r="U330">
        <f t="shared" si="29"/>
        <v>2015</v>
      </c>
    </row>
    <row r="331" spans="1:21" ht="116" x14ac:dyDescent="0.35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f t="shared" si="25"/>
        <v>175</v>
      </c>
      <c r="P331" s="8">
        <f t="shared" si="26"/>
        <v>68.06</v>
      </c>
      <c r="Q331" s="10" t="s">
        <v>8315</v>
      </c>
      <c r="R331" t="s">
        <v>8316</v>
      </c>
      <c r="S331" s="14">
        <f t="shared" si="27"/>
        <v>42003.948425925926</v>
      </c>
      <c r="T331" s="15">
        <f t="shared" si="28"/>
        <v>42028.207638888889</v>
      </c>
      <c r="U331">
        <f t="shared" si="29"/>
        <v>2014</v>
      </c>
    </row>
    <row r="332" spans="1:21" ht="101.5" x14ac:dyDescent="0.35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f t="shared" si="25"/>
        <v>127</v>
      </c>
      <c r="P332" s="8">
        <f t="shared" si="26"/>
        <v>72.709999999999994</v>
      </c>
      <c r="Q332" s="10" t="s">
        <v>8315</v>
      </c>
      <c r="R332" t="s">
        <v>8316</v>
      </c>
      <c r="S332" s="14">
        <f t="shared" si="27"/>
        <v>41988.829942129625</v>
      </c>
      <c r="T332" s="15">
        <f t="shared" si="28"/>
        <v>42046.207638888889</v>
      </c>
      <c r="U332">
        <f t="shared" si="29"/>
        <v>2014</v>
      </c>
    </row>
    <row r="333" spans="1:21" ht="87" x14ac:dyDescent="0.35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f t="shared" si="25"/>
        <v>111</v>
      </c>
      <c r="P333" s="8">
        <f t="shared" si="26"/>
        <v>77.19</v>
      </c>
      <c r="Q333" s="10" t="s">
        <v>8315</v>
      </c>
      <c r="R333" t="s">
        <v>8316</v>
      </c>
      <c r="S333" s="14">
        <f t="shared" si="27"/>
        <v>41974.898599537039</v>
      </c>
      <c r="T333" s="15">
        <f t="shared" si="28"/>
        <v>42009.851388888885</v>
      </c>
      <c r="U333">
        <f t="shared" si="29"/>
        <v>2014</v>
      </c>
    </row>
    <row r="334" spans="1:21" ht="130.5" x14ac:dyDescent="0.35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f t="shared" si="25"/>
        <v>126</v>
      </c>
      <c r="P334" s="8">
        <f t="shared" si="26"/>
        <v>55.97</v>
      </c>
      <c r="Q334" s="10" t="s">
        <v>8315</v>
      </c>
      <c r="R334" t="s">
        <v>8316</v>
      </c>
      <c r="S334" s="14">
        <f t="shared" si="27"/>
        <v>42592.066921296297</v>
      </c>
      <c r="T334" s="15">
        <f t="shared" si="28"/>
        <v>42617.066921296297</v>
      </c>
      <c r="U334">
        <f t="shared" si="29"/>
        <v>2016</v>
      </c>
    </row>
    <row r="335" spans="1:21" ht="58" x14ac:dyDescent="0.35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f t="shared" si="25"/>
        <v>119</v>
      </c>
      <c r="P335" s="8">
        <f t="shared" si="26"/>
        <v>49.69</v>
      </c>
      <c r="Q335" s="10" t="s">
        <v>8315</v>
      </c>
      <c r="R335" t="s">
        <v>8316</v>
      </c>
      <c r="S335" s="14">
        <f t="shared" si="27"/>
        <v>42050.008368055554</v>
      </c>
      <c r="T335" s="15">
        <f t="shared" si="28"/>
        <v>42076.290972222225</v>
      </c>
      <c r="U335">
        <f t="shared" si="29"/>
        <v>2015</v>
      </c>
    </row>
    <row r="336" spans="1:21" ht="87" x14ac:dyDescent="0.35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f t="shared" si="25"/>
        <v>103</v>
      </c>
      <c r="P336" s="8">
        <f t="shared" si="26"/>
        <v>77.73</v>
      </c>
      <c r="Q336" s="10" t="s">
        <v>8315</v>
      </c>
      <c r="R336" t="s">
        <v>8316</v>
      </c>
      <c r="S336" s="14">
        <f t="shared" si="27"/>
        <v>42417.585532407407</v>
      </c>
      <c r="T336" s="15">
        <f t="shared" si="28"/>
        <v>42432.249305555553</v>
      </c>
      <c r="U336">
        <f t="shared" si="29"/>
        <v>2016</v>
      </c>
    </row>
    <row r="337" spans="1:21" ht="101.5" x14ac:dyDescent="0.35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f t="shared" si="25"/>
        <v>110</v>
      </c>
      <c r="P337" s="8">
        <f t="shared" si="26"/>
        <v>40.78</v>
      </c>
      <c r="Q337" s="10" t="s">
        <v>8315</v>
      </c>
      <c r="R337" t="s">
        <v>8316</v>
      </c>
      <c r="S337" s="14">
        <f t="shared" si="27"/>
        <v>41866.79886574074</v>
      </c>
      <c r="T337" s="15">
        <f t="shared" si="28"/>
        <v>41885.207638888889</v>
      </c>
      <c r="U337">
        <f t="shared" si="29"/>
        <v>2014</v>
      </c>
    </row>
    <row r="338" spans="1:21" ht="101.5" x14ac:dyDescent="0.35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f t="shared" si="25"/>
        <v>202</v>
      </c>
      <c r="P338" s="8">
        <f t="shared" si="26"/>
        <v>59.41</v>
      </c>
      <c r="Q338" s="10" t="s">
        <v>8315</v>
      </c>
      <c r="R338" t="s">
        <v>8316</v>
      </c>
      <c r="S338" s="14">
        <f t="shared" si="27"/>
        <v>42220.79487268519</v>
      </c>
      <c r="T338" s="15">
        <f t="shared" si="28"/>
        <v>42246</v>
      </c>
      <c r="U338">
        <f t="shared" si="29"/>
        <v>2015</v>
      </c>
    </row>
    <row r="339" spans="1:21" ht="58" x14ac:dyDescent="0.35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f t="shared" si="25"/>
        <v>130</v>
      </c>
      <c r="P339" s="8">
        <f t="shared" si="26"/>
        <v>3.25</v>
      </c>
      <c r="Q339" s="10" t="s">
        <v>8315</v>
      </c>
      <c r="R339" t="s">
        <v>8316</v>
      </c>
      <c r="S339" s="14">
        <f t="shared" si="27"/>
        <v>42628.849120370374</v>
      </c>
      <c r="T339" s="15">
        <f t="shared" si="28"/>
        <v>42656.849120370374</v>
      </c>
      <c r="U339">
        <f t="shared" si="29"/>
        <v>2016</v>
      </c>
    </row>
    <row r="340" spans="1:21" ht="130.5" x14ac:dyDescent="0.35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f t="shared" si="25"/>
        <v>100</v>
      </c>
      <c r="P340" s="8">
        <f t="shared" si="26"/>
        <v>81.67</v>
      </c>
      <c r="Q340" s="10" t="s">
        <v>8315</v>
      </c>
      <c r="R340" t="s">
        <v>8316</v>
      </c>
      <c r="S340" s="14">
        <f t="shared" si="27"/>
        <v>42447.894432870366</v>
      </c>
      <c r="T340" s="15">
        <f t="shared" si="28"/>
        <v>42507.894432870366</v>
      </c>
      <c r="U340">
        <f t="shared" si="29"/>
        <v>2016</v>
      </c>
    </row>
    <row r="341" spans="1:21" ht="116" x14ac:dyDescent="0.35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f t="shared" si="25"/>
        <v>171</v>
      </c>
      <c r="P341" s="8">
        <f t="shared" si="26"/>
        <v>44.91</v>
      </c>
      <c r="Q341" s="10" t="s">
        <v>8315</v>
      </c>
      <c r="R341" t="s">
        <v>8316</v>
      </c>
      <c r="S341" s="14">
        <f t="shared" si="27"/>
        <v>42283.864351851851</v>
      </c>
      <c r="T341" s="15">
        <f t="shared" si="28"/>
        <v>42313.906018518523</v>
      </c>
      <c r="U341">
        <f t="shared" si="29"/>
        <v>2015</v>
      </c>
    </row>
    <row r="342" spans="1:21" ht="116" x14ac:dyDescent="0.35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f t="shared" si="25"/>
        <v>113</v>
      </c>
      <c r="P342" s="8">
        <f t="shared" si="26"/>
        <v>49.06</v>
      </c>
      <c r="Q342" s="10" t="s">
        <v>8315</v>
      </c>
      <c r="R342" t="s">
        <v>8316</v>
      </c>
      <c r="S342" s="14">
        <f t="shared" si="27"/>
        <v>42483.015694444446</v>
      </c>
      <c r="T342" s="15">
        <f t="shared" si="28"/>
        <v>42489.290972222225</v>
      </c>
      <c r="U342">
        <f t="shared" si="29"/>
        <v>2016</v>
      </c>
    </row>
    <row r="343" spans="1:21" ht="87" x14ac:dyDescent="0.35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f t="shared" si="25"/>
        <v>100</v>
      </c>
      <c r="P343" s="8">
        <f t="shared" si="26"/>
        <v>62.5</v>
      </c>
      <c r="Q343" s="10" t="s">
        <v>8315</v>
      </c>
      <c r="R343" t="s">
        <v>8316</v>
      </c>
      <c r="S343" s="14">
        <f t="shared" si="27"/>
        <v>41788.58997685185</v>
      </c>
      <c r="T343" s="15">
        <f t="shared" si="28"/>
        <v>41818.58997685185</v>
      </c>
      <c r="U343">
        <f t="shared" si="29"/>
        <v>2014</v>
      </c>
    </row>
    <row r="344" spans="1:21" ht="116" x14ac:dyDescent="0.35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f t="shared" si="25"/>
        <v>101</v>
      </c>
      <c r="P344" s="8">
        <f t="shared" si="26"/>
        <v>35.49</v>
      </c>
      <c r="Q344" s="10" t="s">
        <v>8315</v>
      </c>
      <c r="R344" t="s">
        <v>8316</v>
      </c>
      <c r="S344" s="14">
        <f t="shared" si="27"/>
        <v>42144.041851851856</v>
      </c>
      <c r="T344" s="15">
        <f t="shared" si="28"/>
        <v>42174.041851851856</v>
      </c>
      <c r="U344">
        <f t="shared" si="29"/>
        <v>2015</v>
      </c>
    </row>
    <row r="345" spans="1:21" ht="116" x14ac:dyDescent="0.35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f t="shared" si="25"/>
        <v>113</v>
      </c>
      <c r="P345" s="8">
        <f t="shared" si="26"/>
        <v>66.47</v>
      </c>
      <c r="Q345" s="10" t="s">
        <v>8315</v>
      </c>
      <c r="R345" t="s">
        <v>8316</v>
      </c>
      <c r="S345" s="14">
        <f t="shared" si="27"/>
        <v>42661.132245370376</v>
      </c>
      <c r="T345" s="15">
        <f t="shared" si="28"/>
        <v>42693.916666666672</v>
      </c>
      <c r="U345">
        <f t="shared" si="29"/>
        <v>2016</v>
      </c>
    </row>
    <row r="346" spans="1:21" ht="116" x14ac:dyDescent="0.35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f t="shared" si="25"/>
        <v>105</v>
      </c>
      <c r="P346" s="8">
        <f t="shared" si="26"/>
        <v>56.07</v>
      </c>
      <c r="Q346" s="10" t="s">
        <v>8315</v>
      </c>
      <c r="R346" t="s">
        <v>8316</v>
      </c>
      <c r="S346" s="14">
        <f t="shared" si="27"/>
        <v>42037.938206018516</v>
      </c>
      <c r="T346" s="15">
        <f t="shared" si="28"/>
        <v>42068.166666666672</v>
      </c>
      <c r="U346">
        <f t="shared" si="29"/>
        <v>2015</v>
      </c>
    </row>
    <row r="347" spans="1:21" ht="116" x14ac:dyDescent="0.35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f t="shared" si="25"/>
        <v>110</v>
      </c>
      <c r="P347" s="8">
        <f t="shared" si="26"/>
        <v>47.03</v>
      </c>
      <c r="Q347" s="10" t="s">
        <v>8315</v>
      </c>
      <c r="R347" t="s">
        <v>8316</v>
      </c>
      <c r="S347" s="14">
        <f t="shared" si="27"/>
        <v>42619.935694444444</v>
      </c>
      <c r="T347" s="15">
        <f t="shared" si="28"/>
        <v>42643.875</v>
      </c>
      <c r="U347">
        <f t="shared" si="29"/>
        <v>2016</v>
      </c>
    </row>
    <row r="348" spans="1:21" ht="87" x14ac:dyDescent="0.35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f t="shared" si="25"/>
        <v>100</v>
      </c>
      <c r="P348" s="8">
        <f t="shared" si="26"/>
        <v>47.67</v>
      </c>
      <c r="Q348" s="10" t="s">
        <v>8315</v>
      </c>
      <c r="R348" t="s">
        <v>8316</v>
      </c>
      <c r="S348" s="14">
        <f t="shared" si="27"/>
        <v>41877.221886574072</v>
      </c>
      <c r="T348" s="15">
        <f t="shared" si="28"/>
        <v>41910.140972222223</v>
      </c>
      <c r="U348">
        <f t="shared" si="29"/>
        <v>2014</v>
      </c>
    </row>
    <row r="349" spans="1:21" ht="87" x14ac:dyDescent="0.35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f t="shared" si="25"/>
        <v>120</v>
      </c>
      <c r="P349" s="8">
        <f t="shared" si="26"/>
        <v>88.24</v>
      </c>
      <c r="Q349" s="10" t="s">
        <v>8315</v>
      </c>
      <c r="R349" t="s">
        <v>8316</v>
      </c>
      <c r="S349" s="14">
        <f t="shared" si="27"/>
        <v>41828.736921296295</v>
      </c>
      <c r="T349" s="15">
        <f t="shared" si="28"/>
        <v>41846.291666666664</v>
      </c>
      <c r="U349">
        <f t="shared" si="29"/>
        <v>2014</v>
      </c>
    </row>
    <row r="350" spans="1:21" ht="145" x14ac:dyDescent="0.35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f t="shared" si="25"/>
        <v>105</v>
      </c>
      <c r="P350" s="8">
        <f t="shared" si="26"/>
        <v>80.72</v>
      </c>
      <c r="Q350" s="10" t="s">
        <v>8315</v>
      </c>
      <c r="R350" t="s">
        <v>8316</v>
      </c>
      <c r="S350" s="14">
        <f t="shared" si="27"/>
        <v>42545.774189814809</v>
      </c>
      <c r="T350" s="15">
        <f t="shared" si="28"/>
        <v>42605.774189814809</v>
      </c>
      <c r="U350">
        <f t="shared" si="29"/>
        <v>2016</v>
      </c>
    </row>
    <row r="351" spans="1:21" ht="116" x14ac:dyDescent="0.35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f t="shared" si="25"/>
        <v>100</v>
      </c>
      <c r="P351" s="8">
        <f t="shared" si="26"/>
        <v>68.97</v>
      </c>
      <c r="Q351" s="10" t="s">
        <v>8315</v>
      </c>
      <c r="R351" t="s">
        <v>8316</v>
      </c>
      <c r="S351" s="14">
        <f t="shared" si="27"/>
        <v>42460.741747685184</v>
      </c>
      <c r="T351" s="15">
        <f t="shared" si="28"/>
        <v>42511.165972222225</v>
      </c>
      <c r="U351">
        <f t="shared" si="29"/>
        <v>2016</v>
      </c>
    </row>
    <row r="352" spans="1:21" ht="72.5" x14ac:dyDescent="0.35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f t="shared" si="25"/>
        <v>100</v>
      </c>
      <c r="P352" s="8">
        <f t="shared" si="26"/>
        <v>550.04</v>
      </c>
      <c r="Q352" s="10" t="s">
        <v>8315</v>
      </c>
      <c r="R352" t="s">
        <v>8316</v>
      </c>
      <c r="S352" s="14">
        <f t="shared" si="27"/>
        <v>41887.292187500003</v>
      </c>
      <c r="T352" s="15">
        <f t="shared" si="28"/>
        <v>41917.292187500003</v>
      </c>
      <c r="U352">
        <f t="shared" si="29"/>
        <v>2014</v>
      </c>
    </row>
    <row r="353" spans="1:21" ht="87" x14ac:dyDescent="0.35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f t="shared" si="25"/>
        <v>104</v>
      </c>
      <c r="P353" s="8">
        <f t="shared" si="26"/>
        <v>57.78</v>
      </c>
      <c r="Q353" s="10" t="s">
        <v>8315</v>
      </c>
      <c r="R353" t="s">
        <v>8316</v>
      </c>
      <c r="S353" s="14">
        <f t="shared" si="27"/>
        <v>41828.646319444444</v>
      </c>
      <c r="T353" s="15">
        <f t="shared" si="28"/>
        <v>41861.665972222225</v>
      </c>
      <c r="U353">
        <f t="shared" si="29"/>
        <v>2014</v>
      </c>
    </row>
    <row r="354" spans="1:21" ht="116" x14ac:dyDescent="0.35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f t="shared" si="25"/>
        <v>116</v>
      </c>
      <c r="P354" s="8">
        <f t="shared" si="26"/>
        <v>73.58</v>
      </c>
      <c r="Q354" s="10" t="s">
        <v>8315</v>
      </c>
      <c r="R354" t="s">
        <v>8316</v>
      </c>
      <c r="S354" s="14">
        <f t="shared" si="27"/>
        <v>42173.803217592591</v>
      </c>
      <c r="T354" s="15">
        <f t="shared" si="28"/>
        <v>42203.290972222225</v>
      </c>
      <c r="U354">
        <f t="shared" si="29"/>
        <v>2015</v>
      </c>
    </row>
    <row r="355" spans="1:21" ht="58" x14ac:dyDescent="0.35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f t="shared" si="25"/>
        <v>101</v>
      </c>
      <c r="P355" s="8">
        <f t="shared" si="26"/>
        <v>75.5</v>
      </c>
      <c r="Q355" s="10" t="s">
        <v>8315</v>
      </c>
      <c r="R355" t="s">
        <v>8316</v>
      </c>
      <c r="S355" s="14">
        <f t="shared" si="27"/>
        <v>41775.858564814815</v>
      </c>
      <c r="T355" s="15">
        <f t="shared" si="28"/>
        <v>41822.165972222225</v>
      </c>
      <c r="U355">
        <f t="shared" si="29"/>
        <v>2014</v>
      </c>
    </row>
    <row r="356" spans="1:21" ht="87" x14ac:dyDescent="0.35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f t="shared" si="25"/>
        <v>102</v>
      </c>
      <c r="P356" s="8">
        <f t="shared" si="26"/>
        <v>235.46</v>
      </c>
      <c r="Q356" s="10" t="s">
        <v>8315</v>
      </c>
      <c r="R356" t="s">
        <v>8316</v>
      </c>
      <c r="S356" s="14">
        <f t="shared" si="27"/>
        <v>42055.277199074073</v>
      </c>
      <c r="T356" s="15">
        <f t="shared" si="28"/>
        <v>42082.610416666663</v>
      </c>
      <c r="U356">
        <f t="shared" si="29"/>
        <v>2015</v>
      </c>
    </row>
    <row r="357" spans="1:21" ht="116" x14ac:dyDescent="0.35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f t="shared" si="25"/>
        <v>111</v>
      </c>
      <c r="P357" s="8">
        <f t="shared" si="26"/>
        <v>92.5</v>
      </c>
      <c r="Q357" s="10" t="s">
        <v>8315</v>
      </c>
      <c r="R357" t="s">
        <v>8316</v>
      </c>
      <c r="S357" s="14">
        <f t="shared" si="27"/>
        <v>42447.896666666667</v>
      </c>
      <c r="T357" s="15">
        <f t="shared" si="28"/>
        <v>42470.166666666672</v>
      </c>
      <c r="U357">
        <f t="shared" si="29"/>
        <v>2016</v>
      </c>
    </row>
    <row r="358" spans="1:21" ht="116" x14ac:dyDescent="0.35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f t="shared" si="25"/>
        <v>109</v>
      </c>
      <c r="P358" s="8">
        <f t="shared" si="26"/>
        <v>46.05</v>
      </c>
      <c r="Q358" s="10" t="s">
        <v>8315</v>
      </c>
      <c r="R358" t="s">
        <v>8316</v>
      </c>
      <c r="S358" s="14">
        <f t="shared" si="27"/>
        <v>42523.248715277776</v>
      </c>
      <c r="T358" s="15">
        <f t="shared" si="28"/>
        <v>42537.248715277776</v>
      </c>
      <c r="U358">
        <f t="shared" si="29"/>
        <v>2016</v>
      </c>
    </row>
    <row r="359" spans="1:21" ht="58" x14ac:dyDescent="0.35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f t="shared" si="25"/>
        <v>100</v>
      </c>
      <c r="P359" s="8">
        <f t="shared" si="26"/>
        <v>31.58</v>
      </c>
      <c r="Q359" s="10" t="s">
        <v>8315</v>
      </c>
      <c r="R359" t="s">
        <v>8316</v>
      </c>
      <c r="S359" s="14">
        <f t="shared" si="27"/>
        <v>41822.90488425926</v>
      </c>
      <c r="T359" s="15">
        <f t="shared" si="28"/>
        <v>41844.291666666664</v>
      </c>
      <c r="U359">
        <f t="shared" si="29"/>
        <v>2014</v>
      </c>
    </row>
    <row r="360" spans="1:21" ht="130.5" x14ac:dyDescent="0.35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f t="shared" si="25"/>
        <v>104</v>
      </c>
      <c r="P360" s="8">
        <f t="shared" si="26"/>
        <v>36.96</v>
      </c>
      <c r="Q360" s="10" t="s">
        <v>8315</v>
      </c>
      <c r="R360" t="s">
        <v>8316</v>
      </c>
      <c r="S360" s="14">
        <f t="shared" si="27"/>
        <v>42185.556157407409</v>
      </c>
      <c r="T360" s="15">
        <f t="shared" si="28"/>
        <v>42208.772916666669</v>
      </c>
      <c r="U360">
        <f t="shared" si="29"/>
        <v>2015</v>
      </c>
    </row>
    <row r="361" spans="1:21" ht="116" x14ac:dyDescent="0.35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f t="shared" si="25"/>
        <v>101</v>
      </c>
      <c r="P361" s="8">
        <f t="shared" si="26"/>
        <v>88.25</v>
      </c>
      <c r="Q361" s="10" t="s">
        <v>8315</v>
      </c>
      <c r="R361" t="s">
        <v>8316</v>
      </c>
      <c r="S361" s="14">
        <f t="shared" si="27"/>
        <v>41820.62809027778</v>
      </c>
      <c r="T361" s="15">
        <f t="shared" si="28"/>
        <v>41841.165972222225</v>
      </c>
      <c r="U361">
        <f t="shared" si="29"/>
        <v>2014</v>
      </c>
    </row>
    <row r="362" spans="1:21" ht="116" x14ac:dyDescent="0.35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f t="shared" si="25"/>
        <v>129</v>
      </c>
      <c r="P362" s="8">
        <f t="shared" si="26"/>
        <v>64.38</v>
      </c>
      <c r="Q362" s="10" t="s">
        <v>8315</v>
      </c>
      <c r="R362" t="s">
        <v>8316</v>
      </c>
      <c r="S362" s="14">
        <f t="shared" si="27"/>
        <v>41876.815787037034</v>
      </c>
      <c r="T362" s="15">
        <f t="shared" si="28"/>
        <v>41894.815787037034</v>
      </c>
      <c r="U362">
        <f t="shared" si="29"/>
        <v>2014</v>
      </c>
    </row>
    <row r="363" spans="1:21" ht="87" x14ac:dyDescent="0.35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f t="shared" si="25"/>
        <v>103</v>
      </c>
      <c r="P363" s="8">
        <f t="shared" si="26"/>
        <v>62.05</v>
      </c>
      <c r="Q363" s="10" t="s">
        <v>8315</v>
      </c>
      <c r="R363" t="s">
        <v>8316</v>
      </c>
      <c r="S363" s="14">
        <f t="shared" si="27"/>
        <v>41802.574282407404</v>
      </c>
      <c r="T363" s="15">
        <f t="shared" si="28"/>
        <v>41823.165972222225</v>
      </c>
      <c r="U363">
        <f t="shared" si="29"/>
        <v>2014</v>
      </c>
    </row>
    <row r="364" spans="1:21" ht="116" x14ac:dyDescent="0.35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f t="shared" si="25"/>
        <v>110</v>
      </c>
      <c r="P364" s="8">
        <f t="shared" si="26"/>
        <v>73.400000000000006</v>
      </c>
      <c r="Q364" s="10" t="s">
        <v>8315</v>
      </c>
      <c r="R364" t="s">
        <v>8316</v>
      </c>
      <c r="S364" s="14">
        <f t="shared" si="27"/>
        <v>41786.761354166665</v>
      </c>
      <c r="T364" s="15">
        <f t="shared" si="28"/>
        <v>41821.207638888889</v>
      </c>
      <c r="U364">
        <f t="shared" si="29"/>
        <v>2014</v>
      </c>
    </row>
    <row r="365" spans="1:21" ht="87" x14ac:dyDescent="0.35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f t="shared" si="25"/>
        <v>113</v>
      </c>
      <c r="P365" s="8">
        <f t="shared" si="26"/>
        <v>99.5</v>
      </c>
      <c r="Q365" s="10" t="s">
        <v>8315</v>
      </c>
      <c r="R365" t="s">
        <v>8316</v>
      </c>
      <c r="S365" s="14">
        <f t="shared" si="27"/>
        <v>42627.454097222217</v>
      </c>
      <c r="T365" s="15">
        <f t="shared" si="28"/>
        <v>42648.454097222217</v>
      </c>
      <c r="U365">
        <f t="shared" si="29"/>
        <v>2016</v>
      </c>
    </row>
    <row r="366" spans="1:21" ht="130.5" x14ac:dyDescent="0.35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f t="shared" si="25"/>
        <v>112</v>
      </c>
      <c r="P366" s="8">
        <f t="shared" si="26"/>
        <v>62.17</v>
      </c>
      <c r="Q366" s="10" t="s">
        <v>8315</v>
      </c>
      <c r="R366" t="s">
        <v>8316</v>
      </c>
      <c r="S366" s="14">
        <f t="shared" si="27"/>
        <v>42374.651504629626</v>
      </c>
      <c r="T366" s="15">
        <f t="shared" si="28"/>
        <v>42384.651504629626</v>
      </c>
      <c r="U366">
        <f t="shared" si="29"/>
        <v>2016</v>
      </c>
    </row>
    <row r="367" spans="1:21" ht="116" x14ac:dyDescent="0.35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f t="shared" si="25"/>
        <v>139</v>
      </c>
      <c r="P367" s="8">
        <f t="shared" si="26"/>
        <v>62.33</v>
      </c>
      <c r="Q367" s="10" t="s">
        <v>8315</v>
      </c>
      <c r="R367" t="s">
        <v>8316</v>
      </c>
      <c r="S367" s="14">
        <f t="shared" si="27"/>
        <v>41772.685393518521</v>
      </c>
      <c r="T367" s="15">
        <f t="shared" si="28"/>
        <v>41806.290972222225</v>
      </c>
      <c r="U367">
        <f t="shared" si="29"/>
        <v>2014</v>
      </c>
    </row>
    <row r="368" spans="1:21" ht="87" x14ac:dyDescent="0.35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f t="shared" si="25"/>
        <v>111</v>
      </c>
      <c r="P368" s="8">
        <f t="shared" si="26"/>
        <v>58.79</v>
      </c>
      <c r="Q368" s="10" t="s">
        <v>8315</v>
      </c>
      <c r="R368" t="s">
        <v>8316</v>
      </c>
      <c r="S368" s="14">
        <f t="shared" si="27"/>
        <v>42633.116851851853</v>
      </c>
      <c r="T368" s="15">
        <f t="shared" si="28"/>
        <v>42663.116851851853</v>
      </c>
      <c r="U368">
        <f t="shared" si="29"/>
        <v>2016</v>
      </c>
    </row>
    <row r="369" spans="1:21" ht="116" x14ac:dyDescent="0.35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f t="shared" si="25"/>
        <v>139</v>
      </c>
      <c r="P369" s="8">
        <f t="shared" si="26"/>
        <v>45.35</v>
      </c>
      <c r="Q369" s="10" t="s">
        <v>8315</v>
      </c>
      <c r="R369" t="s">
        <v>8316</v>
      </c>
      <c r="S369" s="14">
        <f t="shared" si="27"/>
        <v>42219.180393518516</v>
      </c>
      <c r="T369" s="15">
        <f t="shared" si="28"/>
        <v>42249.180393518516</v>
      </c>
      <c r="U369">
        <f t="shared" si="29"/>
        <v>2015</v>
      </c>
    </row>
    <row r="370" spans="1:21" ht="116" x14ac:dyDescent="0.35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f t="shared" si="25"/>
        <v>106</v>
      </c>
      <c r="P370" s="8">
        <f t="shared" si="26"/>
        <v>41.94</v>
      </c>
      <c r="Q370" s="10" t="s">
        <v>8315</v>
      </c>
      <c r="R370" t="s">
        <v>8316</v>
      </c>
      <c r="S370" s="14">
        <f t="shared" si="27"/>
        <v>41753.593275462961</v>
      </c>
      <c r="T370" s="15">
        <f t="shared" si="28"/>
        <v>41778.875</v>
      </c>
      <c r="U370">
        <f t="shared" si="29"/>
        <v>2014</v>
      </c>
    </row>
    <row r="371" spans="1:21" ht="101.5" x14ac:dyDescent="0.35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f t="shared" si="25"/>
        <v>101</v>
      </c>
      <c r="P371" s="8">
        <f t="shared" si="26"/>
        <v>59.17</v>
      </c>
      <c r="Q371" s="10" t="s">
        <v>8315</v>
      </c>
      <c r="R371" t="s">
        <v>8316</v>
      </c>
      <c r="S371" s="14">
        <f t="shared" si="27"/>
        <v>42230.662731481483</v>
      </c>
      <c r="T371" s="15">
        <f t="shared" si="28"/>
        <v>42245.165972222225</v>
      </c>
      <c r="U371">
        <f t="shared" si="29"/>
        <v>2015</v>
      </c>
    </row>
    <row r="372" spans="1:21" ht="130.5" x14ac:dyDescent="0.35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f t="shared" si="25"/>
        <v>100</v>
      </c>
      <c r="P372" s="8">
        <f t="shared" si="26"/>
        <v>200.49</v>
      </c>
      <c r="Q372" s="10" t="s">
        <v>8315</v>
      </c>
      <c r="R372" t="s">
        <v>8316</v>
      </c>
      <c r="S372" s="14">
        <f t="shared" si="27"/>
        <v>41787.218229166669</v>
      </c>
      <c r="T372" s="15">
        <f t="shared" si="28"/>
        <v>41817.218229166669</v>
      </c>
      <c r="U372">
        <f t="shared" si="29"/>
        <v>2014</v>
      </c>
    </row>
    <row r="373" spans="1:21" ht="116" x14ac:dyDescent="0.35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f t="shared" si="25"/>
        <v>118</v>
      </c>
      <c r="P373" s="8">
        <f t="shared" si="26"/>
        <v>57.26</v>
      </c>
      <c r="Q373" s="10" t="s">
        <v>8315</v>
      </c>
      <c r="R373" t="s">
        <v>8316</v>
      </c>
      <c r="S373" s="14">
        <f t="shared" si="27"/>
        <v>42147.826840277776</v>
      </c>
      <c r="T373" s="15">
        <f t="shared" si="28"/>
        <v>42176.934027777781</v>
      </c>
      <c r="U373">
        <f t="shared" si="29"/>
        <v>2015</v>
      </c>
    </row>
    <row r="374" spans="1:21" ht="101.5" x14ac:dyDescent="0.35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f t="shared" si="25"/>
        <v>120</v>
      </c>
      <c r="P374" s="8">
        <f t="shared" si="26"/>
        <v>58.06</v>
      </c>
      <c r="Q374" s="10" t="s">
        <v>8315</v>
      </c>
      <c r="R374" t="s">
        <v>8316</v>
      </c>
      <c r="S374" s="14">
        <f t="shared" si="27"/>
        <v>41940.598182870373</v>
      </c>
      <c r="T374" s="15">
        <f t="shared" si="28"/>
        <v>41970.639849537038</v>
      </c>
      <c r="U374">
        <f t="shared" si="29"/>
        <v>2014</v>
      </c>
    </row>
    <row r="375" spans="1:21" ht="101.5" x14ac:dyDescent="0.35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f t="shared" si="25"/>
        <v>128</v>
      </c>
      <c r="P375" s="8">
        <f t="shared" si="26"/>
        <v>186.8</v>
      </c>
      <c r="Q375" s="10" t="s">
        <v>8315</v>
      </c>
      <c r="R375" t="s">
        <v>8316</v>
      </c>
      <c r="S375" s="14">
        <f t="shared" si="27"/>
        <v>42020.700567129628</v>
      </c>
      <c r="T375" s="15">
        <f t="shared" si="28"/>
        <v>42065.207638888889</v>
      </c>
      <c r="U375">
        <f t="shared" si="29"/>
        <v>2015</v>
      </c>
    </row>
    <row r="376" spans="1:21" ht="87" x14ac:dyDescent="0.35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f t="shared" si="25"/>
        <v>126</v>
      </c>
      <c r="P376" s="8">
        <f t="shared" si="26"/>
        <v>74.12</v>
      </c>
      <c r="Q376" s="10" t="s">
        <v>8315</v>
      </c>
      <c r="R376" t="s">
        <v>8316</v>
      </c>
      <c r="S376" s="14">
        <f t="shared" si="27"/>
        <v>41891.96503472222</v>
      </c>
      <c r="T376" s="15">
        <f t="shared" si="28"/>
        <v>41901</v>
      </c>
      <c r="U376">
        <f t="shared" si="29"/>
        <v>2014</v>
      </c>
    </row>
    <row r="377" spans="1:21" ht="101.5" x14ac:dyDescent="0.35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f t="shared" si="25"/>
        <v>107</v>
      </c>
      <c r="P377" s="8">
        <f t="shared" si="26"/>
        <v>62.67</v>
      </c>
      <c r="Q377" s="10" t="s">
        <v>8315</v>
      </c>
      <c r="R377" t="s">
        <v>8316</v>
      </c>
      <c r="S377" s="14">
        <f t="shared" si="27"/>
        <v>42490.133877314816</v>
      </c>
      <c r="T377" s="15">
        <f t="shared" si="28"/>
        <v>42527.083333333328</v>
      </c>
      <c r="U377">
        <f t="shared" si="29"/>
        <v>2016</v>
      </c>
    </row>
    <row r="378" spans="1:21" ht="130.5" x14ac:dyDescent="0.35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f t="shared" si="25"/>
        <v>100</v>
      </c>
      <c r="P378" s="8">
        <f t="shared" si="26"/>
        <v>121.36</v>
      </c>
      <c r="Q378" s="10" t="s">
        <v>8315</v>
      </c>
      <c r="R378" t="s">
        <v>8316</v>
      </c>
      <c r="S378" s="14">
        <f t="shared" si="27"/>
        <v>41995.870486111111</v>
      </c>
      <c r="T378" s="15">
        <f t="shared" si="28"/>
        <v>42015.870486111111</v>
      </c>
      <c r="U378">
        <f t="shared" si="29"/>
        <v>2014</v>
      </c>
    </row>
    <row r="379" spans="1:21" ht="87" x14ac:dyDescent="0.35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f t="shared" si="25"/>
        <v>111</v>
      </c>
      <c r="P379" s="8">
        <f t="shared" si="26"/>
        <v>40.630000000000003</v>
      </c>
      <c r="Q379" s="10" t="s">
        <v>8315</v>
      </c>
      <c r="R379" t="s">
        <v>8316</v>
      </c>
      <c r="S379" s="14">
        <f t="shared" si="27"/>
        <v>42401.806562500002</v>
      </c>
      <c r="T379" s="15">
        <f t="shared" si="28"/>
        <v>42431.806562500002</v>
      </c>
      <c r="U379">
        <f t="shared" si="29"/>
        <v>2016</v>
      </c>
    </row>
    <row r="380" spans="1:21" ht="116" x14ac:dyDescent="0.35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f t="shared" si="25"/>
        <v>101</v>
      </c>
      <c r="P380" s="8">
        <f t="shared" si="26"/>
        <v>63</v>
      </c>
      <c r="Q380" s="10" t="s">
        <v>8315</v>
      </c>
      <c r="R380" t="s">
        <v>8316</v>
      </c>
      <c r="S380" s="14">
        <f t="shared" si="27"/>
        <v>41897.602037037039</v>
      </c>
      <c r="T380" s="15">
        <f t="shared" si="28"/>
        <v>41927.602037037039</v>
      </c>
      <c r="U380">
        <f t="shared" si="29"/>
        <v>2014</v>
      </c>
    </row>
    <row r="381" spans="1:21" ht="58" x14ac:dyDescent="0.35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f t="shared" si="25"/>
        <v>121</v>
      </c>
      <c r="P381" s="8">
        <f t="shared" si="26"/>
        <v>33.67</v>
      </c>
      <c r="Q381" s="10" t="s">
        <v>8315</v>
      </c>
      <c r="R381" t="s">
        <v>8316</v>
      </c>
      <c r="S381" s="14">
        <f t="shared" si="27"/>
        <v>41882.585648148146</v>
      </c>
      <c r="T381" s="15">
        <f t="shared" si="28"/>
        <v>41912.666666666664</v>
      </c>
      <c r="U381">
        <f t="shared" si="29"/>
        <v>2014</v>
      </c>
    </row>
    <row r="382" spans="1:21" ht="101.5" x14ac:dyDescent="0.35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f t="shared" si="25"/>
        <v>123</v>
      </c>
      <c r="P382" s="8">
        <f t="shared" si="26"/>
        <v>43.2</v>
      </c>
      <c r="Q382" s="10" t="s">
        <v>8315</v>
      </c>
      <c r="R382" t="s">
        <v>8316</v>
      </c>
      <c r="S382" s="14">
        <f t="shared" si="27"/>
        <v>42556.504490740743</v>
      </c>
      <c r="T382" s="15">
        <f t="shared" si="28"/>
        <v>42595.290972222225</v>
      </c>
      <c r="U382">
        <f t="shared" si="29"/>
        <v>2016</v>
      </c>
    </row>
    <row r="383" spans="1:21" ht="101.5" x14ac:dyDescent="0.35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f t="shared" si="25"/>
        <v>103</v>
      </c>
      <c r="P383" s="8">
        <f t="shared" si="26"/>
        <v>83.57</v>
      </c>
      <c r="Q383" s="10" t="s">
        <v>8315</v>
      </c>
      <c r="R383" t="s">
        <v>8316</v>
      </c>
      <c r="S383" s="14">
        <f t="shared" si="27"/>
        <v>41792.542986111112</v>
      </c>
      <c r="T383" s="15">
        <f t="shared" si="28"/>
        <v>41813.75</v>
      </c>
      <c r="U383">
        <f t="shared" si="29"/>
        <v>2014</v>
      </c>
    </row>
    <row r="384" spans="1:21" ht="101.5" x14ac:dyDescent="0.35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f t="shared" si="25"/>
        <v>121</v>
      </c>
      <c r="P384" s="8">
        <f t="shared" si="26"/>
        <v>140</v>
      </c>
      <c r="Q384" s="10" t="s">
        <v>8315</v>
      </c>
      <c r="R384" t="s">
        <v>8316</v>
      </c>
      <c r="S384" s="14">
        <f t="shared" si="27"/>
        <v>41879.913761574076</v>
      </c>
      <c r="T384" s="15">
        <f t="shared" si="28"/>
        <v>41894.913761574076</v>
      </c>
      <c r="U384">
        <f t="shared" si="29"/>
        <v>2014</v>
      </c>
    </row>
    <row r="385" spans="1:21" ht="87" x14ac:dyDescent="0.35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f t="shared" si="25"/>
        <v>186</v>
      </c>
      <c r="P385" s="8">
        <f t="shared" si="26"/>
        <v>80.87</v>
      </c>
      <c r="Q385" s="10" t="s">
        <v>8315</v>
      </c>
      <c r="R385" t="s">
        <v>8316</v>
      </c>
      <c r="S385" s="14">
        <f t="shared" si="27"/>
        <v>42552.048356481479</v>
      </c>
      <c r="T385" s="15">
        <f t="shared" si="28"/>
        <v>42573.226388888885</v>
      </c>
      <c r="U385">
        <f t="shared" si="29"/>
        <v>2016</v>
      </c>
    </row>
    <row r="386" spans="1:21" ht="116" x14ac:dyDescent="0.35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f t="shared" ref="O386:O413" si="30">ROUND(E386/D386*100,0)</f>
        <v>300</v>
      </c>
      <c r="P386" s="8">
        <f t="shared" ref="P386:P413" si="31">IFERROR(ROUND(E386/L386,2),0)</f>
        <v>53.85</v>
      </c>
      <c r="Q386" s="10" t="s">
        <v>8315</v>
      </c>
      <c r="R386" t="s">
        <v>8316</v>
      </c>
      <c r="S386" s="14">
        <f t="shared" ref="S386:S413" si="32">(((J386/60)/60)/24)+DATE(1970,1,1)</f>
        <v>41810.142199074071</v>
      </c>
      <c r="T386" s="15">
        <f t="shared" ref="T386:T413" si="33">(((I386/60)/60)/24)+DATE(1970,1,1)</f>
        <v>41824.142199074071</v>
      </c>
      <c r="U386">
        <f t="shared" ref="U386:U413" si="34">YEAR(S386)</f>
        <v>2014</v>
      </c>
    </row>
    <row r="387" spans="1:21" ht="72.5" x14ac:dyDescent="0.35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f t="shared" si="30"/>
        <v>141</v>
      </c>
      <c r="P387" s="8">
        <f t="shared" si="31"/>
        <v>67.959999999999994</v>
      </c>
      <c r="Q387" s="10" t="s">
        <v>8315</v>
      </c>
      <c r="R387" t="s">
        <v>8316</v>
      </c>
      <c r="S387" s="14">
        <f t="shared" si="32"/>
        <v>42072.576249999998</v>
      </c>
      <c r="T387" s="15">
        <f t="shared" si="33"/>
        <v>42097.576249999998</v>
      </c>
      <c r="U387">
        <f t="shared" si="34"/>
        <v>2015</v>
      </c>
    </row>
    <row r="388" spans="1:21" ht="72.5" x14ac:dyDescent="0.35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f t="shared" si="30"/>
        <v>114</v>
      </c>
      <c r="P388" s="8">
        <f t="shared" si="31"/>
        <v>27.14</v>
      </c>
      <c r="Q388" s="10" t="s">
        <v>8315</v>
      </c>
      <c r="R388" t="s">
        <v>8316</v>
      </c>
      <c r="S388" s="14">
        <f t="shared" si="32"/>
        <v>41779.724224537036</v>
      </c>
      <c r="T388" s="15">
        <f t="shared" si="33"/>
        <v>41805.666666666664</v>
      </c>
      <c r="U388">
        <f t="shared" si="34"/>
        <v>2014</v>
      </c>
    </row>
    <row r="389" spans="1:21" ht="130.5" x14ac:dyDescent="0.35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f t="shared" si="30"/>
        <v>154</v>
      </c>
      <c r="P389" s="8">
        <f t="shared" si="31"/>
        <v>110.87</v>
      </c>
      <c r="Q389" s="10" t="s">
        <v>8315</v>
      </c>
      <c r="R389" t="s">
        <v>8316</v>
      </c>
      <c r="S389" s="14">
        <f t="shared" si="32"/>
        <v>42134.172071759262</v>
      </c>
      <c r="T389" s="15">
        <f t="shared" si="33"/>
        <v>42155.290972222225</v>
      </c>
      <c r="U389">
        <f t="shared" si="34"/>
        <v>2015</v>
      </c>
    </row>
    <row r="390" spans="1:21" ht="116" x14ac:dyDescent="0.35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f t="shared" si="30"/>
        <v>102</v>
      </c>
      <c r="P390" s="8">
        <f t="shared" si="31"/>
        <v>106.84</v>
      </c>
      <c r="Q390" s="10" t="s">
        <v>8315</v>
      </c>
      <c r="R390" t="s">
        <v>8316</v>
      </c>
      <c r="S390" s="14">
        <f t="shared" si="32"/>
        <v>42505.738032407404</v>
      </c>
      <c r="T390" s="15">
        <f t="shared" si="33"/>
        <v>42525.738032407404</v>
      </c>
      <c r="U390">
        <f t="shared" si="34"/>
        <v>2016</v>
      </c>
    </row>
    <row r="391" spans="1:21" ht="116" x14ac:dyDescent="0.35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f t="shared" si="30"/>
        <v>102</v>
      </c>
      <c r="P391" s="8">
        <f t="shared" si="31"/>
        <v>105.52</v>
      </c>
      <c r="Q391" s="10" t="s">
        <v>8315</v>
      </c>
      <c r="R391" t="s">
        <v>8316</v>
      </c>
      <c r="S391" s="14">
        <f t="shared" si="32"/>
        <v>42118.556331018524</v>
      </c>
      <c r="T391" s="15">
        <f t="shared" si="33"/>
        <v>42150.165972222225</v>
      </c>
      <c r="U391">
        <f t="shared" si="34"/>
        <v>2015</v>
      </c>
    </row>
    <row r="392" spans="1:21" ht="101.5" x14ac:dyDescent="0.35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f t="shared" si="30"/>
        <v>156</v>
      </c>
      <c r="P392" s="8">
        <f t="shared" si="31"/>
        <v>51.92</v>
      </c>
      <c r="Q392" s="10" t="s">
        <v>8315</v>
      </c>
      <c r="R392" t="s">
        <v>8316</v>
      </c>
      <c r="S392" s="14">
        <f t="shared" si="32"/>
        <v>42360.887835648144</v>
      </c>
      <c r="T392" s="15">
        <f t="shared" si="33"/>
        <v>42390.887835648144</v>
      </c>
      <c r="U392">
        <f t="shared" si="34"/>
        <v>2015</v>
      </c>
    </row>
    <row r="393" spans="1:21" ht="58" x14ac:dyDescent="0.35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f t="shared" si="30"/>
        <v>105</v>
      </c>
      <c r="P393" s="8">
        <f t="shared" si="31"/>
        <v>86.23</v>
      </c>
      <c r="Q393" s="10" t="s">
        <v>8315</v>
      </c>
      <c r="R393" t="s">
        <v>8316</v>
      </c>
      <c r="S393" s="14">
        <f t="shared" si="32"/>
        <v>42165.993125000001</v>
      </c>
      <c r="T393" s="15">
        <f t="shared" si="33"/>
        <v>42187.993125000001</v>
      </c>
      <c r="U393">
        <f t="shared" si="34"/>
        <v>2015</v>
      </c>
    </row>
    <row r="394" spans="1:21" ht="116" x14ac:dyDescent="0.35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f t="shared" si="30"/>
        <v>101</v>
      </c>
      <c r="P394" s="8">
        <f t="shared" si="31"/>
        <v>114.55</v>
      </c>
      <c r="Q394" s="10" t="s">
        <v>8315</v>
      </c>
      <c r="R394" t="s">
        <v>8316</v>
      </c>
      <c r="S394" s="14">
        <f t="shared" si="32"/>
        <v>41927.936157407406</v>
      </c>
      <c r="T394" s="15">
        <f t="shared" si="33"/>
        <v>41948.977824074071</v>
      </c>
      <c r="U394">
        <f t="shared" si="34"/>
        <v>2014</v>
      </c>
    </row>
    <row r="395" spans="1:21" ht="116" x14ac:dyDescent="0.35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f t="shared" si="30"/>
        <v>339</v>
      </c>
      <c r="P395" s="8">
        <f t="shared" si="31"/>
        <v>62.59</v>
      </c>
      <c r="Q395" s="10" t="s">
        <v>8315</v>
      </c>
      <c r="R395" t="s">
        <v>8316</v>
      </c>
      <c r="S395" s="14">
        <f t="shared" si="32"/>
        <v>42462.140868055561</v>
      </c>
      <c r="T395" s="15">
        <f t="shared" si="33"/>
        <v>42489.875</v>
      </c>
      <c r="U395">
        <f t="shared" si="34"/>
        <v>2016</v>
      </c>
    </row>
    <row r="396" spans="1:21" ht="87" x14ac:dyDescent="0.35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f t="shared" si="30"/>
        <v>101</v>
      </c>
      <c r="P396" s="8">
        <f t="shared" si="31"/>
        <v>61.06</v>
      </c>
      <c r="Q396" s="10" t="s">
        <v>8315</v>
      </c>
      <c r="R396" t="s">
        <v>8316</v>
      </c>
      <c r="S396" s="14">
        <f t="shared" si="32"/>
        <v>42632.348310185189</v>
      </c>
      <c r="T396" s="15">
        <f t="shared" si="33"/>
        <v>42663.204861111109</v>
      </c>
      <c r="U396">
        <f t="shared" si="34"/>
        <v>2016</v>
      </c>
    </row>
    <row r="397" spans="1:21" ht="101.5" x14ac:dyDescent="0.35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f t="shared" si="30"/>
        <v>122</v>
      </c>
      <c r="P397" s="8">
        <f t="shared" si="31"/>
        <v>70.23</v>
      </c>
      <c r="Q397" s="10" t="s">
        <v>8315</v>
      </c>
      <c r="R397" t="s">
        <v>8316</v>
      </c>
      <c r="S397" s="14">
        <f t="shared" si="32"/>
        <v>42054.849050925928</v>
      </c>
      <c r="T397" s="15">
        <f t="shared" si="33"/>
        <v>42084.807384259257</v>
      </c>
      <c r="U397">
        <f t="shared" si="34"/>
        <v>2015</v>
      </c>
    </row>
    <row r="398" spans="1:21" ht="116" x14ac:dyDescent="0.35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f t="shared" si="30"/>
        <v>101</v>
      </c>
      <c r="P398" s="8">
        <f t="shared" si="31"/>
        <v>78.52</v>
      </c>
      <c r="Q398" s="10" t="s">
        <v>8315</v>
      </c>
      <c r="R398" t="s">
        <v>8316</v>
      </c>
      <c r="S398" s="14">
        <f t="shared" si="32"/>
        <v>42497.275706018518</v>
      </c>
      <c r="T398" s="15">
        <f t="shared" si="33"/>
        <v>42535.904861111107</v>
      </c>
      <c r="U398">
        <f t="shared" si="34"/>
        <v>2016</v>
      </c>
    </row>
    <row r="399" spans="1:21" ht="101.5" x14ac:dyDescent="0.35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f t="shared" si="30"/>
        <v>140</v>
      </c>
      <c r="P399" s="8">
        <f t="shared" si="31"/>
        <v>61.82</v>
      </c>
      <c r="Q399" s="10" t="s">
        <v>8315</v>
      </c>
      <c r="R399" t="s">
        <v>8316</v>
      </c>
      <c r="S399" s="14">
        <f t="shared" si="32"/>
        <v>42058.904074074075</v>
      </c>
      <c r="T399" s="15">
        <f t="shared" si="33"/>
        <v>42095.165972222225</v>
      </c>
      <c r="U399">
        <f t="shared" si="34"/>
        <v>2015</v>
      </c>
    </row>
    <row r="400" spans="1:21" ht="116" x14ac:dyDescent="0.35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f t="shared" si="30"/>
        <v>119</v>
      </c>
      <c r="P400" s="8">
        <f t="shared" si="31"/>
        <v>48.34</v>
      </c>
      <c r="Q400" s="10" t="s">
        <v>8315</v>
      </c>
      <c r="R400" t="s">
        <v>8316</v>
      </c>
      <c r="S400" s="14">
        <f t="shared" si="32"/>
        <v>41807.690081018518</v>
      </c>
      <c r="T400" s="15">
        <f t="shared" si="33"/>
        <v>41837.690081018518</v>
      </c>
      <c r="U400">
        <f t="shared" si="34"/>
        <v>2014</v>
      </c>
    </row>
    <row r="401" spans="1:21" ht="130.5" x14ac:dyDescent="0.35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f t="shared" si="30"/>
        <v>107</v>
      </c>
      <c r="P401" s="8">
        <f t="shared" si="31"/>
        <v>107.25</v>
      </c>
      <c r="Q401" s="10" t="s">
        <v>8315</v>
      </c>
      <c r="R401" t="s">
        <v>8316</v>
      </c>
      <c r="S401" s="14">
        <f t="shared" si="32"/>
        <v>42284.69694444444</v>
      </c>
      <c r="T401" s="15">
        <f t="shared" si="33"/>
        <v>42301.165972222225</v>
      </c>
      <c r="U401">
        <f t="shared" si="34"/>
        <v>2015</v>
      </c>
    </row>
    <row r="402" spans="1:21" ht="101.5" x14ac:dyDescent="0.35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f t="shared" si="30"/>
        <v>228</v>
      </c>
      <c r="P402" s="8">
        <f t="shared" si="31"/>
        <v>57</v>
      </c>
      <c r="Q402" s="10" t="s">
        <v>8315</v>
      </c>
      <c r="R402" t="s">
        <v>8316</v>
      </c>
      <c r="S402" s="14">
        <f t="shared" si="32"/>
        <v>42045.84238425926</v>
      </c>
      <c r="T402" s="15">
        <f t="shared" si="33"/>
        <v>42075.800717592589</v>
      </c>
      <c r="U402">
        <f t="shared" si="34"/>
        <v>2015</v>
      </c>
    </row>
    <row r="403" spans="1:21" ht="87" x14ac:dyDescent="0.35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f t="shared" si="30"/>
        <v>106</v>
      </c>
      <c r="P403" s="8">
        <f t="shared" si="31"/>
        <v>40.92</v>
      </c>
      <c r="Q403" s="10" t="s">
        <v>8315</v>
      </c>
      <c r="R403" t="s">
        <v>8316</v>
      </c>
      <c r="S403" s="14">
        <f t="shared" si="32"/>
        <v>42184.209537037037</v>
      </c>
      <c r="T403" s="15">
        <f t="shared" si="33"/>
        <v>42202.876388888893</v>
      </c>
      <c r="U403">
        <f t="shared" si="34"/>
        <v>2015</v>
      </c>
    </row>
    <row r="404" spans="1:21" ht="116" x14ac:dyDescent="0.35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f t="shared" si="30"/>
        <v>105</v>
      </c>
      <c r="P404" s="8">
        <f t="shared" si="31"/>
        <v>79.540000000000006</v>
      </c>
      <c r="Q404" s="10" t="s">
        <v>8315</v>
      </c>
      <c r="R404" t="s">
        <v>8316</v>
      </c>
      <c r="S404" s="14">
        <f t="shared" si="32"/>
        <v>42341.180636574078</v>
      </c>
      <c r="T404" s="15">
        <f t="shared" si="33"/>
        <v>42373.180636574078</v>
      </c>
      <c r="U404">
        <f t="shared" si="34"/>
        <v>2015</v>
      </c>
    </row>
    <row r="405" spans="1:21" ht="101.5" x14ac:dyDescent="0.35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f t="shared" si="30"/>
        <v>106</v>
      </c>
      <c r="P405" s="8">
        <f t="shared" si="31"/>
        <v>64.63</v>
      </c>
      <c r="Q405" s="10" t="s">
        <v>8315</v>
      </c>
      <c r="R405" t="s">
        <v>8316</v>
      </c>
      <c r="S405" s="14">
        <f t="shared" si="32"/>
        <v>42170.910231481481</v>
      </c>
      <c r="T405" s="15">
        <f t="shared" si="33"/>
        <v>42205.165972222225</v>
      </c>
      <c r="U405">
        <f t="shared" si="34"/>
        <v>2015</v>
      </c>
    </row>
    <row r="406" spans="1:21" ht="116" x14ac:dyDescent="0.35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f t="shared" si="30"/>
        <v>105</v>
      </c>
      <c r="P406" s="8">
        <f t="shared" si="31"/>
        <v>107.57</v>
      </c>
      <c r="Q406" s="10" t="s">
        <v>8315</v>
      </c>
      <c r="R406" t="s">
        <v>8316</v>
      </c>
      <c r="S406" s="14">
        <f t="shared" si="32"/>
        <v>42151.069606481484</v>
      </c>
      <c r="T406" s="15">
        <f t="shared" si="33"/>
        <v>42172.069606481484</v>
      </c>
      <c r="U406">
        <f t="shared" si="34"/>
        <v>2015</v>
      </c>
    </row>
    <row r="407" spans="1:21" ht="116" x14ac:dyDescent="0.35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f t="shared" si="30"/>
        <v>100</v>
      </c>
      <c r="P407" s="8">
        <f t="shared" si="31"/>
        <v>178.57</v>
      </c>
      <c r="Q407" s="10" t="s">
        <v>8315</v>
      </c>
      <c r="R407" t="s">
        <v>8316</v>
      </c>
      <c r="S407" s="14">
        <f t="shared" si="32"/>
        <v>41944.527627314819</v>
      </c>
      <c r="T407" s="15">
        <f t="shared" si="33"/>
        <v>42004.569293981483</v>
      </c>
      <c r="U407">
        <f t="shared" si="34"/>
        <v>2014</v>
      </c>
    </row>
    <row r="408" spans="1:21" ht="116" x14ac:dyDescent="0.35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f t="shared" si="30"/>
        <v>100</v>
      </c>
      <c r="P408" s="8">
        <f t="shared" si="31"/>
        <v>62.63</v>
      </c>
      <c r="Q408" s="10" t="s">
        <v>8315</v>
      </c>
      <c r="R408" t="s">
        <v>8316</v>
      </c>
      <c r="S408" s="14">
        <f t="shared" si="32"/>
        <v>42593.865405092598</v>
      </c>
      <c r="T408" s="15">
        <f t="shared" si="33"/>
        <v>42613.865405092598</v>
      </c>
      <c r="U408">
        <f t="shared" si="34"/>
        <v>2016</v>
      </c>
    </row>
    <row r="409" spans="1:21" ht="101.5" x14ac:dyDescent="0.35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f t="shared" si="30"/>
        <v>225</v>
      </c>
      <c r="P409" s="8">
        <f t="shared" si="31"/>
        <v>75</v>
      </c>
      <c r="Q409" s="10" t="s">
        <v>8315</v>
      </c>
      <c r="R409" t="s">
        <v>8316</v>
      </c>
      <c r="S409" s="14">
        <f t="shared" si="32"/>
        <v>42503.740868055553</v>
      </c>
      <c r="T409" s="15">
        <f t="shared" si="33"/>
        <v>42517.740868055553</v>
      </c>
      <c r="U409">
        <f t="shared" si="34"/>
        <v>2016</v>
      </c>
    </row>
    <row r="410" spans="1:21" ht="116" x14ac:dyDescent="0.35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f t="shared" si="30"/>
        <v>106</v>
      </c>
      <c r="P410" s="8">
        <f t="shared" si="31"/>
        <v>58.9</v>
      </c>
      <c r="Q410" s="10" t="s">
        <v>8315</v>
      </c>
      <c r="R410" t="s">
        <v>8316</v>
      </c>
      <c r="S410" s="14">
        <f t="shared" si="32"/>
        <v>41927.848900462966</v>
      </c>
      <c r="T410" s="15">
        <f t="shared" si="33"/>
        <v>41948.890567129631</v>
      </c>
      <c r="U410">
        <f t="shared" si="34"/>
        <v>2014</v>
      </c>
    </row>
    <row r="411" spans="1:21" ht="116" x14ac:dyDescent="0.35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f t="shared" si="30"/>
        <v>105</v>
      </c>
      <c r="P411" s="8">
        <f t="shared" si="31"/>
        <v>139.56</v>
      </c>
      <c r="Q411" s="10" t="s">
        <v>8315</v>
      </c>
      <c r="R411" t="s">
        <v>8316</v>
      </c>
      <c r="S411" s="14">
        <f t="shared" si="32"/>
        <v>42375.114988425921</v>
      </c>
      <c r="T411" s="15">
        <f t="shared" si="33"/>
        <v>42420.114988425921</v>
      </c>
      <c r="U411">
        <f t="shared" si="34"/>
        <v>2016</v>
      </c>
    </row>
    <row r="412" spans="1:21" ht="87" x14ac:dyDescent="0.35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f t="shared" si="30"/>
        <v>113</v>
      </c>
      <c r="P412" s="8">
        <f t="shared" si="31"/>
        <v>64.290000000000006</v>
      </c>
      <c r="Q412" s="10" t="s">
        <v>8315</v>
      </c>
      <c r="R412" t="s">
        <v>8316</v>
      </c>
      <c r="S412" s="14">
        <f t="shared" si="32"/>
        <v>42553.926527777774</v>
      </c>
      <c r="T412" s="15">
        <f t="shared" si="33"/>
        <v>42585.172916666663</v>
      </c>
      <c r="U412">
        <f t="shared" si="34"/>
        <v>2016</v>
      </c>
    </row>
    <row r="413" spans="1:21" ht="130.5" x14ac:dyDescent="0.35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f t="shared" si="30"/>
        <v>101</v>
      </c>
      <c r="P413" s="8">
        <f t="shared" si="31"/>
        <v>63.28</v>
      </c>
      <c r="Q413" s="10" t="s">
        <v>8315</v>
      </c>
      <c r="R413" t="s">
        <v>8316</v>
      </c>
      <c r="S413" s="14">
        <f t="shared" si="32"/>
        <v>42155.142638888887</v>
      </c>
      <c r="T413" s="15">
        <f t="shared" si="33"/>
        <v>42215.142638888887</v>
      </c>
      <c r="U413">
        <f t="shared" si="34"/>
        <v>2015</v>
      </c>
    </row>
  </sheetData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conditionalFormatting sqref="F1:F413">
    <cfRule type="cellIs" dxfId="23" priority="4" operator="equal">
      <formula>"canceled"</formula>
    </cfRule>
    <cfRule type="cellIs" dxfId="22" priority="5" operator="equal">
      <formula>"failed"</formula>
    </cfRule>
    <cfRule type="cellIs" dxfId="21" priority="6" operator="equal">
      <formula>"live"</formula>
    </cfRule>
    <cfRule type="cellIs" dxfId="20" priority="7" operator="equal">
      <formula>"successful"</formula>
    </cfRule>
    <cfRule type="cellIs" dxfId="19" priority="8" operator="equal">
      <formula>"successful"</formula>
    </cfRule>
    <cfRule type="cellIs" dxfId="18" priority="9" operator="equal">
      <formula>"live"</formula>
    </cfRule>
    <cfRule type="cellIs" dxfId="17" priority="10" operator="equal">
      <formula>"successful"</formula>
    </cfRule>
  </conditionalFormatting>
  <conditionalFormatting sqref="F1">
    <cfRule type="cellIs" dxfId="16" priority="4" operator="equal">
      <formula>"canceled"</formula>
    </cfRule>
  </conditionalFormatting>
  <conditionalFormatting sqref="O1:O413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65EC5-D76E-420D-B3C9-3427AA1A70BD}">
  <dimension ref="A1:U251"/>
  <sheetViews>
    <sheetView workbookViewId="0">
      <selection sqref="A1:U251"/>
    </sheetView>
  </sheetViews>
  <sheetFormatPr defaultRowHeight="14.5" x14ac:dyDescent="0.35"/>
  <cols>
    <col min="2" max="2" width="12.453125" customWidth="1"/>
    <col min="3" max="3" width="17.7265625" customWidth="1"/>
    <col min="4" max="4" width="17.453125" customWidth="1"/>
    <col min="5" max="5" width="18.08984375" customWidth="1"/>
    <col min="6" max="6" width="11.7265625" customWidth="1"/>
    <col min="7" max="7" width="8.54296875" customWidth="1"/>
    <col min="8" max="8" width="8.6328125" customWidth="1"/>
    <col min="9" max="9" width="14.81640625" customWidth="1"/>
    <col min="10" max="10" width="14.453125" customWidth="1"/>
    <col min="11" max="11" width="15.453125" customWidth="1"/>
    <col min="13" max="13" width="10.1796875" customWidth="1"/>
    <col min="14" max="14" width="20.54296875" customWidth="1"/>
    <col min="15" max="15" width="11.08984375" customWidth="1"/>
    <col min="16" max="16" width="15.90625" customWidth="1"/>
    <col min="17" max="17" width="20.54296875" customWidth="1"/>
    <col min="18" max="18" width="8.81640625"/>
    <col min="19" max="19" width="13.1796875" customWidth="1"/>
    <col min="20" max="20" width="11.6328125" customWidth="1"/>
  </cols>
  <sheetData>
    <row r="1" spans="1:21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  <c r="U1" s="9" t="s">
        <v>8367</v>
      </c>
    </row>
    <row r="2" spans="1:21" ht="101.5" x14ac:dyDescent="0.3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f t="shared" ref="O2:O65" si="0">ROUND(E2/D2*100,0)</f>
        <v>0</v>
      </c>
      <c r="P2" s="8">
        <f t="shared" ref="P2:P3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5">
        <f t="shared" ref="T2:T65" si="3">(((I2/60)/60)/24)+DATE(1970,1,1)</f>
        <v>42534.166666666672</v>
      </c>
      <c r="U2">
        <f t="shared" ref="U2:U65" si="4">YEAR(S2)</f>
        <v>2016</v>
      </c>
    </row>
    <row r="3" spans="1:21" ht="101.5" x14ac:dyDescent="0.35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f t="shared" si="0"/>
        <v>32</v>
      </c>
      <c r="P3" s="8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5">
        <f t="shared" si="3"/>
        <v>42163.016585648147</v>
      </c>
      <c r="U3">
        <f t="shared" si="4"/>
        <v>2015</v>
      </c>
    </row>
    <row r="4" spans="1:21" ht="130.5" x14ac:dyDescent="0.35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f t="shared" si="0"/>
        <v>0</v>
      </c>
      <c r="P4" s="8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5">
        <f t="shared" si="3"/>
        <v>42153.692060185189</v>
      </c>
      <c r="U4">
        <f t="shared" si="4"/>
        <v>2015</v>
      </c>
    </row>
    <row r="5" spans="1:21" ht="116" x14ac:dyDescent="0.35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f t="shared" si="0"/>
        <v>0</v>
      </c>
      <c r="P5" s="8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5">
        <f t="shared" si="3"/>
        <v>42513.806307870371</v>
      </c>
      <c r="U5">
        <f t="shared" si="4"/>
        <v>2016</v>
      </c>
    </row>
    <row r="6" spans="1:21" ht="116" x14ac:dyDescent="0.35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f t="shared" si="0"/>
        <v>0</v>
      </c>
      <c r="P6" s="8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5">
        <f t="shared" si="3"/>
        <v>42153.648831018523</v>
      </c>
      <c r="U6">
        <f t="shared" si="4"/>
        <v>2015</v>
      </c>
    </row>
    <row r="7" spans="1:21" ht="101.5" x14ac:dyDescent="0.35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f t="shared" si="0"/>
        <v>4</v>
      </c>
      <c r="P7" s="8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5">
        <f t="shared" si="3"/>
        <v>41888.007071759261</v>
      </c>
      <c r="U7">
        <f t="shared" si="4"/>
        <v>2014</v>
      </c>
    </row>
    <row r="8" spans="1:21" ht="87" x14ac:dyDescent="0.35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f t="shared" si="0"/>
        <v>2</v>
      </c>
      <c r="P8" s="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5">
        <f t="shared" si="3"/>
        <v>41811.045173611114</v>
      </c>
      <c r="U8">
        <f t="shared" si="4"/>
        <v>2014</v>
      </c>
    </row>
    <row r="9" spans="1:21" ht="116" x14ac:dyDescent="0.35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f t="shared" si="0"/>
        <v>50</v>
      </c>
      <c r="P9" s="8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5">
        <f t="shared" si="3"/>
        <v>42398.981944444444</v>
      </c>
      <c r="U9">
        <f t="shared" si="4"/>
        <v>2016</v>
      </c>
    </row>
    <row r="10" spans="1:21" ht="116" x14ac:dyDescent="0.35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f t="shared" si="0"/>
        <v>5</v>
      </c>
      <c r="P10" s="8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5">
        <f t="shared" si="3"/>
        <v>42224.898611111115</v>
      </c>
      <c r="U10">
        <f t="shared" si="4"/>
        <v>2015</v>
      </c>
    </row>
    <row r="11" spans="1:21" ht="116" x14ac:dyDescent="0.35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f t="shared" si="0"/>
        <v>7</v>
      </c>
      <c r="P11" s="8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5">
        <f t="shared" si="3"/>
        <v>42540.800648148142</v>
      </c>
      <c r="U11">
        <f t="shared" si="4"/>
        <v>2016</v>
      </c>
    </row>
    <row r="12" spans="1:21" ht="101.5" x14ac:dyDescent="0.35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f t="shared" si="0"/>
        <v>0</v>
      </c>
      <c r="P12" s="8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5">
        <f t="shared" si="3"/>
        <v>41814.789687500001</v>
      </c>
      <c r="U12">
        <f t="shared" si="4"/>
        <v>2014</v>
      </c>
    </row>
    <row r="13" spans="1:21" ht="116" x14ac:dyDescent="0.35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f t="shared" si="0"/>
        <v>0</v>
      </c>
      <c r="P13" s="8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5">
        <f t="shared" si="3"/>
        <v>41891.675034722226</v>
      </c>
      <c r="U13">
        <f t="shared" si="4"/>
        <v>2014</v>
      </c>
    </row>
    <row r="14" spans="1:21" ht="116" x14ac:dyDescent="0.35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f t="shared" si="0"/>
        <v>0</v>
      </c>
      <c r="P14" s="8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5">
        <f t="shared" si="3"/>
        <v>42010.114108796297</v>
      </c>
      <c r="U14">
        <f t="shared" si="4"/>
        <v>2014</v>
      </c>
    </row>
    <row r="15" spans="1:21" ht="101.5" x14ac:dyDescent="0.35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f t="shared" si="0"/>
        <v>1</v>
      </c>
      <c r="P15" s="8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5">
        <f t="shared" si="3"/>
        <v>42657.916666666672</v>
      </c>
      <c r="U15">
        <f t="shared" si="4"/>
        <v>2016</v>
      </c>
    </row>
    <row r="16" spans="1:21" ht="130.5" x14ac:dyDescent="0.35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f t="shared" si="0"/>
        <v>20</v>
      </c>
      <c r="P16" s="8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5">
        <f t="shared" si="3"/>
        <v>42555.166666666672</v>
      </c>
      <c r="U16">
        <f t="shared" si="4"/>
        <v>2016</v>
      </c>
    </row>
    <row r="17" spans="1:21" ht="130.5" x14ac:dyDescent="0.35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f t="shared" si="0"/>
        <v>42</v>
      </c>
      <c r="P17" s="8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5">
        <f t="shared" si="3"/>
        <v>42648.827013888891</v>
      </c>
      <c r="U17">
        <f t="shared" si="4"/>
        <v>2016</v>
      </c>
    </row>
    <row r="18" spans="1:21" ht="130.5" x14ac:dyDescent="0.35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f t="shared" si="0"/>
        <v>1</v>
      </c>
      <c r="P18" s="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5">
        <f t="shared" si="3"/>
        <v>42570.593530092592</v>
      </c>
      <c r="U18">
        <f t="shared" si="4"/>
        <v>2016</v>
      </c>
    </row>
    <row r="19" spans="1:21" ht="130.5" x14ac:dyDescent="0.35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f t="shared" si="0"/>
        <v>15</v>
      </c>
      <c r="P19" s="8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5">
        <f t="shared" si="3"/>
        <v>41776.189409722225</v>
      </c>
      <c r="U19">
        <f t="shared" si="4"/>
        <v>2014</v>
      </c>
    </row>
    <row r="20" spans="1:21" ht="101.5" x14ac:dyDescent="0.35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f t="shared" si="0"/>
        <v>5</v>
      </c>
      <c r="P20" s="8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5">
        <f t="shared" si="3"/>
        <v>41994.738576388889</v>
      </c>
      <c r="U20">
        <f t="shared" si="4"/>
        <v>2014</v>
      </c>
    </row>
    <row r="21" spans="1:21" ht="72.5" x14ac:dyDescent="0.35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f t="shared" si="0"/>
        <v>0</v>
      </c>
      <c r="P21" s="8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5">
        <f t="shared" si="3"/>
        <v>42175.11618055556</v>
      </c>
      <c r="U21">
        <f t="shared" si="4"/>
        <v>2015</v>
      </c>
    </row>
    <row r="22" spans="1:21" ht="116" x14ac:dyDescent="0.35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f t="shared" si="0"/>
        <v>38</v>
      </c>
      <c r="P22" s="8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5">
        <f t="shared" si="3"/>
        <v>42032.817488425921</v>
      </c>
      <c r="U22">
        <f t="shared" si="4"/>
        <v>2014</v>
      </c>
    </row>
    <row r="23" spans="1:21" ht="116" x14ac:dyDescent="0.35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f t="shared" si="0"/>
        <v>5</v>
      </c>
      <c r="P23" s="8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5">
        <f t="shared" si="3"/>
        <v>42752.84474537037</v>
      </c>
      <c r="U23">
        <f t="shared" si="4"/>
        <v>2016</v>
      </c>
    </row>
    <row r="24" spans="1:21" ht="116" x14ac:dyDescent="0.35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f t="shared" si="0"/>
        <v>0</v>
      </c>
      <c r="P24" s="8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5">
        <f t="shared" si="3"/>
        <v>42495.128391203703</v>
      </c>
      <c r="U24">
        <f t="shared" si="4"/>
        <v>2016</v>
      </c>
    </row>
    <row r="25" spans="1:21" ht="101.5" x14ac:dyDescent="0.35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f t="shared" si="0"/>
        <v>0</v>
      </c>
      <c r="P25" s="8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5">
        <f t="shared" si="3"/>
        <v>42201.743969907402</v>
      </c>
      <c r="U25">
        <f t="shared" si="4"/>
        <v>2015</v>
      </c>
    </row>
    <row r="26" spans="1:21" ht="116" x14ac:dyDescent="0.35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f t="shared" si="0"/>
        <v>11</v>
      </c>
      <c r="P26" s="8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5">
        <f t="shared" si="3"/>
        <v>42704.708333333328</v>
      </c>
      <c r="U26">
        <f t="shared" si="4"/>
        <v>2016</v>
      </c>
    </row>
    <row r="27" spans="1:21" ht="87" x14ac:dyDescent="0.35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f t="shared" si="0"/>
        <v>0</v>
      </c>
      <c r="P27" s="8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5">
        <f t="shared" si="3"/>
        <v>42389.725243055553</v>
      </c>
      <c r="U27">
        <f t="shared" si="4"/>
        <v>2015</v>
      </c>
    </row>
    <row r="28" spans="1:21" ht="116" x14ac:dyDescent="0.35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f t="shared" si="0"/>
        <v>23</v>
      </c>
      <c r="P28" s="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5">
        <f t="shared" si="3"/>
        <v>42236.711805555555</v>
      </c>
      <c r="U28">
        <f t="shared" si="4"/>
        <v>2015</v>
      </c>
    </row>
    <row r="29" spans="1:21" ht="116" x14ac:dyDescent="0.35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f t="shared" si="0"/>
        <v>0</v>
      </c>
      <c r="P29" s="8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5">
        <f t="shared" si="3"/>
        <v>41976.639305555553</v>
      </c>
      <c r="U29">
        <f t="shared" si="4"/>
        <v>2014</v>
      </c>
    </row>
    <row r="30" spans="1:21" ht="101.5" x14ac:dyDescent="0.35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f t="shared" si="0"/>
        <v>34</v>
      </c>
      <c r="P30" s="8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5">
        <f t="shared" si="3"/>
        <v>42491.596273148149</v>
      </c>
      <c r="U30">
        <f t="shared" si="4"/>
        <v>2016</v>
      </c>
    </row>
    <row r="31" spans="1:21" ht="116" x14ac:dyDescent="0.35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f t="shared" si="0"/>
        <v>19</v>
      </c>
      <c r="P31" s="8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5">
        <f t="shared" si="3"/>
        <v>42406.207638888889</v>
      </c>
      <c r="U31">
        <f t="shared" si="4"/>
        <v>2016</v>
      </c>
    </row>
    <row r="32" spans="1:21" ht="72.5" x14ac:dyDescent="0.35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f t="shared" si="0"/>
        <v>0</v>
      </c>
      <c r="P32" s="8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5">
        <f t="shared" si="3"/>
        <v>41978.727256944447</v>
      </c>
      <c r="U32">
        <f t="shared" si="4"/>
        <v>2014</v>
      </c>
    </row>
    <row r="33" spans="1:21" ht="87" x14ac:dyDescent="0.35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f t="shared" si="0"/>
        <v>33</v>
      </c>
      <c r="P33" s="8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5">
        <f t="shared" si="3"/>
        <v>42077.034733796296</v>
      </c>
      <c r="U33">
        <f t="shared" si="4"/>
        <v>2015</v>
      </c>
    </row>
    <row r="34" spans="1:21" ht="116" x14ac:dyDescent="0.35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f t="shared" si="0"/>
        <v>5</v>
      </c>
      <c r="P34" s="8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5">
        <f t="shared" si="3"/>
        <v>42266.165972222225</v>
      </c>
      <c r="U34">
        <f t="shared" si="4"/>
        <v>2015</v>
      </c>
    </row>
    <row r="35" spans="1:21" ht="116" x14ac:dyDescent="0.35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f t="shared" si="0"/>
        <v>0</v>
      </c>
      <c r="P35" s="8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5">
        <f t="shared" si="3"/>
        <v>42015.427361111113</v>
      </c>
      <c r="U35">
        <f t="shared" si="4"/>
        <v>2014</v>
      </c>
    </row>
    <row r="36" spans="1:21" ht="130.5" x14ac:dyDescent="0.35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f t="shared" si="0"/>
        <v>0</v>
      </c>
      <c r="P36" s="8">
        <f>IFERROR(ROUND(E36/L36,2),0)</f>
        <v>0</v>
      </c>
      <c r="Q36" s="10" t="s">
        <v>8315</v>
      </c>
      <c r="R36" t="s">
        <v>8316</v>
      </c>
      <c r="S36" s="14">
        <f t="shared" si="2"/>
        <v>41922.535185185188</v>
      </c>
      <c r="T36" s="15">
        <f t="shared" si="3"/>
        <v>41930.207638888889</v>
      </c>
      <c r="U36">
        <f t="shared" si="4"/>
        <v>2014</v>
      </c>
    </row>
    <row r="37" spans="1:21" ht="101.5" x14ac:dyDescent="0.35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f t="shared" si="0"/>
        <v>38</v>
      </c>
      <c r="P37" s="8">
        <f t="shared" ref="P37:P100" si="5">IFERROR(ROUND(E37/L37,2),0)</f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5">
        <f t="shared" si="3"/>
        <v>41880.863252314812</v>
      </c>
      <c r="U37">
        <f t="shared" si="4"/>
        <v>2014</v>
      </c>
    </row>
    <row r="38" spans="1:21" ht="116" x14ac:dyDescent="0.35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f t="shared" si="0"/>
        <v>1</v>
      </c>
      <c r="P38" s="8">
        <f t="shared" si="5"/>
        <v>7</v>
      </c>
      <c r="Q38" s="10" t="s">
        <v>8315</v>
      </c>
      <c r="R38" t="s">
        <v>8316</v>
      </c>
      <c r="S38" s="14">
        <f t="shared" si="2"/>
        <v>41831.742962962962</v>
      </c>
      <c r="T38" s="15">
        <f t="shared" si="3"/>
        <v>41860.125</v>
      </c>
      <c r="U38">
        <f t="shared" si="4"/>
        <v>2014</v>
      </c>
    </row>
    <row r="39" spans="1:21" ht="116" x14ac:dyDescent="0.35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f t="shared" si="0"/>
        <v>3</v>
      </c>
      <c r="P39" s="8">
        <f t="shared" si="5"/>
        <v>27.3</v>
      </c>
      <c r="Q39" s="10" t="s">
        <v>8315</v>
      </c>
      <c r="R39" t="s">
        <v>8316</v>
      </c>
      <c r="S39" s="14">
        <f t="shared" si="2"/>
        <v>42415.883425925931</v>
      </c>
      <c r="T39" s="15">
        <f t="shared" si="3"/>
        <v>42475.84175925926</v>
      </c>
      <c r="U39">
        <f t="shared" si="4"/>
        <v>2016</v>
      </c>
    </row>
    <row r="40" spans="1:21" ht="101.5" x14ac:dyDescent="0.35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f t="shared" si="0"/>
        <v>9</v>
      </c>
      <c r="P40" s="8">
        <f t="shared" si="5"/>
        <v>29.41</v>
      </c>
      <c r="Q40" s="10" t="s">
        <v>8315</v>
      </c>
      <c r="R40" t="s">
        <v>8316</v>
      </c>
      <c r="S40" s="14">
        <f t="shared" si="2"/>
        <v>41869.714166666665</v>
      </c>
      <c r="T40" s="15">
        <f t="shared" si="3"/>
        <v>41876.875</v>
      </c>
      <c r="U40">
        <f t="shared" si="4"/>
        <v>2014</v>
      </c>
    </row>
    <row r="41" spans="1:21" ht="43.5" x14ac:dyDescent="0.35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f t="shared" si="0"/>
        <v>1</v>
      </c>
      <c r="P41" s="8">
        <f t="shared" si="5"/>
        <v>12.5</v>
      </c>
      <c r="Q41" s="10" t="s">
        <v>8315</v>
      </c>
      <c r="R41" t="s">
        <v>8316</v>
      </c>
      <c r="S41" s="14">
        <f t="shared" si="2"/>
        <v>41953.773090277777</v>
      </c>
      <c r="T41" s="15">
        <f t="shared" si="3"/>
        <v>42013.083333333328</v>
      </c>
      <c r="U41">
        <f t="shared" si="4"/>
        <v>2014</v>
      </c>
    </row>
    <row r="42" spans="1:21" ht="58" x14ac:dyDescent="0.35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f t="shared" si="0"/>
        <v>0</v>
      </c>
      <c r="P42" s="8">
        <f t="shared" si="5"/>
        <v>0</v>
      </c>
      <c r="Q42" s="10" t="s">
        <v>8315</v>
      </c>
      <c r="R42" t="s">
        <v>8316</v>
      </c>
      <c r="S42" s="14">
        <f t="shared" si="2"/>
        <v>42037.986284722225</v>
      </c>
      <c r="T42" s="15">
        <f t="shared" si="3"/>
        <v>42097.944618055553</v>
      </c>
      <c r="U42">
        <f t="shared" si="4"/>
        <v>2015</v>
      </c>
    </row>
    <row r="43" spans="1:21" ht="116" x14ac:dyDescent="0.35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f t="shared" si="0"/>
        <v>5</v>
      </c>
      <c r="P43" s="8">
        <f t="shared" si="5"/>
        <v>5.75</v>
      </c>
      <c r="Q43" s="10" t="s">
        <v>8315</v>
      </c>
      <c r="R43" t="s">
        <v>8316</v>
      </c>
      <c r="S43" s="14">
        <f t="shared" si="2"/>
        <v>41811.555462962962</v>
      </c>
      <c r="T43" s="15">
        <f t="shared" si="3"/>
        <v>41812.875</v>
      </c>
      <c r="U43">
        <f t="shared" si="4"/>
        <v>2014</v>
      </c>
    </row>
    <row r="44" spans="1:21" ht="87" x14ac:dyDescent="0.35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f t="shared" si="0"/>
        <v>21</v>
      </c>
      <c r="P44" s="8">
        <f t="shared" si="5"/>
        <v>52.08</v>
      </c>
      <c r="Q44" s="10" t="s">
        <v>8315</v>
      </c>
      <c r="R44" t="s">
        <v>8316</v>
      </c>
      <c r="S44" s="14">
        <f t="shared" si="2"/>
        <v>42701.908807870372</v>
      </c>
      <c r="T44" s="15">
        <f t="shared" si="3"/>
        <v>42716.25</v>
      </c>
      <c r="U44">
        <f t="shared" si="4"/>
        <v>2016</v>
      </c>
    </row>
    <row r="45" spans="1:21" ht="116" x14ac:dyDescent="0.35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f t="shared" si="0"/>
        <v>5</v>
      </c>
      <c r="P45" s="8">
        <f t="shared" si="5"/>
        <v>183.33</v>
      </c>
      <c r="Q45" s="10" t="s">
        <v>8315</v>
      </c>
      <c r="R45" t="s">
        <v>8316</v>
      </c>
      <c r="S45" s="14">
        <f t="shared" si="2"/>
        <v>42258.646504629629</v>
      </c>
      <c r="T45" s="15">
        <f t="shared" si="3"/>
        <v>42288.645196759258</v>
      </c>
      <c r="U45">
        <f t="shared" si="4"/>
        <v>2015</v>
      </c>
    </row>
    <row r="46" spans="1:21" ht="116" x14ac:dyDescent="0.35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f t="shared" si="0"/>
        <v>4</v>
      </c>
      <c r="P46" s="8">
        <f t="shared" si="5"/>
        <v>26.33</v>
      </c>
      <c r="Q46" s="10" t="s">
        <v>8315</v>
      </c>
      <c r="R46" t="s">
        <v>8316</v>
      </c>
      <c r="S46" s="14">
        <f t="shared" si="2"/>
        <v>42278.664965277778</v>
      </c>
      <c r="T46" s="15">
        <f t="shared" si="3"/>
        <v>42308.664965277778</v>
      </c>
      <c r="U46">
        <f t="shared" si="4"/>
        <v>2015</v>
      </c>
    </row>
    <row r="47" spans="1:21" ht="116" x14ac:dyDescent="0.35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f t="shared" si="0"/>
        <v>0</v>
      </c>
      <c r="P47" s="8">
        <f t="shared" si="5"/>
        <v>0</v>
      </c>
      <c r="Q47" s="10" t="s">
        <v>8315</v>
      </c>
      <c r="R47" t="s">
        <v>8316</v>
      </c>
      <c r="S47" s="14">
        <f t="shared" si="2"/>
        <v>42515.078217592592</v>
      </c>
      <c r="T47" s="15">
        <f t="shared" si="3"/>
        <v>42575.078217592592</v>
      </c>
      <c r="U47">
        <f t="shared" si="4"/>
        <v>2016</v>
      </c>
    </row>
    <row r="48" spans="1:21" ht="130.5" x14ac:dyDescent="0.35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f t="shared" si="0"/>
        <v>62</v>
      </c>
      <c r="P48" s="8">
        <f t="shared" si="5"/>
        <v>486.43</v>
      </c>
      <c r="Q48" s="10" t="s">
        <v>8315</v>
      </c>
      <c r="R48" t="s">
        <v>8316</v>
      </c>
      <c r="S48" s="14">
        <f t="shared" si="2"/>
        <v>41830.234166666669</v>
      </c>
      <c r="T48" s="15">
        <f t="shared" si="3"/>
        <v>41860.234166666669</v>
      </c>
      <c r="U48">
        <f t="shared" si="4"/>
        <v>2014</v>
      </c>
    </row>
    <row r="49" spans="1:21" ht="101.5" x14ac:dyDescent="0.35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f t="shared" si="0"/>
        <v>1</v>
      </c>
      <c r="P49" s="8">
        <f t="shared" si="5"/>
        <v>3</v>
      </c>
      <c r="Q49" s="10" t="s">
        <v>8315</v>
      </c>
      <c r="R49" t="s">
        <v>8316</v>
      </c>
      <c r="S49" s="14">
        <f t="shared" si="2"/>
        <v>41982.904386574075</v>
      </c>
      <c r="T49" s="15">
        <f t="shared" si="3"/>
        <v>42042.904386574075</v>
      </c>
      <c r="U49">
        <f t="shared" si="4"/>
        <v>2014</v>
      </c>
    </row>
    <row r="50" spans="1:21" ht="87" x14ac:dyDescent="0.35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f t="shared" si="0"/>
        <v>0</v>
      </c>
      <c r="P50" s="8">
        <f t="shared" si="5"/>
        <v>25</v>
      </c>
      <c r="Q50" s="10" t="s">
        <v>8315</v>
      </c>
      <c r="R50" t="s">
        <v>8316</v>
      </c>
      <c r="S50" s="14">
        <f t="shared" si="2"/>
        <v>42210.439768518518</v>
      </c>
      <c r="T50" s="15">
        <f t="shared" si="3"/>
        <v>42240.439768518518</v>
      </c>
      <c r="U50">
        <f t="shared" si="4"/>
        <v>2015</v>
      </c>
    </row>
    <row r="51" spans="1:21" ht="116" x14ac:dyDescent="0.35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f t="shared" si="0"/>
        <v>1</v>
      </c>
      <c r="P51" s="8">
        <f t="shared" si="5"/>
        <v>9.75</v>
      </c>
      <c r="Q51" s="10" t="s">
        <v>8315</v>
      </c>
      <c r="R51" t="s">
        <v>8316</v>
      </c>
      <c r="S51" s="14">
        <f t="shared" si="2"/>
        <v>42196.166874999995</v>
      </c>
      <c r="T51" s="15">
        <f t="shared" si="3"/>
        <v>42256.166874999995</v>
      </c>
      <c r="U51">
        <f t="shared" si="4"/>
        <v>2015</v>
      </c>
    </row>
    <row r="52" spans="1:21" ht="101.5" x14ac:dyDescent="0.35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f t="shared" si="0"/>
        <v>18</v>
      </c>
      <c r="P52" s="8">
        <f t="shared" si="5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5">
        <f t="shared" si="3"/>
        <v>42620.056863425925</v>
      </c>
      <c r="U52">
        <f t="shared" si="4"/>
        <v>2016</v>
      </c>
    </row>
    <row r="53" spans="1:21" ht="130.5" x14ac:dyDescent="0.35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f t="shared" si="0"/>
        <v>9</v>
      </c>
      <c r="P53" s="8">
        <f t="shared" si="5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5">
        <f t="shared" si="3"/>
        <v>42217.041666666672</v>
      </c>
      <c r="U53">
        <f t="shared" si="4"/>
        <v>2015</v>
      </c>
    </row>
    <row r="54" spans="1:21" ht="116" x14ac:dyDescent="0.35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f t="shared" si="0"/>
        <v>0</v>
      </c>
      <c r="P54" s="8">
        <f t="shared" si="5"/>
        <v>1</v>
      </c>
      <c r="Q54" s="10" t="s">
        <v>8315</v>
      </c>
      <c r="R54" t="s">
        <v>8316</v>
      </c>
      <c r="S54" s="14">
        <f t="shared" si="2"/>
        <v>42444.877743055549</v>
      </c>
      <c r="T54" s="15">
        <f t="shared" si="3"/>
        <v>42504.877743055549</v>
      </c>
      <c r="U54">
        <f t="shared" si="4"/>
        <v>2016</v>
      </c>
    </row>
    <row r="55" spans="1:21" ht="116" x14ac:dyDescent="0.35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f t="shared" si="0"/>
        <v>3</v>
      </c>
      <c r="P55" s="8">
        <f t="shared" si="5"/>
        <v>52.8</v>
      </c>
      <c r="Q55" s="10" t="s">
        <v>8315</v>
      </c>
      <c r="R55" t="s">
        <v>8316</v>
      </c>
      <c r="S55" s="14">
        <f t="shared" si="2"/>
        <v>42499.731701388882</v>
      </c>
      <c r="T55" s="15">
        <f t="shared" si="3"/>
        <v>42529.731701388882</v>
      </c>
      <c r="U55">
        <f t="shared" si="4"/>
        <v>2016</v>
      </c>
    </row>
    <row r="56" spans="1:21" ht="116" x14ac:dyDescent="0.35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f t="shared" si="0"/>
        <v>0</v>
      </c>
      <c r="P56" s="8">
        <f t="shared" si="5"/>
        <v>20</v>
      </c>
      <c r="Q56" s="10" t="s">
        <v>8315</v>
      </c>
      <c r="R56" t="s">
        <v>8316</v>
      </c>
      <c r="S56" s="14">
        <f t="shared" si="2"/>
        <v>41929.266215277778</v>
      </c>
      <c r="T56" s="15">
        <f t="shared" si="3"/>
        <v>41968.823611111111</v>
      </c>
      <c r="U56">
        <f t="shared" si="4"/>
        <v>2014</v>
      </c>
    </row>
    <row r="57" spans="1:21" ht="116" x14ac:dyDescent="0.35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f t="shared" si="0"/>
        <v>37</v>
      </c>
      <c r="P57" s="8">
        <f t="shared" si="5"/>
        <v>46.93</v>
      </c>
      <c r="Q57" s="10" t="s">
        <v>8315</v>
      </c>
      <c r="R57" t="s">
        <v>8316</v>
      </c>
      <c r="S57" s="14">
        <f t="shared" si="2"/>
        <v>42142.768819444449</v>
      </c>
      <c r="T57" s="15">
        <f t="shared" si="3"/>
        <v>42182.768819444449</v>
      </c>
      <c r="U57">
        <f t="shared" si="4"/>
        <v>2015</v>
      </c>
    </row>
    <row r="58" spans="1:21" ht="116" x14ac:dyDescent="0.35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f t="shared" si="0"/>
        <v>14</v>
      </c>
      <c r="P58" s="8">
        <f t="shared" si="5"/>
        <v>78.08</v>
      </c>
      <c r="Q58" s="10" t="s">
        <v>8315</v>
      </c>
      <c r="R58" t="s">
        <v>8316</v>
      </c>
      <c r="S58" s="14">
        <f t="shared" si="2"/>
        <v>42354.131643518514</v>
      </c>
      <c r="T58" s="15">
        <f t="shared" si="3"/>
        <v>42384.131643518514</v>
      </c>
      <c r="U58">
        <f t="shared" si="4"/>
        <v>2015</v>
      </c>
    </row>
    <row r="59" spans="1:21" ht="116" x14ac:dyDescent="0.35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f t="shared" si="0"/>
        <v>0</v>
      </c>
      <c r="P59" s="8">
        <f t="shared" si="5"/>
        <v>1</v>
      </c>
      <c r="Q59" s="10" t="s">
        <v>8315</v>
      </c>
      <c r="R59" t="s">
        <v>8316</v>
      </c>
      <c r="S59" s="14">
        <f t="shared" si="2"/>
        <v>41828.922905092593</v>
      </c>
      <c r="T59" s="15">
        <f t="shared" si="3"/>
        <v>41888.922905092593</v>
      </c>
      <c r="U59">
        <f t="shared" si="4"/>
        <v>2014</v>
      </c>
    </row>
    <row r="60" spans="1:21" ht="116" x14ac:dyDescent="0.35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f t="shared" si="0"/>
        <v>22</v>
      </c>
      <c r="P60" s="8">
        <f t="shared" si="5"/>
        <v>48.56</v>
      </c>
      <c r="Q60" s="10" t="s">
        <v>8315</v>
      </c>
      <c r="R60" t="s">
        <v>8316</v>
      </c>
      <c r="S60" s="14">
        <f t="shared" si="2"/>
        <v>42245.234340277777</v>
      </c>
      <c r="T60" s="15">
        <f t="shared" si="3"/>
        <v>42263.234340277777</v>
      </c>
      <c r="U60">
        <f t="shared" si="4"/>
        <v>2015</v>
      </c>
    </row>
    <row r="61" spans="1:21" ht="101.5" x14ac:dyDescent="0.35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f t="shared" si="0"/>
        <v>27</v>
      </c>
      <c r="P61" s="8">
        <f t="shared" si="5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5">
        <f t="shared" si="3"/>
        <v>42306.629710648151</v>
      </c>
      <c r="U61">
        <f t="shared" si="4"/>
        <v>2015</v>
      </c>
    </row>
    <row r="62" spans="1:21" ht="101.5" x14ac:dyDescent="0.35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f t="shared" si="0"/>
        <v>9</v>
      </c>
      <c r="P62" s="8">
        <f t="shared" si="5"/>
        <v>8.5</v>
      </c>
      <c r="Q62" s="10" t="s">
        <v>8315</v>
      </c>
      <c r="R62" t="s">
        <v>8316</v>
      </c>
      <c r="S62" s="14">
        <f t="shared" si="2"/>
        <v>41826.61954861111</v>
      </c>
      <c r="T62" s="15">
        <f t="shared" si="3"/>
        <v>41856.61954861111</v>
      </c>
      <c r="U62">
        <f t="shared" si="4"/>
        <v>2014</v>
      </c>
    </row>
    <row r="63" spans="1:21" ht="87" x14ac:dyDescent="0.35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f t="shared" si="0"/>
        <v>9</v>
      </c>
      <c r="P63" s="8">
        <f t="shared" si="5"/>
        <v>60.06</v>
      </c>
      <c r="Q63" s="10" t="s">
        <v>8315</v>
      </c>
      <c r="R63" t="s">
        <v>8316</v>
      </c>
      <c r="S63" s="14">
        <f t="shared" si="2"/>
        <v>42205.171018518522</v>
      </c>
      <c r="T63" s="15">
        <f t="shared" si="3"/>
        <v>42235.171018518522</v>
      </c>
      <c r="U63">
        <f t="shared" si="4"/>
        <v>2015</v>
      </c>
    </row>
    <row r="64" spans="1:21" ht="116" x14ac:dyDescent="0.35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f t="shared" si="0"/>
        <v>7</v>
      </c>
      <c r="P64" s="8">
        <f t="shared" si="5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5">
        <f t="shared" si="3"/>
        <v>42086.16333333333</v>
      </c>
      <c r="U64">
        <f t="shared" si="4"/>
        <v>2015</v>
      </c>
    </row>
    <row r="65" spans="1:21" ht="116" x14ac:dyDescent="0.35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f t="shared" si="0"/>
        <v>10</v>
      </c>
      <c r="P65" s="8">
        <f t="shared" si="5"/>
        <v>100</v>
      </c>
      <c r="Q65" s="10" t="s">
        <v>8315</v>
      </c>
      <c r="R65" t="s">
        <v>8316</v>
      </c>
      <c r="S65" s="14">
        <f t="shared" si="2"/>
        <v>42203.677766203706</v>
      </c>
      <c r="T65" s="15">
        <f t="shared" si="3"/>
        <v>42233.677766203706</v>
      </c>
      <c r="U65">
        <f t="shared" si="4"/>
        <v>2015</v>
      </c>
    </row>
    <row r="66" spans="1:21" ht="101.5" x14ac:dyDescent="0.35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f t="shared" ref="O66:O129" si="6">ROUND(E66/D66*100,0)</f>
        <v>11</v>
      </c>
      <c r="P66" s="8">
        <f t="shared" si="5"/>
        <v>51.67</v>
      </c>
      <c r="Q66" s="10" t="s">
        <v>8315</v>
      </c>
      <c r="R66" t="s">
        <v>8316</v>
      </c>
      <c r="S66" s="14">
        <f t="shared" ref="S66:S129" si="7">(((J66/60)/60)/24)+DATE(1970,1,1)</f>
        <v>41983.752847222218</v>
      </c>
      <c r="T66" s="15">
        <f t="shared" ref="T66:T129" si="8">(((I66/60)/60)/24)+DATE(1970,1,1)</f>
        <v>42014.140972222223</v>
      </c>
      <c r="U66">
        <f t="shared" ref="U66:U129" si="9">YEAR(S66)</f>
        <v>2014</v>
      </c>
    </row>
    <row r="67" spans="1:21" ht="87" x14ac:dyDescent="0.35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f t="shared" si="6"/>
        <v>0</v>
      </c>
      <c r="P67" s="8">
        <f t="shared" si="5"/>
        <v>0</v>
      </c>
      <c r="Q67" s="10" t="s">
        <v>8315</v>
      </c>
      <c r="R67" t="s">
        <v>8316</v>
      </c>
      <c r="S67" s="14">
        <f t="shared" si="7"/>
        <v>42103.024398148147</v>
      </c>
      <c r="T67" s="15">
        <f t="shared" si="8"/>
        <v>42112.9375</v>
      </c>
      <c r="U67">
        <f t="shared" si="9"/>
        <v>2015</v>
      </c>
    </row>
    <row r="68" spans="1:21" ht="116" x14ac:dyDescent="0.35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f t="shared" si="6"/>
        <v>28</v>
      </c>
      <c r="P68" s="8">
        <f t="shared" si="5"/>
        <v>61</v>
      </c>
      <c r="Q68" s="10" t="s">
        <v>8315</v>
      </c>
      <c r="R68" t="s">
        <v>8316</v>
      </c>
      <c r="S68" s="14">
        <f t="shared" si="7"/>
        <v>42089.901574074072</v>
      </c>
      <c r="T68" s="15">
        <f t="shared" si="8"/>
        <v>42149.901574074072</v>
      </c>
      <c r="U68">
        <f t="shared" si="9"/>
        <v>2015</v>
      </c>
    </row>
    <row r="69" spans="1:21" ht="87" x14ac:dyDescent="0.35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f t="shared" si="6"/>
        <v>21</v>
      </c>
      <c r="P69" s="8">
        <f t="shared" si="5"/>
        <v>37.5</v>
      </c>
      <c r="Q69" s="10" t="s">
        <v>8315</v>
      </c>
      <c r="R69" t="s">
        <v>8316</v>
      </c>
      <c r="S69" s="14">
        <f t="shared" si="7"/>
        <v>42297.691006944442</v>
      </c>
      <c r="T69" s="15">
        <f t="shared" si="8"/>
        <v>42320.290972222225</v>
      </c>
      <c r="U69">
        <f t="shared" si="9"/>
        <v>2015</v>
      </c>
    </row>
    <row r="70" spans="1:21" ht="116" x14ac:dyDescent="0.35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f t="shared" si="6"/>
        <v>18</v>
      </c>
      <c r="P70" s="8">
        <f t="shared" si="5"/>
        <v>25.57</v>
      </c>
      <c r="Q70" s="10" t="s">
        <v>8315</v>
      </c>
      <c r="R70" t="s">
        <v>8316</v>
      </c>
      <c r="S70" s="14">
        <f t="shared" si="7"/>
        <v>41833.089756944442</v>
      </c>
      <c r="T70" s="15">
        <f t="shared" si="8"/>
        <v>41863.079143518517</v>
      </c>
      <c r="U70">
        <f t="shared" si="9"/>
        <v>2014</v>
      </c>
    </row>
    <row r="71" spans="1:21" ht="101.5" x14ac:dyDescent="0.35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f t="shared" si="6"/>
        <v>0</v>
      </c>
      <c r="P71" s="8">
        <f t="shared" si="5"/>
        <v>0</v>
      </c>
      <c r="Q71" s="10" t="s">
        <v>8315</v>
      </c>
      <c r="R71" t="s">
        <v>8316</v>
      </c>
      <c r="S71" s="14">
        <f t="shared" si="7"/>
        <v>42325.920717592591</v>
      </c>
      <c r="T71" s="15">
        <f t="shared" si="8"/>
        <v>42355.920717592591</v>
      </c>
      <c r="U71">
        <f t="shared" si="9"/>
        <v>2015</v>
      </c>
    </row>
    <row r="72" spans="1:21" ht="116" x14ac:dyDescent="0.35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f t="shared" si="6"/>
        <v>2</v>
      </c>
      <c r="P72" s="8">
        <f t="shared" si="5"/>
        <v>25</v>
      </c>
      <c r="Q72" s="10" t="s">
        <v>8315</v>
      </c>
      <c r="R72" t="s">
        <v>8316</v>
      </c>
      <c r="S72" s="14">
        <f t="shared" si="7"/>
        <v>41858.214629629627</v>
      </c>
      <c r="T72" s="15">
        <f t="shared" si="8"/>
        <v>41888.214629629627</v>
      </c>
      <c r="U72">
        <f t="shared" si="9"/>
        <v>2014</v>
      </c>
    </row>
    <row r="73" spans="1:21" ht="87" x14ac:dyDescent="0.35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f t="shared" si="6"/>
        <v>0</v>
      </c>
      <c r="P73" s="8">
        <f t="shared" si="5"/>
        <v>0</v>
      </c>
      <c r="Q73" s="10" t="s">
        <v>8315</v>
      </c>
      <c r="R73" t="s">
        <v>8316</v>
      </c>
      <c r="S73" s="14">
        <f t="shared" si="7"/>
        <v>41793.710231481484</v>
      </c>
      <c r="T73" s="15">
        <f t="shared" si="8"/>
        <v>41823.710231481484</v>
      </c>
      <c r="U73">
        <f t="shared" si="9"/>
        <v>2014</v>
      </c>
    </row>
    <row r="74" spans="1:21" ht="101.5" x14ac:dyDescent="0.35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f t="shared" si="6"/>
        <v>0</v>
      </c>
      <c r="P74" s="8">
        <f t="shared" si="5"/>
        <v>0</v>
      </c>
      <c r="Q74" s="10" t="s">
        <v>8315</v>
      </c>
      <c r="R74" t="s">
        <v>8316</v>
      </c>
      <c r="S74" s="14">
        <f t="shared" si="7"/>
        <v>41793.814259259263</v>
      </c>
      <c r="T74" s="15">
        <f t="shared" si="8"/>
        <v>41825.165972222225</v>
      </c>
      <c r="U74">
        <f t="shared" si="9"/>
        <v>2014</v>
      </c>
    </row>
    <row r="75" spans="1:21" ht="87" x14ac:dyDescent="0.35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f t="shared" si="6"/>
        <v>10</v>
      </c>
      <c r="P75" s="8">
        <f t="shared" si="5"/>
        <v>10</v>
      </c>
      <c r="Q75" s="10" t="s">
        <v>8315</v>
      </c>
      <c r="R75" t="s">
        <v>8316</v>
      </c>
      <c r="S75" s="14">
        <f t="shared" si="7"/>
        <v>41831.697939814818</v>
      </c>
      <c r="T75" s="15">
        <f t="shared" si="8"/>
        <v>41861.697939814818</v>
      </c>
      <c r="U75">
        <f t="shared" si="9"/>
        <v>2014</v>
      </c>
    </row>
    <row r="76" spans="1:21" ht="58" x14ac:dyDescent="0.35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f t="shared" si="6"/>
        <v>2</v>
      </c>
      <c r="P76" s="8">
        <f t="shared" si="5"/>
        <v>202</v>
      </c>
      <c r="Q76" s="10" t="s">
        <v>8315</v>
      </c>
      <c r="R76" t="s">
        <v>8316</v>
      </c>
      <c r="S76" s="14">
        <f t="shared" si="7"/>
        <v>42621.389340277776</v>
      </c>
      <c r="T76" s="15">
        <f t="shared" si="8"/>
        <v>42651.389340277776</v>
      </c>
      <c r="U76">
        <f t="shared" si="9"/>
        <v>2016</v>
      </c>
    </row>
    <row r="77" spans="1:21" ht="116" x14ac:dyDescent="0.35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f t="shared" si="6"/>
        <v>9</v>
      </c>
      <c r="P77" s="8">
        <f t="shared" si="5"/>
        <v>25.65</v>
      </c>
      <c r="Q77" s="10" t="s">
        <v>8315</v>
      </c>
      <c r="R77" t="s">
        <v>8316</v>
      </c>
      <c r="S77" s="14">
        <f t="shared" si="7"/>
        <v>41780.785729166666</v>
      </c>
      <c r="T77" s="15">
        <f t="shared" si="8"/>
        <v>41840.785729166666</v>
      </c>
      <c r="U77">
        <f t="shared" si="9"/>
        <v>2014</v>
      </c>
    </row>
    <row r="78" spans="1:21" ht="116" x14ac:dyDescent="0.35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f t="shared" si="6"/>
        <v>21</v>
      </c>
      <c r="P78" s="8">
        <f t="shared" si="5"/>
        <v>56.05</v>
      </c>
      <c r="Q78" s="10" t="s">
        <v>8315</v>
      </c>
      <c r="R78" t="s">
        <v>8316</v>
      </c>
      <c r="S78" s="14">
        <f t="shared" si="7"/>
        <v>41766.072500000002</v>
      </c>
      <c r="T78" s="15">
        <f t="shared" si="8"/>
        <v>41791.072500000002</v>
      </c>
      <c r="U78">
        <f t="shared" si="9"/>
        <v>2014</v>
      </c>
    </row>
    <row r="79" spans="1:21" ht="116" x14ac:dyDescent="0.35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f t="shared" si="6"/>
        <v>41</v>
      </c>
      <c r="P79" s="8">
        <f t="shared" si="5"/>
        <v>81.319999999999993</v>
      </c>
      <c r="Q79" s="10" t="s">
        <v>8315</v>
      </c>
      <c r="R79" t="s">
        <v>8316</v>
      </c>
      <c r="S79" s="14">
        <f t="shared" si="7"/>
        <v>41766.617291666669</v>
      </c>
      <c r="T79" s="15">
        <f t="shared" si="8"/>
        <v>41793.290972222225</v>
      </c>
      <c r="U79">
        <f t="shared" si="9"/>
        <v>2014</v>
      </c>
    </row>
    <row r="80" spans="1:21" ht="130.5" x14ac:dyDescent="0.35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f t="shared" si="6"/>
        <v>2</v>
      </c>
      <c r="P80" s="8">
        <f t="shared" si="5"/>
        <v>70.17</v>
      </c>
      <c r="Q80" s="10" t="s">
        <v>8315</v>
      </c>
      <c r="R80" t="s">
        <v>8316</v>
      </c>
      <c r="S80" s="14">
        <f t="shared" si="7"/>
        <v>42248.627013888887</v>
      </c>
      <c r="T80" s="15">
        <f t="shared" si="8"/>
        <v>42278.627013888887</v>
      </c>
      <c r="U80">
        <f t="shared" si="9"/>
        <v>2015</v>
      </c>
    </row>
    <row r="81" spans="1:21" ht="101.5" x14ac:dyDescent="0.35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f t="shared" si="6"/>
        <v>3</v>
      </c>
      <c r="P81" s="8">
        <f t="shared" si="5"/>
        <v>23.63</v>
      </c>
      <c r="Q81" s="10" t="s">
        <v>8315</v>
      </c>
      <c r="R81" t="s">
        <v>8316</v>
      </c>
      <c r="S81" s="14">
        <f t="shared" si="7"/>
        <v>41885.221550925926</v>
      </c>
      <c r="T81" s="15">
        <f t="shared" si="8"/>
        <v>41916.290972222225</v>
      </c>
      <c r="U81">
        <f t="shared" si="9"/>
        <v>2014</v>
      </c>
    </row>
    <row r="82" spans="1:21" ht="101.5" x14ac:dyDescent="0.35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f t="shared" si="6"/>
        <v>16</v>
      </c>
      <c r="P82" s="8">
        <f t="shared" si="5"/>
        <v>188.56</v>
      </c>
      <c r="Q82" s="10" t="s">
        <v>8315</v>
      </c>
      <c r="R82" t="s">
        <v>8316</v>
      </c>
      <c r="S82" s="14">
        <f t="shared" si="7"/>
        <v>42159.224432870367</v>
      </c>
      <c r="T82" s="15">
        <f t="shared" si="8"/>
        <v>42204.224432870367</v>
      </c>
      <c r="U82">
        <f t="shared" si="9"/>
        <v>2015</v>
      </c>
    </row>
    <row r="83" spans="1:21" ht="130.5" x14ac:dyDescent="0.35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f t="shared" si="6"/>
        <v>16</v>
      </c>
      <c r="P83" s="8">
        <f t="shared" si="5"/>
        <v>49.51</v>
      </c>
      <c r="Q83" s="10" t="s">
        <v>8315</v>
      </c>
      <c r="R83" t="s">
        <v>8316</v>
      </c>
      <c r="S83" s="14">
        <f t="shared" si="7"/>
        <v>42265.817002314812</v>
      </c>
      <c r="T83" s="15">
        <f t="shared" si="8"/>
        <v>42295.817002314812</v>
      </c>
      <c r="U83">
        <f t="shared" si="9"/>
        <v>2015</v>
      </c>
    </row>
    <row r="84" spans="1:21" ht="72.5" x14ac:dyDescent="0.35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f t="shared" si="6"/>
        <v>4</v>
      </c>
      <c r="P84" s="8">
        <f t="shared" si="5"/>
        <v>9.5</v>
      </c>
      <c r="Q84" s="10" t="s">
        <v>8315</v>
      </c>
      <c r="R84" t="s">
        <v>8316</v>
      </c>
      <c r="S84" s="14">
        <f t="shared" si="7"/>
        <v>41975.124340277776</v>
      </c>
      <c r="T84" s="15">
        <f t="shared" si="8"/>
        <v>42005.124340277776</v>
      </c>
      <c r="U84">
        <f t="shared" si="9"/>
        <v>2014</v>
      </c>
    </row>
    <row r="85" spans="1:21" ht="101.5" x14ac:dyDescent="0.35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f t="shared" si="6"/>
        <v>0</v>
      </c>
      <c r="P85" s="8">
        <f t="shared" si="5"/>
        <v>10</v>
      </c>
      <c r="Q85" s="10" t="s">
        <v>8315</v>
      </c>
      <c r="R85" t="s">
        <v>8316</v>
      </c>
      <c r="S85" s="14">
        <f t="shared" si="7"/>
        <v>42065.190694444449</v>
      </c>
      <c r="T85" s="15">
        <f t="shared" si="8"/>
        <v>42090.149027777778</v>
      </c>
      <c r="U85">
        <f t="shared" si="9"/>
        <v>2015</v>
      </c>
    </row>
    <row r="86" spans="1:21" ht="72.5" x14ac:dyDescent="0.35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f t="shared" si="6"/>
        <v>0</v>
      </c>
      <c r="P86" s="8">
        <f t="shared" si="5"/>
        <v>13</v>
      </c>
      <c r="Q86" s="10" t="s">
        <v>8315</v>
      </c>
      <c r="R86" t="s">
        <v>8316</v>
      </c>
      <c r="S86" s="14">
        <f t="shared" si="7"/>
        <v>41848.84002314815</v>
      </c>
      <c r="T86" s="15">
        <f t="shared" si="8"/>
        <v>41883.84002314815</v>
      </c>
      <c r="U86">
        <f t="shared" si="9"/>
        <v>2014</v>
      </c>
    </row>
    <row r="87" spans="1:21" ht="72.5" x14ac:dyDescent="0.35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f t="shared" si="6"/>
        <v>16</v>
      </c>
      <c r="P87" s="8">
        <f t="shared" si="5"/>
        <v>89.4</v>
      </c>
      <c r="Q87" s="10" t="s">
        <v>8315</v>
      </c>
      <c r="R87" t="s">
        <v>8316</v>
      </c>
      <c r="S87" s="14">
        <f t="shared" si="7"/>
        <v>42103.884930555556</v>
      </c>
      <c r="T87" s="15">
        <f t="shared" si="8"/>
        <v>42133.884930555556</v>
      </c>
      <c r="U87">
        <f t="shared" si="9"/>
        <v>2015</v>
      </c>
    </row>
    <row r="88" spans="1:21" ht="145" x14ac:dyDescent="0.35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f t="shared" si="6"/>
        <v>3</v>
      </c>
      <c r="P88" s="8">
        <f t="shared" si="5"/>
        <v>25</v>
      </c>
      <c r="Q88" s="10" t="s">
        <v>8315</v>
      </c>
      <c r="R88" t="s">
        <v>8316</v>
      </c>
      <c r="S88" s="14">
        <f t="shared" si="7"/>
        <v>42059.970729166671</v>
      </c>
      <c r="T88" s="15">
        <f t="shared" si="8"/>
        <v>42089.929062499999</v>
      </c>
      <c r="U88">
        <f t="shared" si="9"/>
        <v>2015</v>
      </c>
    </row>
    <row r="89" spans="1:21" ht="130.5" x14ac:dyDescent="0.35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f t="shared" si="6"/>
        <v>0</v>
      </c>
      <c r="P89" s="8">
        <f t="shared" si="5"/>
        <v>1</v>
      </c>
      <c r="Q89" s="10" t="s">
        <v>8315</v>
      </c>
      <c r="R89" t="s">
        <v>8316</v>
      </c>
      <c r="S89" s="14">
        <f t="shared" si="7"/>
        <v>42041.743090277778</v>
      </c>
      <c r="T89" s="15">
        <f t="shared" si="8"/>
        <v>42071.701423611114</v>
      </c>
      <c r="U89">
        <f t="shared" si="9"/>
        <v>2015</v>
      </c>
    </row>
    <row r="90" spans="1:21" ht="130.5" x14ac:dyDescent="0.35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f t="shared" si="6"/>
        <v>5</v>
      </c>
      <c r="P90" s="8">
        <f t="shared" si="5"/>
        <v>65</v>
      </c>
      <c r="Q90" s="10" t="s">
        <v>8315</v>
      </c>
      <c r="R90" t="s">
        <v>8316</v>
      </c>
      <c r="S90" s="14">
        <f t="shared" si="7"/>
        <v>41829.73715277778</v>
      </c>
      <c r="T90" s="15">
        <f t="shared" si="8"/>
        <v>41852.716666666667</v>
      </c>
      <c r="U90">
        <f t="shared" si="9"/>
        <v>2014</v>
      </c>
    </row>
    <row r="91" spans="1:21" ht="101.5" x14ac:dyDescent="0.35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f t="shared" si="6"/>
        <v>0</v>
      </c>
      <c r="P91" s="8">
        <f t="shared" si="5"/>
        <v>1</v>
      </c>
      <c r="Q91" s="10" t="s">
        <v>8315</v>
      </c>
      <c r="R91" t="s">
        <v>8316</v>
      </c>
      <c r="S91" s="14">
        <f t="shared" si="7"/>
        <v>41789.893599537041</v>
      </c>
      <c r="T91" s="15">
        <f t="shared" si="8"/>
        <v>41815.875</v>
      </c>
      <c r="U91">
        <f t="shared" si="9"/>
        <v>2014</v>
      </c>
    </row>
    <row r="92" spans="1:21" ht="116" x14ac:dyDescent="0.35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f t="shared" si="6"/>
        <v>18</v>
      </c>
      <c r="P92" s="8">
        <f t="shared" si="5"/>
        <v>81.540000000000006</v>
      </c>
      <c r="Q92" s="10" t="s">
        <v>8315</v>
      </c>
      <c r="R92" t="s">
        <v>8316</v>
      </c>
      <c r="S92" s="14">
        <f t="shared" si="7"/>
        <v>41833.660995370366</v>
      </c>
      <c r="T92" s="15">
        <f t="shared" si="8"/>
        <v>41863.660995370366</v>
      </c>
      <c r="U92">
        <f t="shared" si="9"/>
        <v>2014</v>
      </c>
    </row>
    <row r="93" spans="1:21" ht="43.5" x14ac:dyDescent="0.35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f t="shared" si="6"/>
        <v>5</v>
      </c>
      <c r="P93" s="8">
        <f t="shared" si="5"/>
        <v>100</v>
      </c>
      <c r="Q93" s="10" t="s">
        <v>8315</v>
      </c>
      <c r="R93" t="s">
        <v>8316</v>
      </c>
      <c r="S93" s="14">
        <f t="shared" si="7"/>
        <v>41914.590011574073</v>
      </c>
      <c r="T93" s="15">
        <f t="shared" si="8"/>
        <v>41955.907638888893</v>
      </c>
      <c r="U93">
        <f t="shared" si="9"/>
        <v>2014</v>
      </c>
    </row>
    <row r="94" spans="1:21" ht="58" x14ac:dyDescent="0.35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f t="shared" si="6"/>
        <v>0</v>
      </c>
      <c r="P94" s="8">
        <f t="shared" si="5"/>
        <v>1</v>
      </c>
      <c r="Q94" s="10" t="s">
        <v>8315</v>
      </c>
      <c r="R94" t="s">
        <v>8316</v>
      </c>
      <c r="S94" s="14">
        <f t="shared" si="7"/>
        <v>42611.261064814811</v>
      </c>
      <c r="T94" s="15">
        <f t="shared" si="8"/>
        <v>42625.707638888889</v>
      </c>
      <c r="U94">
        <f t="shared" si="9"/>
        <v>2016</v>
      </c>
    </row>
    <row r="95" spans="1:21" ht="116" x14ac:dyDescent="0.35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f t="shared" si="6"/>
        <v>0</v>
      </c>
      <c r="P95" s="8">
        <f t="shared" si="5"/>
        <v>0</v>
      </c>
      <c r="Q95" s="10" t="s">
        <v>8315</v>
      </c>
      <c r="R95" t="s">
        <v>8316</v>
      </c>
      <c r="S95" s="14">
        <f t="shared" si="7"/>
        <v>42253.633159722223</v>
      </c>
      <c r="T95" s="15">
        <f t="shared" si="8"/>
        <v>42313.674826388888</v>
      </c>
      <c r="U95">
        <f t="shared" si="9"/>
        <v>2015</v>
      </c>
    </row>
    <row r="96" spans="1:21" ht="116" x14ac:dyDescent="0.35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f t="shared" si="6"/>
        <v>1</v>
      </c>
      <c r="P96" s="8">
        <f t="shared" si="5"/>
        <v>20</v>
      </c>
      <c r="Q96" s="10" t="s">
        <v>8315</v>
      </c>
      <c r="R96" t="s">
        <v>8316</v>
      </c>
      <c r="S96" s="14">
        <f t="shared" si="7"/>
        <v>42295.891828703709</v>
      </c>
      <c r="T96" s="15">
        <f t="shared" si="8"/>
        <v>42325.933495370366</v>
      </c>
      <c r="U96">
        <f t="shared" si="9"/>
        <v>2015</v>
      </c>
    </row>
    <row r="97" spans="1:21" ht="87" x14ac:dyDescent="0.35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f t="shared" si="6"/>
        <v>1</v>
      </c>
      <c r="P97" s="8">
        <f t="shared" si="5"/>
        <v>5.5</v>
      </c>
      <c r="Q97" s="10" t="s">
        <v>8315</v>
      </c>
      <c r="R97" t="s">
        <v>8316</v>
      </c>
      <c r="S97" s="14">
        <f t="shared" si="7"/>
        <v>42402.947002314817</v>
      </c>
      <c r="T97" s="15">
        <f t="shared" si="8"/>
        <v>42452.145138888889</v>
      </c>
      <c r="U97">
        <f t="shared" si="9"/>
        <v>2016</v>
      </c>
    </row>
    <row r="98" spans="1:21" ht="101.5" x14ac:dyDescent="0.35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f t="shared" si="6"/>
        <v>13</v>
      </c>
      <c r="P98" s="8">
        <f t="shared" si="5"/>
        <v>50.2</v>
      </c>
      <c r="Q98" s="10" t="s">
        <v>8315</v>
      </c>
      <c r="R98" t="s">
        <v>8316</v>
      </c>
      <c r="S98" s="14">
        <f t="shared" si="7"/>
        <v>42509.814108796301</v>
      </c>
      <c r="T98" s="15">
        <f t="shared" si="8"/>
        <v>42539.814108796301</v>
      </c>
      <c r="U98">
        <f t="shared" si="9"/>
        <v>2016</v>
      </c>
    </row>
    <row r="99" spans="1:21" ht="87" x14ac:dyDescent="0.35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f t="shared" si="6"/>
        <v>1</v>
      </c>
      <c r="P99" s="8">
        <f t="shared" si="5"/>
        <v>13.11</v>
      </c>
      <c r="Q99" s="10" t="s">
        <v>8315</v>
      </c>
      <c r="R99" t="s">
        <v>8316</v>
      </c>
      <c r="S99" s="14">
        <f t="shared" si="7"/>
        <v>41977.004976851851</v>
      </c>
      <c r="T99" s="15">
        <f t="shared" si="8"/>
        <v>42008.976388888885</v>
      </c>
      <c r="U99">
        <f t="shared" si="9"/>
        <v>2014</v>
      </c>
    </row>
    <row r="100" spans="1:21" ht="116" x14ac:dyDescent="0.35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f t="shared" si="6"/>
        <v>17</v>
      </c>
      <c r="P100" s="8">
        <f t="shared" si="5"/>
        <v>315.5</v>
      </c>
      <c r="Q100" s="10" t="s">
        <v>8315</v>
      </c>
      <c r="R100" t="s">
        <v>8316</v>
      </c>
      <c r="S100" s="14">
        <f t="shared" si="7"/>
        <v>42171.758611111116</v>
      </c>
      <c r="T100" s="15">
        <f t="shared" si="8"/>
        <v>42231.758611111116</v>
      </c>
      <c r="U100">
        <f t="shared" si="9"/>
        <v>2015</v>
      </c>
    </row>
    <row r="101" spans="1:21" ht="58" x14ac:dyDescent="0.35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f t="shared" si="6"/>
        <v>33</v>
      </c>
      <c r="P101" s="8">
        <f t="shared" ref="P101:P164" si="10">IFERROR(ROUND(E101/L101,2),0)</f>
        <v>37.14</v>
      </c>
      <c r="Q101" s="10" t="s">
        <v>8315</v>
      </c>
      <c r="R101" t="s">
        <v>8316</v>
      </c>
      <c r="S101" s="14">
        <f t="shared" si="7"/>
        <v>42056.1324537037</v>
      </c>
      <c r="T101" s="15">
        <f t="shared" si="8"/>
        <v>42086.207638888889</v>
      </c>
      <c r="U101">
        <f t="shared" si="9"/>
        <v>2015</v>
      </c>
    </row>
    <row r="102" spans="1:21" ht="116" x14ac:dyDescent="0.35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f t="shared" si="6"/>
        <v>0</v>
      </c>
      <c r="P102" s="8">
        <f t="shared" si="10"/>
        <v>0</v>
      </c>
      <c r="Q102" s="10" t="s">
        <v>8315</v>
      </c>
      <c r="R102" t="s">
        <v>8316</v>
      </c>
      <c r="S102" s="14">
        <f t="shared" si="7"/>
        <v>41867.652280092596</v>
      </c>
      <c r="T102" s="15">
        <f t="shared" si="8"/>
        <v>41875.291666666664</v>
      </c>
      <c r="U102">
        <f t="shared" si="9"/>
        <v>2014</v>
      </c>
    </row>
    <row r="103" spans="1:21" ht="145" x14ac:dyDescent="0.35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f t="shared" si="6"/>
        <v>22</v>
      </c>
      <c r="P103" s="8">
        <f t="shared" si="10"/>
        <v>128.27000000000001</v>
      </c>
      <c r="Q103" s="10" t="s">
        <v>8315</v>
      </c>
      <c r="R103" t="s">
        <v>8316</v>
      </c>
      <c r="S103" s="14">
        <f t="shared" si="7"/>
        <v>41779.657870370371</v>
      </c>
      <c r="T103" s="15">
        <f t="shared" si="8"/>
        <v>41821.25</v>
      </c>
      <c r="U103">
        <f t="shared" si="9"/>
        <v>2014</v>
      </c>
    </row>
    <row r="104" spans="1:21" ht="116" x14ac:dyDescent="0.35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f t="shared" si="6"/>
        <v>3</v>
      </c>
      <c r="P104" s="8">
        <f t="shared" si="10"/>
        <v>47.27</v>
      </c>
      <c r="Q104" s="10" t="s">
        <v>8315</v>
      </c>
      <c r="R104" t="s">
        <v>8316</v>
      </c>
      <c r="S104" s="14">
        <f t="shared" si="7"/>
        <v>42679.958472222221</v>
      </c>
      <c r="T104" s="15">
        <f t="shared" si="8"/>
        <v>42710.207638888889</v>
      </c>
      <c r="U104">
        <f t="shared" si="9"/>
        <v>2016</v>
      </c>
    </row>
    <row r="105" spans="1:21" ht="116" x14ac:dyDescent="0.35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f t="shared" si="6"/>
        <v>5</v>
      </c>
      <c r="P105" s="8">
        <f t="shared" si="10"/>
        <v>50</v>
      </c>
      <c r="Q105" s="10" t="s">
        <v>8315</v>
      </c>
      <c r="R105" t="s">
        <v>8316</v>
      </c>
      <c r="S105" s="14">
        <f t="shared" si="7"/>
        <v>42032.250208333338</v>
      </c>
      <c r="T105" s="15">
        <f t="shared" si="8"/>
        <v>42063.250208333338</v>
      </c>
      <c r="U105">
        <f t="shared" si="9"/>
        <v>2015</v>
      </c>
    </row>
    <row r="106" spans="1:21" ht="101.5" x14ac:dyDescent="0.35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f t="shared" si="6"/>
        <v>11</v>
      </c>
      <c r="P106" s="8">
        <f t="shared" si="10"/>
        <v>42.5</v>
      </c>
      <c r="Q106" s="10" t="s">
        <v>8315</v>
      </c>
      <c r="R106" t="s">
        <v>8316</v>
      </c>
      <c r="S106" s="14">
        <f t="shared" si="7"/>
        <v>41793.191875000004</v>
      </c>
      <c r="T106" s="15">
        <f t="shared" si="8"/>
        <v>41807.191875000004</v>
      </c>
      <c r="U106">
        <f t="shared" si="9"/>
        <v>2014</v>
      </c>
    </row>
    <row r="107" spans="1:21" ht="87" x14ac:dyDescent="0.35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f t="shared" si="6"/>
        <v>1</v>
      </c>
      <c r="P107" s="8">
        <f t="shared" si="10"/>
        <v>62.5</v>
      </c>
      <c r="Q107" s="10" t="s">
        <v>8315</v>
      </c>
      <c r="R107" t="s">
        <v>8316</v>
      </c>
      <c r="S107" s="14">
        <f t="shared" si="7"/>
        <v>41843.775011574071</v>
      </c>
      <c r="T107" s="15">
        <f t="shared" si="8"/>
        <v>41863.775011574071</v>
      </c>
      <c r="U107">
        <f t="shared" si="9"/>
        <v>2014</v>
      </c>
    </row>
    <row r="108" spans="1:21" ht="87" x14ac:dyDescent="0.35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f t="shared" si="6"/>
        <v>5</v>
      </c>
      <c r="P108" s="8">
        <f t="shared" si="10"/>
        <v>27</v>
      </c>
      <c r="Q108" s="10" t="s">
        <v>8315</v>
      </c>
      <c r="R108" t="s">
        <v>8316</v>
      </c>
      <c r="S108" s="14">
        <f t="shared" si="7"/>
        <v>42136.092488425929</v>
      </c>
      <c r="T108" s="15">
        <f t="shared" si="8"/>
        <v>42166.092488425929</v>
      </c>
      <c r="U108">
        <f t="shared" si="9"/>
        <v>2015</v>
      </c>
    </row>
    <row r="109" spans="1:21" ht="116" x14ac:dyDescent="0.35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f t="shared" si="6"/>
        <v>1</v>
      </c>
      <c r="P109" s="8">
        <f t="shared" si="10"/>
        <v>25</v>
      </c>
      <c r="Q109" s="10" t="s">
        <v>8315</v>
      </c>
      <c r="R109" t="s">
        <v>8316</v>
      </c>
      <c r="S109" s="14">
        <f t="shared" si="7"/>
        <v>42317.826377314821</v>
      </c>
      <c r="T109" s="15">
        <f t="shared" si="8"/>
        <v>42357.826377314821</v>
      </c>
      <c r="U109">
        <f t="shared" si="9"/>
        <v>2015</v>
      </c>
    </row>
    <row r="110" spans="1:21" ht="130.5" x14ac:dyDescent="0.35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f t="shared" si="6"/>
        <v>0</v>
      </c>
      <c r="P110" s="8">
        <f t="shared" si="10"/>
        <v>0</v>
      </c>
      <c r="Q110" s="10" t="s">
        <v>8315</v>
      </c>
      <c r="R110" t="s">
        <v>8316</v>
      </c>
      <c r="S110" s="14">
        <f t="shared" si="7"/>
        <v>42186.01116898148</v>
      </c>
      <c r="T110" s="15">
        <f t="shared" si="8"/>
        <v>42230.818055555559</v>
      </c>
      <c r="U110">
        <f t="shared" si="9"/>
        <v>2015</v>
      </c>
    </row>
    <row r="111" spans="1:21" ht="58" x14ac:dyDescent="0.35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f t="shared" si="6"/>
        <v>0</v>
      </c>
      <c r="P111" s="8">
        <f t="shared" si="10"/>
        <v>1.5</v>
      </c>
      <c r="Q111" s="10" t="s">
        <v>8315</v>
      </c>
      <c r="R111" t="s">
        <v>8316</v>
      </c>
      <c r="S111" s="14">
        <f t="shared" si="7"/>
        <v>42095.229166666672</v>
      </c>
      <c r="T111" s="15">
        <f t="shared" si="8"/>
        <v>42109.211111111115</v>
      </c>
      <c r="U111">
        <f t="shared" si="9"/>
        <v>2015</v>
      </c>
    </row>
    <row r="112" spans="1:21" ht="87" x14ac:dyDescent="0.35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f t="shared" si="6"/>
        <v>15</v>
      </c>
      <c r="P112" s="8">
        <f t="shared" si="10"/>
        <v>38.25</v>
      </c>
      <c r="Q112" s="10" t="s">
        <v>8315</v>
      </c>
      <c r="R112" t="s">
        <v>8316</v>
      </c>
      <c r="S112" s="14">
        <f t="shared" si="7"/>
        <v>41906.819513888891</v>
      </c>
      <c r="T112" s="15">
        <f t="shared" si="8"/>
        <v>41938.838888888888</v>
      </c>
      <c r="U112">
        <f t="shared" si="9"/>
        <v>2014</v>
      </c>
    </row>
    <row r="113" spans="1:21" ht="116" x14ac:dyDescent="0.35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f t="shared" si="6"/>
        <v>9</v>
      </c>
      <c r="P113" s="8">
        <f t="shared" si="10"/>
        <v>16.25</v>
      </c>
      <c r="Q113" s="10" t="s">
        <v>8315</v>
      </c>
      <c r="R113" t="s">
        <v>8316</v>
      </c>
      <c r="S113" s="14">
        <f t="shared" si="7"/>
        <v>41834.135370370372</v>
      </c>
      <c r="T113" s="15">
        <f t="shared" si="8"/>
        <v>41849.135370370372</v>
      </c>
      <c r="U113">
        <f t="shared" si="9"/>
        <v>2014</v>
      </c>
    </row>
    <row r="114" spans="1:21" ht="101.5" x14ac:dyDescent="0.35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f t="shared" si="6"/>
        <v>0</v>
      </c>
      <c r="P114" s="8">
        <f t="shared" si="10"/>
        <v>33.75</v>
      </c>
      <c r="Q114" s="10" t="s">
        <v>8315</v>
      </c>
      <c r="R114" t="s">
        <v>8316</v>
      </c>
      <c r="S114" s="14">
        <f t="shared" si="7"/>
        <v>41863.359282407408</v>
      </c>
      <c r="T114" s="15">
        <f t="shared" si="8"/>
        <v>41893.359282407408</v>
      </c>
      <c r="U114">
        <f t="shared" si="9"/>
        <v>2014</v>
      </c>
    </row>
    <row r="115" spans="1:21" ht="101.5" x14ac:dyDescent="0.35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f t="shared" si="6"/>
        <v>3</v>
      </c>
      <c r="P115" s="8">
        <f t="shared" si="10"/>
        <v>61.67</v>
      </c>
      <c r="Q115" s="10" t="s">
        <v>8315</v>
      </c>
      <c r="R115" t="s">
        <v>8316</v>
      </c>
      <c r="S115" s="14">
        <f t="shared" si="7"/>
        <v>42224.756909722222</v>
      </c>
      <c r="T115" s="15">
        <f t="shared" si="8"/>
        <v>42254.756909722222</v>
      </c>
      <c r="U115">
        <f t="shared" si="9"/>
        <v>2015</v>
      </c>
    </row>
    <row r="116" spans="1:21" ht="101.5" x14ac:dyDescent="0.35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f t="shared" si="6"/>
        <v>37</v>
      </c>
      <c r="P116" s="8">
        <f t="shared" si="10"/>
        <v>83.14</v>
      </c>
      <c r="Q116" s="10" t="s">
        <v>8315</v>
      </c>
      <c r="R116" t="s">
        <v>8316</v>
      </c>
      <c r="S116" s="14">
        <f t="shared" si="7"/>
        <v>41939.8122337963</v>
      </c>
      <c r="T116" s="15">
        <f t="shared" si="8"/>
        <v>41969.853900462964</v>
      </c>
      <c r="U116">
        <f t="shared" si="9"/>
        <v>2014</v>
      </c>
    </row>
    <row r="117" spans="1:21" ht="101.5" x14ac:dyDescent="0.35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f t="shared" si="6"/>
        <v>0</v>
      </c>
      <c r="P117" s="8">
        <f t="shared" si="10"/>
        <v>1</v>
      </c>
      <c r="Q117" s="10" t="s">
        <v>8315</v>
      </c>
      <c r="R117" t="s">
        <v>8316</v>
      </c>
      <c r="S117" s="14">
        <f t="shared" si="7"/>
        <v>42059.270023148143</v>
      </c>
      <c r="T117" s="15">
        <f t="shared" si="8"/>
        <v>42119.190972222219</v>
      </c>
      <c r="U117">
        <f t="shared" si="9"/>
        <v>2015</v>
      </c>
    </row>
    <row r="118" spans="1:21" ht="101.5" x14ac:dyDescent="0.35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f t="shared" si="6"/>
        <v>10</v>
      </c>
      <c r="P118" s="8">
        <f t="shared" si="10"/>
        <v>142.86000000000001</v>
      </c>
      <c r="Q118" s="10" t="s">
        <v>8315</v>
      </c>
      <c r="R118" t="s">
        <v>8316</v>
      </c>
      <c r="S118" s="14">
        <f t="shared" si="7"/>
        <v>42308.211215277777</v>
      </c>
      <c r="T118" s="15">
        <f t="shared" si="8"/>
        <v>42338.252881944441</v>
      </c>
      <c r="U118">
        <f t="shared" si="9"/>
        <v>2015</v>
      </c>
    </row>
    <row r="119" spans="1:21" ht="116" x14ac:dyDescent="0.35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f t="shared" si="6"/>
        <v>8</v>
      </c>
      <c r="P119" s="8">
        <f t="shared" si="10"/>
        <v>10.17</v>
      </c>
      <c r="Q119" s="10" t="s">
        <v>8315</v>
      </c>
      <c r="R119" t="s">
        <v>8316</v>
      </c>
      <c r="S119" s="14">
        <f t="shared" si="7"/>
        <v>42020.768634259264</v>
      </c>
      <c r="T119" s="15">
        <f t="shared" si="8"/>
        <v>42065.958333333328</v>
      </c>
      <c r="U119">
        <f t="shared" si="9"/>
        <v>2015</v>
      </c>
    </row>
    <row r="120" spans="1:21" ht="116" x14ac:dyDescent="0.35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f t="shared" si="6"/>
        <v>15</v>
      </c>
      <c r="P120" s="8">
        <f t="shared" si="10"/>
        <v>57.25</v>
      </c>
      <c r="Q120" s="10" t="s">
        <v>8315</v>
      </c>
      <c r="R120" t="s">
        <v>8316</v>
      </c>
      <c r="S120" s="14">
        <f t="shared" si="7"/>
        <v>41786.959745370368</v>
      </c>
      <c r="T120" s="15">
        <f t="shared" si="8"/>
        <v>41816.959745370368</v>
      </c>
      <c r="U120">
        <f t="shared" si="9"/>
        <v>2014</v>
      </c>
    </row>
    <row r="121" spans="1:21" ht="116" x14ac:dyDescent="0.35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f t="shared" si="6"/>
        <v>10</v>
      </c>
      <c r="P121" s="8">
        <f t="shared" si="10"/>
        <v>5</v>
      </c>
      <c r="Q121" s="10" t="s">
        <v>8315</v>
      </c>
      <c r="R121" t="s">
        <v>8316</v>
      </c>
      <c r="S121" s="14">
        <f t="shared" si="7"/>
        <v>41820.870821759258</v>
      </c>
      <c r="T121" s="15">
        <f t="shared" si="8"/>
        <v>41850.870821759258</v>
      </c>
      <c r="U121">
        <f t="shared" si="9"/>
        <v>2014</v>
      </c>
    </row>
    <row r="122" spans="1:21" ht="116" x14ac:dyDescent="0.35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f t="shared" si="6"/>
        <v>13</v>
      </c>
      <c r="P122" s="8">
        <f t="shared" si="10"/>
        <v>93</v>
      </c>
      <c r="Q122" s="10" t="s">
        <v>8315</v>
      </c>
      <c r="R122" t="s">
        <v>8316</v>
      </c>
      <c r="S122" s="14">
        <f t="shared" si="7"/>
        <v>42265.683182870373</v>
      </c>
      <c r="T122" s="15">
        <f t="shared" si="8"/>
        <v>42293.207638888889</v>
      </c>
      <c r="U122">
        <f t="shared" si="9"/>
        <v>2015</v>
      </c>
    </row>
    <row r="123" spans="1:21" ht="116" x14ac:dyDescent="0.35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f t="shared" si="6"/>
        <v>2</v>
      </c>
      <c r="P123" s="8">
        <f t="shared" si="10"/>
        <v>32.36</v>
      </c>
      <c r="Q123" s="10" t="s">
        <v>8315</v>
      </c>
      <c r="R123" t="s">
        <v>8316</v>
      </c>
      <c r="S123" s="14">
        <f t="shared" si="7"/>
        <v>42601.827141203699</v>
      </c>
      <c r="T123" s="15">
        <f t="shared" si="8"/>
        <v>42631.827141203699</v>
      </c>
      <c r="U123">
        <f t="shared" si="9"/>
        <v>2016</v>
      </c>
    </row>
    <row r="124" spans="1:21" ht="116" x14ac:dyDescent="0.35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f t="shared" si="6"/>
        <v>0</v>
      </c>
      <c r="P124" s="8">
        <f t="shared" si="10"/>
        <v>0</v>
      </c>
      <c r="Q124" s="10" t="s">
        <v>8315</v>
      </c>
      <c r="R124" t="s">
        <v>8316</v>
      </c>
      <c r="S124" s="14">
        <f t="shared" si="7"/>
        <v>42228.151701388888</v>
      </c>
      <c r="T124" s="15">
        <f t="shared" si="8"/>
        <v>42253.151701388888</v>
      </c>
      <c r="U124">
        <f t="shared" si="9"/>
        <v>2015</v>
      </c>
    </row>
    <row r="125" spans="1:21" ht="101.5" x14ac:dyDescent="0.35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f t="shared" si="6"/>
        <v>0</v>
      </c>
      <c r="P125" s="8">
        <f t="shared" si="10"/>
        <v>1</v>
      </c>
      <c r="Q125" s="10" t="s">
        <v>8315</v>
      </c>
      <c r="R125" t="s">
        <v>8316</v>
      </c>
      <c r="S125" s="14">
        <f t="shared" si="7"/>
        <v>42415.168564814812</v>
      </c>
      <c r="T125" s="15">
        <f t="shared" si="8"/>
        <v>42445.126898148148</v>
      </c>
      <c r="U125">
        <f t="shared" si="9"/>
        <v>2016</v>
      </c>
    </row>
    <row r="126" spans="1:21" ht="101.5" x14ac:dyDescent="0.35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f t="shared" si="6"/>
        <v>16</v>
      </c>
      <c r="P126" s="8">
        <f t="shared" si="10"/>
        <v>91.83</v>
      </c>
      <c r="Q126" s="10" t="s">
        <v>8315</v>
      </c>
      <c r="R126" t="s">
        <v>8316</v>
      </c>
      <c r="S126" s="14">
        <f t="shared" si="7"/>
        <v>42538.968310185184</v>
      </c>
      <c r="T126" s="15">
        <f t="shared" si="8"/>
        <v>42568.029861111107</v>
      </c>
      <c r="U126">
        <f t="shared" si="9"/>
        <v>2016</v>
      </c>
    </row>
    <row r="127" spans="1:21" ht="101.5" x14ac:dyDescent="0.35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f t="shared" si="6"/>
        <v>11</v>
      </c>
      <c r="P127" s="8">
        <f t="shared" si="10"/>
        <v>45.83</v>
      </c>
      <c r="Q127" s="10" t="s">
        <v>8315</v>
      </c>
      <c r="R127" t="s">
        <v>8316</v>
      </c>
      <c r="S127" s="14">
        <f t="shared" si="7"/>
        <v>42233.671747685185</v>
      </c>
      <c r="T127" s="15">
        <f t="shared" si="8"/>
        <v>42278.541666666672</v>
      </c>
      <c r="U127">
        <f t="shared" si="9"/>
        <v>2015</v>
      </c>
    </row>
    <row r="128" spans="1:21" ht="116" x14ac:dyDescent="0.35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f t="shared" si="6"/>
        <v>0</v>
      </c>
      <c r="P128" s="8">
        <f t="shared" si="10"/>
        <v>0</v>
      </c>
      <c r="Q128" s="10" t="s">
        <v>8315</v>
      </c>
      <c r="R128" t="s">
        <v>8316</v>
      </c>
      <c r="S128" s="14">
        <f t="shared" si="7"/>
        <v>42675.262962962966</v>
      </c>
      <c r="T128" s="15">
        <f t="shared" si="8"/>
        <v>42705.304629629631</v>
      </c>
      <c r="U128">
        <f t="shared" si="9"/>
        <v>2016</v>
      </c>
    </row>
    <row r="129" spans="1:21" ht="101.5" x14ac:dyDescent="0.35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f t="shared" si="6"/>
        <v>86</v>
      </c>
      <c r="P129" s="8">
        <f t="shared" si="10"/>
        <v>248.5</v>
      </c>
      <c r="Q129" s="10" t="s">
        <v>8315</v>
      </c>
      <c r="R129" t="s">
        <v>8316</v>
      </c>
      <c r="S129" s="14">
        <f t="shared" si="7"/>
        <v>42534.631481481483</v>
      </c>
      <c r="T129" s="15">
        <f t="shared" si="8"/>
        <v>42562.631481481483</v>
      </c>
      <c r="U129">
        <f t="shared" si="9"/>
        <v>2016</v>
      </c>
    </row>
    <row r="130" spans="1:21" ht="130.5" x14ac:dyDescent="0.35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f t="shared" ref="O130:O193" si="11">ROUND(E130/D130*100,0)</f>
        <v>12</v>
      </c>
      <c r="P130" s="8">
        <f t="shared" si="10"/>
        <v>79.400000000000006</v>
      </c>
      <c r="Q130" s="10" t="s">
        <v>8315</v>
      </c>
      <c r="R130" t="s">
        <v>8316</v>
      </c>
      <c r="S130" s="14">
        <f t="shared" ref="S130:S193" si="12">(((J130/60)/60)/24)+DATE(1970,1,1)</f>
        <v>42151.905717592599</v>
      </c>
      <c r="T130" s="15">
        <f t="shared" ref="T130:T193" si="13">(((I130/60)/60)/24)+DATE(1970,1,1)</f>
        <v>42182.905717592599</v>
      </c>
      <c r="U130">
        <f t="shared" ref="U130:U193" si="14">YEAR(S130)</f>
        <v>2015</v>
      </c>
    </row>
    <row r="131" spans="1:21" ht="101.5" x14ac:dyDescent="0.35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f t="shared" si="11"/>
        <v>0</v>
      </c>
      <c r="P131" s="8">
        <f t="shared" si="10"/>
        <v>5.5</v>
      </c>
      <c r="Q131" s="10" t="s">
        <v>8315</v>
      </c>
      <c r="R131" t="s">
        <v>8316</v>
      </c>
      <c r="S131" s="14">
        <f t="shared" si="12"/>
        <v>41961.492488425924</v>
      </c>
      <c r="T131" s="15">
        <f t="shared" si="13"/>
        <v>42006.492488425924</v>
      </c>
      <c r="U131">
        <f t="shared" si="14"/>
        <v>2014</v>
      </c>
    </row>
    <row r="132" spans="1:21" ht="130.5" x14ac:dyDescent="0.35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f t="shared" si="11"/>
        <v>1</v>
      </c>
      <c r="P132" s="8">
        <f t="shared" si="10"/>
        <v>25</v>
      </c>
      <c r="Q132" s="10" t="s">
        <v>8315</v>
      </c>
      <c r="R132" t="s">
        <v>8316</v>
      </c>
      <c r="S132" s="14">
        <f t="shared" si="12"/>
        <v>41940.587233796294</v>
      </c>
      <c r="T132" s="15">
        <f t="shared" si="13"/>
        <v>41968.041666666672</v>
      </c>
      <c r="U132">
        <f t="shared" si="14"/>
        <v>2014</v>
      </c>
    </row>
    <row r="133" spans="1:21" ht="101.5" x14ac:dyDescent="0.35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f t="shared" si="11"/>
        <v>0</v>
      </c>
      <c r="P133" s="8">
        <f t="shared" si="10"/>
        <v>0</v>
      </c>
      <c r="Q133" s="10" t="s">
        <v>8315</v>
      </c>
      <c r="R133" t="s">
        <v>8316</v>
      </c>
      <c r="S133" s="14">
        <f t="shared" si="12"/>
        <v>42111.904097222221</v>
      </c>
      <c r="T133" s="15">
        <f t="shared" si="13"/>
        <v>42171.904097222221</v>
      </c>
      <c r="U133">
        <f t="shared" si="14"/>
        <v>2015</v>
      </c>
    </row>
    <row r="134" spans="1:21" ht="87" x14ac:dyDescent="0.35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f t="shared" si="11"/>
        <v>36</v>
      </c>
      <c r="P134" s="8">
        <f t="shared" si="10"/>
        <v>137.08000000000001</v>
      </c>
      <c r="Q134" s="10" t="s">
        <v>8315</v>
      </c>
      <c r="R134" t="s">
        <v>8316</v>
      </c>
      <c r="S134" s="14">
        <f t="shared" si="12"/>
        <v>42279.778564814813</v>
      </c>
      <c r="T134" s="15">
        <f t="shared" si="13"/>
        <v>42310.701388888891</v>
      </c>
      <c r="U134">
        <f t="shared" si="14"/>
        <v>2015</v>
      </c>
    </row>
    <row r="135" spans="1:21" ht="130.5" x14ac:dyDescent="0.35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f t="shared" si="11"/>
        <v>0</v>
      </c>
      <c r="P135" s="8">
        <f t="shared" si="10"/>
        <v>0</v>
      </c>
      <c r="Q135" s="10" t="s">
        <v>8315</v>
      </c>
      <c r="R135" t="s">
        <v>8316</v>
      </c>
      <c r="S135" s="14">
        <f t="shared" si="12"/>
        <v>42213.662905092591</v>
      </c>
      <c r="T135" s="15">
        <f t="shared" si="13"/>
        <v>42243.662905092591</v>
      </c>
      <c r="U135">
        <f t="shared" si="14"/>
        <v>2015</v>
      </c>
    </row>
    <row r="136" spans="1:21" ht="116" x14ac:dyDescent="0.35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f t="shared" si="11"/>
        <v>0</v>
      </c>
      <c r="P136" s="8">
        <f t="shared" si="10"/>
        <v>5</v>
      </c>
      <c r="Q136" s="10" t="s">
        <v>8315</v>
      </c>
      <c r="R136" t="s">
        <v>8316</v>
      </c>
      <c r="S136" s="14">
        <f t="shared" si="12"/>
        <v>42109.801712962959</v>
      </c>
      <c r="T136" s="15">
        <f t="shared" si="13"/>
        <v>42139.801712962959</v>
      </c>
      <c r="U136">
        <f t="shared" si="14"/>
        <v>2015</v>
      </c>
    </row>
    <row r="137" spans="1:21" ht="72.5" x14ac:dyDescent="0.35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f t="shared" si="11"/>
        <v>3</v>
      </c>
      <c r="P137" s="8">
        <f t="shared" si="10"/>
        <v>39</v>
      </c>
      <c r="Q137" s="10" t="s">
        <v>8315</v>
      </c>
      <c r="R137" t="s">
        <v>8316</v>
      </c>
      <c r="S137" s="14">
        <f t="shared" si="12"/>
        <v>42031.833587962959</v>
      </c>
      <c r="T137" s="15">
        <f t="shared" si="13"/>
        <v>42063.333333333328</v>
      </c>
      <c r="U137">
        <f t="shared" si="14"/>
        <v>2015</v>
      </c>
    </row>
    <row r="138" spans="1:21" ht="116" x14ac:dyDescent="0.35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f t="shared" si="11"/>
        <v>3</v>
      </c>
      <c r="P138" s="8">
        <f t="shared" si="10"/>
        <v>50.5</v>
      </c>
      <c r="Q138" s="10" t="s">
        <v>8315</v>
      </c>
      <c r="R138" t="s">
        <v>8316</v>
      </c>
      <c r="S138" s="14">
        <f t="shared" si="12"/>
        <v>42615.142870370371</v>
      </c>
      <c r="T138" s="15">
        <f t="shared" si="13"/>
        <v>42645.142870370371</v>
      </c>
      <c r="U138">
        <f t="shared" si="14"/>
        <v>2016</v>
      </c>
    </row>
    <row r="139" spans="1:21" ht="130.5" x14ac:dyDescent="0.35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f t="shared" si="11"/>
        <v>1</v>
      </c>
      <c r="P139" s="8">
        <f t="shared" si="10"/>
        <v>25</v>
      </c>
      <c r="Q139" s="10" t="s">
        <v>8315</v>
      </c>
      <c r="R139" t="s">
        <v>8316</v>
      </c>
      <c r="S139" s="14">
        <f t="shared" si="12"/>
        <v>42439.702314814815</v>
      </c>
      <c r="T139" s="15">
        <f t="shared" si="13"/>
        <v>42468.774305555555</v>
      </c>
      <c r="U139">
        <f t="shared" si="14"/>
        <v>2016</v>
      </c>
    </row>
    <row r="140" spans="1:21" ht="116" x14ac:dyDescent="0.35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f t="shared" si="11"/>
        <v>0</v>
      </c>
      <c r="P140" s="8">
        <f t="shared" si="10"/>
        <v>25</v>
      </c>
      <c r="Q140" s="10" t="s">
        <v>8315</v>
      </c>
      <c r="R140" t="s">
        <v>8316</v>
      </c>
      <c r="S140" s="14">
        <f t="shared" si="12"/>
        <v>42243.790393518517</v>
      </c>
      <c r="T140" s="15">
        <f t="shared" si="13"/>
        <v>42303.790393518517</v>
      </c>
      <c r="U140">
        <f t="shared" si="14"/>
        <v>2015</v>
      </c>
    </row>
    <row r="141" spans="1:21" ht="101.5" x14ac:dyDescent="0.35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f t="shared" si="11"/>
        <v>0</v>
      </c>
      <c r="P141" s="8">
        <f t="shared" si="10"/>
        <v>0</v>
      </c>
      <c r="Q141" s="10" t="s">
        <v>8315</v>
      </c>
      <c r="R141" t="s">
        <v>8316</v>
      </c>
      <c r="S141" s="14">
        <f t="shared" si="12"/>
        <v>42550.048449074078</v>
      </c>
      <c r="T141" s="15">
        <f t="shared" si="13"/>
        <v>42580.978472222225</v>
      </c>
      <c r="U141">
        <f t="shared" si="14"/>
        <v>2016</v>
      </c>
    </row>
    <row r="142" spans="1:21" ht="101.5" x14ac:dyDescent="0.35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f t="shared" si="11"/>
        <v>24</v>
      </c>
      <c r="P142" s="8">
        <f t="shared" si="10"/>
        <v>53.13</v>
      </c>
      <c r="Q142" s="10" t="s">
        <v>8315</v>
      </c>
      <c r="R142" t="s">
        <v>8316</v>
      </c>
      <c r="S142" s="14">
        <f t="shared" si="12"/>
        <v>42306.848854166667</v>
      </c>
      <c r="T142" s="15">
        <f t="shared" si="13"/>
        <v>42336.890520833331</v>
      </c>
      <c r="U142">
        <f t="shared" si="14"/>
        <v>2015</v>
      </c>
    </row>
    <row r="143" spans="1:21" ht="116" x14ac:dyDescent="0.35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f t="shared" si="11"/>
        <v>0</v>
      </c>
      <c r="P143" s="8">
        <f t="shared" si="10"/>
        <v>0</v>
      </c>
      <c r="Q143" s="10" t="s">
        <v>8315</v>
      </c>
      <c r="R143" t="s">
        <v>8316</v>
      </c>
      <c r="S143" s="14">
        <f t="shared" si="12"/>
        <v>42457.932025462964</v>
      </c>
      <c r="T143" s="15">
        <f t="shared" si="13"/>
        <v>42485.013888888891</v>
      </c>
      <c r="U143">
        <f t="shared" si="14"/>
        <v>2016</v>
      </c>
    </row>
    <row r="144" spans="1:21" ht="101.5" x14ac:dyDescent="0.35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f t="shared" si="11"/>
        <v>0</v>
      </c>
      <c r="P144" s="8">
        <f t="shared" si="10"/>
        <v>7</v>
      </c>
      <c r="Q144" s="10" t="s">
        <v>8315</v>
      </c>
      <c r="R144" t="s">
        <v>8316</v>
      </c>
      <c r="S144" s="14">
        <f t="shared" si="12"/>
        <v>42513.976319444439</v>
      </c>
      <c r="T144" s="15">
        <f t="shared" si="13"/>
        <v>42559.976319444439</v>
      </c>
      <c r="U144">
        <f t="shared" si="14"/>
        <v>2016</v>
      </c>
    </row>
    <row r="145" spans="1:21" ht="116" x14ac:dyDescent="0.35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f t="shared" si="11"/>
        <v>32</v>
      </c>
      <c r="P145" s="8">
        <f t="shared" si="10"/>
        <v>40.06</v>
      </c>
      <c r="Q145" s="10" t="s">
        <v>8315</v>
      </c>
      <c r="R145" t="s">
        <v>8316</v>
      </c>
      <c r="S145" s="14">
        <f t="shared" si="12"/>
        <v>41816.950370370374</v>
      </c>
      <c r="T145" s="15">
        <f t="shared" si="13"/>
        <v>41853.583333333336</v>
      </c>
      <c r="U145">
        <f t="shared" si="14"/>
        <v>2014</v>
      </c>
    </row>
    <row r="146" spans="1:21" ht="116" x14ac:dyDescent="0.35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f t="shared" si="11"/>
        <v>24</v>
      </c>
      <c r="P146" s="8">
        <f t="shared" si="10"/>
        <v>24.33</v>
      </c>
      <c r="Q146" s="10" t="s">
        <v>8315</v>
      </c>
      <c r="R146" t="s">
        <v>8316</v>
      </c>
      <c r="S146" s="14">
        <f t="shared" si="12"/>
        <v>41880.788842592592</v>
      </c>
      <c r="T146" s="15">
        <f t="shared" si="13"/>
        <v>41910.788842592592</v>
      </c>
      <c r="U146">
        <f t="shared" si="14"/>
        <v>2014</v>
      </c>
    </row>
    <row r="147" spans="1:21" ht="116" x14ac:dyDescent="0.35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f t="shared" si="11"/>
        <v>2</v>
      </c>
      <c r="P147" s="8">
        <f t="shared" si="10"/>
        <v>11.25</v>
      </c>
      <c r="Q147" s="10" t="s">
        <v>8315</v>
      </c>
      <c r="R147" t="s">
        <v>8316</v>
      </c>
      <c r="S147" s="14">
        <f t="shared" si="12"/>
        <v>42342.845555555556</v>
      </c>
      <c r="T147" s="15">
        <f t="shared" si="13"/>
        <v>42372.845555555556</v>
      </c>
      <c r="U147">
        <f t="shared" si="14"/>
        <v>2015</v>
      </c>
    </row>
    <row r="148" spans="1:21" ht="87" x14ac:dyDescent="0.35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f t="shared" si="11"/>
        <v>6</v>
      </c>
      <c r="P148" s="8">
        <f t="shared" si="10"/>
        <v>42</v>
      </c>
      <c r="Q148" s="10" t="s">
        <v>8315</v>
      </c>
      <c r="R148" t="s">
        <v>8316</v>
      </c>
      <c r="S148" s="14">
        <f t="shared" si="12"/>
        <v>42053.722060185188</v>
      </c>
      <c r="T148" s="15">
        <f t="shared" si="13"/>
        <v>42113.680393518516</v>
      </c>
      <c r="U148">
        <f t="shared" si="14"/>
        <v>2015</v>
      </c>
    </row>
    <row r="149" spans="1:21" ht="116" x14ac:dyDescent="0.35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f t="shared" si="11"/>
        <v>14</v>
      </c>
      <c r="P149" s="8">
        <f t="shared" si="10"/>
        <v>71.25</v>
      </c>
      <c r="Q149" s="10" t="s">
        <v>8315</v>
      </c>
      <c r="R149" t="s">
        <v>8316</v>
      </c>
      <c r="S149" s="14">
        <f t="shared" si="12"/>
        <v>42414.235879629632</v>
      </c>
      <c r="T149" s="15">
        <f t="shared" si="13"/>
        <v>42474.194212962961</v>
      </c>
      <c r="U149">
        <f t="shared" si="14"/>
        <v>2016</v>
      </c>
    </row>
    <row r="150" spans="1:21" ht="116" x14ac:dyDescent="0.35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f t="shared" si="11"/>
        <v>1</v>
      </c>
      <c r="P150" s="8">
        <f t="shared" si="10"/>
        <v>22.5</v>
      </c>
      <c r="Q150" s="10" t="s">
        <v>8315</v>
      </c>
      <c r="R150" t="s">
        <v>8316</v>
      </c>
      <c r="S150" s="14">
        <f t="shared" si="12"/>
        <v>41801.711550925924</v>
      </c>
      <c r="T150" s="15">
        <f t="shared" si="13"/>
        <v>41844.124305555553</v>
      </c>
      <c r="U150">
        <f t="shared" si="14"/>
        <v>2014</v>
      </c>
    </row>
    <row r="151" spans="1:21" ht="116" x14ac:dyDescent="0.35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f t="shared" si="11"/>
        <v>24</v>
      </c>
      <c r="P151" s="8">
        <f t="shared" si="10"/>
        <v>41</v>
      </c>
      <c r="Q151" s="10" t="s">
        <v>8315</v>
      </c>
      <c r="R151" t="s">
        <v>8316</v>
      </c>
      <c r="S151" s="14">
        <f t="shared" si="12"/>
        <v>42770.290590277778</v>
      </c>
      <c r="T151" s="15">
        <f t="shared" si="13"/>
        <v>42800.290590277778</v>
      </c>
      <c r="U151">
        <f t="shared" si="14"/>
        <v>2017</v>
      </c>
    </row>
    <row r="152" spans="1:21" ht="87" x14ac:dyDescent="0.35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f t="shared" si="11"/>
        <v>11</v>
      </c>
      <c r="P152" s="8">
        <f t="shared" si="10"/>
        <v>47.91</v>
      </c>
      <c r="Q152" s="10" t="s">
        <v>8315</v>
      </c>
      <c r="R152" t="s">
        <v>8316</v>
      </c>
      <c r="S152" s="14">
        <f t="shared" si="12"/>
        <v>42452.815659722226</v>
      </c>
      <c r="T152" s="15">
        <f t="shared" si="13"/>
        <v>42512.815659722226</v>
      </c>
      <c r="U152">
        <f t="shared" si="14"/>
        <v>2016</v>
      </c>
    </row>
    <row r="153" spans="1:21" ht="101.5" x14ac:dyDescent="0.35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f t="shared" si="11"/>
        <v>7</v>
      </c>
      <c r="P153" s="8">
        <f t="shared" si="10"/>
        <v>35.17</v>
      </c>
      <c r="Q153" s="10" t="s">
        <v>8315</v>
      </c>
      <c r="R153" t="s">
        <v>8316</v>
      </c>
      <c r="S153" s="14">
        <f t="shared" si="12"/>
        <v>42601.854699074072</v>
      </c>
      <c r="T153" s="15">
        <f t="shared" si="13"/>
        <v>42611.163194444445</v>
      </c>
      <c r="U153">
        <f t="shared" si="14"/>
        <v>2016</v>
      </c>
    </row>
    <row r="154" spans="1:21" ht="130.5" x14ac:dyDescent="0.35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f t="shared" si="11"/>
        <v>0</v>
      </c>
      <c r="P154" s="8">
        <f t="shared" si="10"/>
        <v>5.5</v>
      </c>
      <c r="Q154" s="10" t="s">
        <v>8315</v>
      </c>
      <c r="R154" t="s">
        <v>8316</v>
      </c>
      <c r="S154" s="14">
        <f t="shared" si="12"/>
        <v>42447.863553240735</v>
      </c>
      <c r="T154" s="15">
        <f t="shared" si="13"/>
        <v>42477.863553240735</v>
      </c>
      <c r="U154">
        <f t="shared" si="14"/>
        <v>2016</v>
      </c>
    </row>
    <row r="155" spans="1:21" ht="116" x14ac:dyDescent="0.35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f t="shared" si="11"/>
        <v>1</v>
      </c>
      <c r="P155" s="8">
        <f t="shared" si="10"/>
        <v>22.67</v>
      </c>
      <c r="Q155" s="10" t="s">
        <v>8315</v>
      </c>
      <c r="R155" t="s">
        <v>8316</v>
      </c>
      <c r="S155" s="14">
        <f t="shared" si="12"/>
        <v>41811.536180555559</v>
      </c>
      <c r="T155" s="15">
        <f t="shared" si="13"/>
        <v>41841.536180555559</v>
      </c>
      <c r="U155">
        <f t="shared" si="14"/>
        <v>2014</v>
      </c>
    </row>
    <row r="156" spans="1:21" ht="87" x14ac:dyDescent="0.35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f t="shared" si="11"/>
        <v>21</v>
      </c>
      <c r="P156" s="8">
        <f t="shared" si="10"/>
        <v>26.38</v>
      </c>
      <c r="Q156" s="10" t="s">
        <v>8315</v>
      </c>
      <c r="R156" t="s">
        <v>8316</v>
      </c>
      <c r="S156" s="14">
        <f t="shared" si="12"/>
        <v>41981.067523148144</v>
      </c>
      <c r="T156" s="15">
        <f t="shared" si="13"/>
        <v>42041.067523148144</v>
      </c>
      <c r="U156">
        <f t="shared" si="14"/>
        <v>2014</v>
      </c>
    </row>
    <row r="157" spans="1:21" ht="116" x14ac:dyDescent="0.35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f t="shared" si="11"/>
        <v>78</v>
      </c>
      <c r="P157" s="8">
        <f t="shared" si="10"/>
        <v>105.54</v>
      </c>
      <c r="Q157" s="10" t="s">
        <v>8315</v>
      </c>
      <c r="R157" t="s">
        <v>8316</v>
      </c>
      <c r="S157" s="14">
        <f t="shared" si="12"/>
        <v>42469.68414351852</v>
      </c>
      <c r="T157" s="15">
        <f t="shared" si="13"/>
        <v>42499.166666666672</v>
      </c>
      <c r="U157">
        <f t="shared" si="14"/>
        <v>2016</v>
      </c>
    </row>
    <row r="158" spans="1:21" ht="116" x14ac:dyDescent="0.35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f t="shared" si="11"/>
        <v>0</v>
      </c>
      <c r="P158" s="8">
        <f t="shared" si="10"/>
        <v>0</v>
      </c>
      <c r="Q158" s="10" t="s">
        <v>8315</v>
      </c>
      <c r="R158" t="s">
        <v>8316</v>
      </c>
      <c r="S158" s="14">
        <f t="shared" si="12"/>
        <v>42534.866875</v>
      </c>
      <c r="T158" s="15">
        <f t="shared" si="13"/>
        <v>42564.866875</v>
      </c>
      <c r="U158">
        <f t="shared" si="14"/>
        <v>2016</v>
      </c>
    </row>
    <row r="159" spans="1:21" ht="116" x14ac:dyDescent="0.35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f t="shared" si="11"/>
        <v>48</v>
      </c>
      <c r="P159" s="8">
        <f t="shared" si="10"/>
        <v>62</v>
      </c>
      <c r="Q159" s="10" t="s">
        <v>8315</v>
      </c>
      <c r="R159" t="s">
        <v>8316</v>
      </c>
      <c r="S159" s="14">
        <f t="shared" si="12"/>
        <v>41830.858344907407</v>
      </c>
      <c r="T159" s="15">
        <f t="shared" si="13"/>
        <v>41852.291666666664</v>
      </c>
      <c r="U159">
        <f t="shared" si="14"/>
        <v>2014</v>
      </c>
    </row>
    <row r="160" spans="1:21" ht="116" x14ac:dyDescent="0.35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f t="shared" si="11"/>
        <v>1</v>
      </c>
      <c r="P160" s="8">
        <f t="shared" si="10"/>
        <v>217.5</v>
      </c>
      <c r="Q160" s="10" t="s">
        <v>8315</v>
      </c>
      <c r="R160" t="s">
        <v>8316</v>
      </c>
      <c r="S160" s="14">
        <f t="shared" si="12"/>
        <v>42543.788564814815</v>
      </c>
      <c r="T160" s="15">
        <f t="shared" si="13"/>
        <v>42573.788564814815</v>
      </c>
      <c r="U160">
        <f t="shared" si="14"/>
        <v>2016</v>
      </c>
    </row>
    <row r="161" spans="1:21" ht="101.5" x14ac:dyDescent="0.35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f t="shared" si="11"/>
        <v>11</v>
      </c>
      <c r="P161" s="8">
        <f t="shared" si="10"/>
        <v>26.75</v>
      </c>
      <c r="Q161" s="10" t="s">
        <v>8315</v>
      </c>
      <c r="R161" t="s">
        <v>8316</v>
      </c>
      <c r="S161" s="14">
        <f t="shared" si="12"/>
        <v>41975.642974537041</v>
      </c>
      <c r="T161" s="15">
        <f t="shared" si="13"/>
        <v>42035.642974537041</v>
      </c>
      <c r="U161">
        <f t="shared" si="14"/>
        <v>2014</v>
      </c>
    </row>
    <row r="162" spans="1:21" ht="116" x14ac:dyDescent="0.35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f t="shared" si="11"/>
        <v>18</v>
      </c>
      <c r="P162" s="8">
        <f t="shared" si="10"/>
        <v>64.290000000000006</v>
      </c>
      <c r="Q162" s="10" t="s">
        <v>8315</v>
      </c>
      <c r="R162" t="s">
        <v>8316</v>
      </c>
      <c r="S162" s="14">
        <f t="shared" si="12"/>
        <v>41795.598923611113</v>
      </c>
      <c r="T162" s="15">
        <f t="shared" si="13"/>
        <v>41825.598923611113</v>
      </c>
      <c r="U162">
        <f t="shared" si="14"/>
        <v>2014</v>
      </c>
    </row>
    <row r="163" spans="1:21" ht="101.5" x14ac:dyDescent="0.35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f t="shared" si="11"/>
        <v>4</v>
      </c>
      <c r="P163" s="8">
        <f t="shared" si="10"/>
        <v>175</v>
      </c>
      <c r="Q163" s="10" t="s">
        <v>8315</v>
      </c>
      <c r="R163" t="s">
        <v>8316</v>
      </c>
      <c r="S163" s="14">
        <f t="shared" si="12"/>
        <v>42508.179965277777</v>
      </c>
      <c r="T163" s="15">
        <f t="shared" si="13"/>
        <v>42568.179965277777</v>
      </c>
      <c r="U163">
        <f t="shared" si="14"/>
        <v>2016</v>
      </c>
    </row>
    <row r="164" spans="1:21" ht="116" x14ac:dyDescent="0.35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f t="shared" si="11"/>
        <v>35</v>
      </c>
      <c r="P164" s="8">
        <f t="shared" si="10"/>
        <v>84.28</v>
      </c>
      <c r="Q164" s="10" t="s">
        <v>8315</v>
      </c>
      <c r="R164" t="s">
        <v>8316</v>
      </c>
      <c r="S164" s="14">
        <f t="shared" si="12"/>
        <v>41747.86986111111</v>
      </c>
      <c r="T164" s="15">
        <f t="shared" si="13"/>
        <v>41779.290972222225</v>
      </c>
      <c r="U164">
        <f t="shared" si="14"/>
        <v>2014</v>
      </c>
    </row>
    <row r="165" spans="1:21" ht="116" x14ac:dyDescent="0.35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f t="shared" si="11"/>
        <v>32</v>
      </c>
      <c r="P165" s="8">
        <f t="shared" ref="P165:P228" si="15">IFERROR(ROUND(E165/L165,2),0)</f>
        <v>33.74</v>
      </c>
      <c r="Q165" s="10" t="s">
        <v>8315</v>
      </c>
      <c r="R165" t="s">
        <v>8316</v>
      </c>
      <c r="S165" s="14">
        <f t="shared" si="12"/>
        <v>42399.707407407404</v>
      </c>
      <c r="T165" s="15">
        <f t="shared" si="13"/>
        <v>42420.878472222219</v>
      </c>
      <c r="U165">
        <f t="shared" si="14"/>
        <v>2016</v>
      </c>
    </row>
    <row r="166" spans="1:21" ht="58" x14ac:dyDescent="0.35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f t="shared" si="11"/>
        <v>2</v>
      </c>
      <c r="P166" s="8">
        <f t="shared" si="15"/>
        <v>8</v>
      </c>
      <c r="Q166" s="10" t="s">
        <v>8315</v>
      </c>
      <c r="R166" t="s">
        <v>8316</v>
      </c>
      <c r="S166" s="14">
        <f t="shared" si="12"/>
        <v>42230.08116898148</v>
      </c>
      <c r="T166" s="15">
        <f t="shared" si="13"/>
        <v>42245.08116898148</v>
      </c>
      <c r="U166">
        <f t="shared" si="14"/>
        <v>2015</v>
      </c>
    </row>
    <row r="167" spans="1:21" ht="116" x14ac:dyDescent="0.35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f t="shared" si="11"/>
        <v>0</v>
      </c>
      <c r="P167" s="8">
        <f t="shared" si="15"/>
        <v>0</v>
      </c>
      <c r="Q167" s="10" t="s">
        <v>8315</v>
      </c>
      <c r="R167" t="s">
        <v>8316</v>
      </c>
      <c r="S167" s="14">
        <f t="shared" si="12"/>
        <v>42286.749780092592</v>
      </c>
      <c r="T167" s="15">
        <f t="shared" si="13"/>
        <v>42316.791446759264</v>
      </c>
      <c r="U167">
        <f t="shared" si="14"/>
        <v>2015</v>
      </c>
    </row>
    <row r="168" spans="1:21" ht="72.5" x14ac:dyDescent="0.35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f t="shared" si="11"/>
        <v>20</v>
      </c>
      <c r="P168" s="8">
        <f t="shared" si="15"/>
        <v>100</v>
      </c>
      <c r="Q168" s="10" t="s">
        <v>8315</v>
      </c>
      <c r="R168" t="s">
        <v>8316</v>
      </c>
      <c r="S168" s="14">
        <f t="shared" si="12"/>
        <v>42125.644467592589</v>
      </c>
      <c r="T168" s="15">
        <f t="shared" si="13"/>
        <v>42155.644467592589</v>
      </c>
      <c r="U168">
        <f t="shared" si="14"/>
        <v>2015</v>
      </c>
    </row>
    <row r="169" spans="1:21" ht="87" x14ac:dyDescent="0.35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f t="shared" si="11"/>
        <v>5</v>
      </c>
      <c r="P169" s="8">
        <f t="shared" si="15"/>
        <v>60.11</v>
      </c>
      <c r="Q169" s="10" t="s">
        <v>8315</v>
      </c>
      <c r="R169" t="s">
        <v>8316</v>
      </c>
      <c r="S169" s="14">
        <f t="shared" si="12"/>
        <v>42289.94049768518</v>
      </c>
      <c r="T169" s="15">
        <f t="shared" si="13"/>
        <v>42349.982164351852</v>
      </c>
      <c r="U169">
        <f t="shared" si="14"/>
        <v>2015</v>
      </c>
    </row>
    <row r="170" spans="1:21" ht="87" x14ac:dyDescent="0.35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f t="shared" si="11"/>
        <v>0</v>
      </c>
      <c r="P170" s="8">
        <f t="shared" si="15"/>
        <v>3</v>
      </c>
      <c r="Q170" s="10" t="s">
        <v>8315</v>
      </c>
      <c r="R170" t="s">
        <v>8316</v>
      </c>
      <c r="S170" s="14">
        <f t="shared" si="12"/>
        <v>42107.864722222221</v>
      </c>
      <c r="T170" s="15">
        <f t="shared" si="13"/>
        <v>42137.864722222221</v>
      </c>
      <c r="U170">
        <f t="shared" si="14"/>
        <v>2015</v>
      </c>
    </row>
    <row r="171" spans="1:21" ht="101.5" x14ac:dyDescent="0.35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f t="shared" si="11"/>
        <v>0</v>
      </c>
      <c r="P171" s="8">
        <f t="shared" si="15"/>
        <v>5</v>
      </c>
      <c r="Q171" s="10" t="s">
        <v>8315</v>
      </c>
      <c r="R171" t="s">
        <v>8316</v>
      </c>
      <c r="S171" s="14">
        <f t="shared" si="12"/>
        <v>41809.389930555553</v>
      </c>
      <c r="T171" s="15">
        <f t="shared" si="13"/>
        <v>41839.389930555553</v>
      </c>
      <c r="U171">
        <f t="shared" si="14"/>
        <v>2014</v>
      </c>
    </row>
    <row r="172" spans="1:21" ht="101.5" x14ac:dyDescent="0.35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f t="shared" si="11"/>
        <v>17</v>
      </c>
      <c r="P172" s="8">
        <f t="shared" si="15"/>
        <v>29.24</v>
      </c>
      <c r="Q172" s="10" t="s">
        <v>8315</v>
      </c>
      <c r="R172" t="s">
        <v>8316</v>
      </c>
      <c r="S172" s="14">
        <f t="shared" si="12"/>
        <v>41950.26694444444</v>
      </c>
      <c r="T172" s="15">
        <f t="shared" si="13"/>
        <v>41963.669444444444</v>
      </c>
      <c r="U172">
        <f t="shared" si="14"/>
        <v>2014</v>
      </c>
    </row>
    <row r="173" spans="1:21" ht="87" x14ac:dyDescent="0.35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f t="shared" si="11"/>
        <v>57</v>
      </c>
      <c r="P173" s="8">
        <f t="shared" si="15"/>
        <v>59.58</v>
      </c>
      <c r="Q173" s="10" t="s">
        <v>8315</v>
      </c>
      <c r="R173" t="s">
        <v>8316</v>
      </c>
      <c r="S173" s="14">
        <f t="shared" si="12"/>
        <v>42061.963263888887</v>
      </c>
      <c r="T173" s="15">
        <f t="shared" si="13"/>
        <v>42091.921597222223</v>
      </c>
      <c r="U173">
        <f t="shared" si="14"/>
        <v>2015</v>
      </c>
    </row>
    <row r="174" spans="1:21" ht="101.5" x14ac:dyDescent="0.35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f t="shared" si="11"/>
        <v>17</v>
      </c>
      <c r="P174" s="8">
        <f t="shared" si="15"/>
        <v>82.57</v>
      </c>
      <c r="Q174" s="10" t="s">
        <v>8315</v>
      </c>
      <c r="R174" t="s">
        <v>8316</v>
      </c>
      <c r="S174" s="14">
        <f t="shared" si="12"/>
        <v>41842.828680555554</v>
      </c>
      <c r="T174" s="15">
        <f t="shared" si="13"/>
        <v>41882.827650462961</v>
      </c>
      <c r="U174">
        <f t="shared" si="14"/>
        <v>2014</v>
      </c>
    </row>
    <row r="175" spans="1:21" ht="43.5" x14ac:dyDescent="0.35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f t="shared" si="11"/>
        <v>0</v>
      </c>
      <c r="P175" s="8">
        <f t="shared" si="15"/>
        <v>10</v>
      </c>
      <c r="Q175" s="10" t="s">
        <v>8315</v>
      </c>
      <c r="R175" t="s">
        <v>8316</v>
      </c>
      <c r="S175" s="14">
        <f t="shared" si="12"/>
        <v>42437.64534722222</v>
      </c>
      <c r="T175" s="15">
        <f t="shared" si="13"/>
        <v>42497.603680555556</v>
      </c>
      <c r="U175">
        <f t="shared" si="14"/>
        <v>2016</v>
      </c>
    </row>
    <row r="176" spans="1:21" ht="116" x14ac:dyDescent="0.35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f t="shared" si="11"/>
        <v>2</v>
      </c>
      <c r="P176" s="8">
        <f t="shared" si="15"/>
        <v>5.75</v>
      </c>
      <c r="Q176" s="10" t="s">
        <v>8315</v>
      </c>
      <c r="R176" t="s">
        <v>8316</v>
      </c>
      <c r="S176" s="14">
        <f t="shared" si="12"/>
        <v>41879.043530092589</v>
      </c>
      <c r="T176" s="15">
        <f t="shared" si="13"/>
        <v>41909.043530092589</v>
      </c>
      <c r="U176">
        <f t="shared" si="14"/>
        <v>2014</v>
      </c>
    </row>
    <row r="177" spans="1:21" ht="87" x14ac:dyDescent="0.35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f t="shared" si="11"/>
        <v>10</v>
      </c>
      <c r="P177" s="8">
        <f t="shared" si="15"/>
        <v>100.5</v>
      </c>
      <c r="Q177" s="10" t="s">
        <v>8315</v>
      </c>
      <c r="R177" t="s">
        <v>8316</v>
      </c>
      <c r="S177" s="14">
        <f t="shared" si="12"/>
        <v>42020.587349537032</v>
      </c>
      <c r="T177" s="15">
        <f t="shared" si="13"/>
        <v>42050.587349537032</v>
      </c>
      <c r="U177">
        <f t="shared" si="14"/>
        <v>2015</v>
      </c>
    </row>
    <row r="178" spans="1:21" ht="43.5" x14ac:dyDescent="0.35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f t="shared" si="11"/>
        <v>0</v>
      </c>
      <c r="P178" s="8">
        <f t="shared" si="15"/>
        <v>1</v>
      </c>
      <c r="Q178" s="10" t="s">
        <v>8315</v>
      </c>
      <c r="R178" t="s">
        <v>8316</v>
      </c>
      <c r="S178" s="14">
        <f t="shared" si="12"/>
        <v>41890.16269675926</v>
      </c>
      <c r="T178" s="15">
        <f t="shared" si="13"/>
        <v>41920.16269675926</v>
      </c>
      <c r="U178">
        <f t="shared" si="14"/>
        <v>2014</v>
      </c>
    </row>
    <row r="179" spans="1:21" ht="101.5" x14ac:dyDescent="0.35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f t="shared" si="11"/>
        <v>1</v>
      </c>
      <c r="P179" s="8">
        <f t="shared" si="15"/>
        <v>20</v>
      </c>
      <c r="Q179" s="10" t="s">
        <v>8315</v>
      </c>
      <c r="R179" t="s">
        <v>8316</v>
      </c>
      <c r="S179" s="14">
        <f t="shared" si="12"/>
        <v>41872.807696759257</v>
      </c>
      <c r="T179" s="15">
        <f t="shared" si="13"/>
        <v>41932.807696759257</v>
      </c>
      <c r="U179">
        <f t="shared" si="14"/>
        <v>2014</v>
      </c>
    </row>
    <row r="180" spans="1:21" ht="116" x14ac:dyDescent="0.35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f t="shared" si="11"/>
        <v>0</v>
      </c>
      <c r="P180" s="8">
        <f t="shared" si="15"/>
        <v>2</v>
      </c>
      <c r="Q180" s="10" t="s">
        <v>8315</v>
      </c>
      <c r="R180" t="s">
        <v>8316</v>
      </c>
      <c r="S180" s="14">
        <f t="shared" si="12"/>
        <v>42391.772997685184</v>
      </c>
      <c r="T180" s="15">
        <f t="shared" si="13"/>
        <v>42416.772997685184</v>
      </c>
      <c r="U180">
        <f t="shared" si="14"/>
        <v>2016</v>
      </c>
    </row>
    <row r="181" spans="1:21" ht="116" x14ac:dyDescent="0.35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f t="shared" si="11"/>
        <v>0</v>
      </c>
      <c r="P181" s="8">
        <f t="shared" si="15"/>
        <v>5</v>
      </c>
      <c r="Q181" s="10" t="s">
        <v>8315</v>
      </c>
      <c r="R181" t="s">
        <v>8316</v>
      </c>
      <c r="S181" s="14">
        <f t="shared" si="12"/>
        <v>41848.772928240738</v>
      </c>
      <c r="T181" s="15">
        <f t="shared" si="13"/>
        <v>41877.686111111114</v>
      </c>
      <c r="U181">
        <f t="shared" si="14"/>
        <v>2014</v>
      </c>
    </row>
    <row r="182" spans="1:21" ht="87" x14ac:dyDescent="0.35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f t="shared" si="11"/>
        <v>24</v>
      </c>
      <c r="P182" s="8">
        <f t="shared" si="15"/>
        <v>45.84</v>
      </c>
      <c r="Q182" s="10" t="s">
        <v>8315</v>
      </c>
      <c r="R182" t="s">
        <v>8316</v>
      </c>
      <c r="S182" s="14">
        <f t="shared" si="12"/>
        <v>41921.770439814813</v>
      </c>
      <c r="T182" s="15">
        <f t="shared" si="13"/>
        <v>41938.770439814813</v>
      </c>
      <c r="U182">
        <f t="shared" si="14"/>
        <v>2014</v>
      </c>
    </row>
    <row r="183" spans="1:21" ht="130.5" x14ac:dyDescent="0.35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f t="shared" si="11"/>
        <v>1</v>
      </c>
      <c r="P183" s="8">
        <f t="shared" si="15"/>
        <v>13</v>
      </c>
      <c r="Q183" s="10" t="s">
        <v>8315</v>
      </c>
      <c r="R183" t="s">
        <v>8316</v>
      </c>
      <c r="S183" s="14">
        <f t="shared" si="12"/>
        <v>42021.301192129627</v>
      </c>
      <c r="T183" s="15">
        <f t="shared" si="13"/>
        <v>42051.301192129627</v>
      </c>
      <c r="U183">
        <f t="shared" si="14"/>
        <v>2015</v>
      </c>
    </row>
    <row r="184" spans="1:21" ht="116" x14ac:dyDescent="0.35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f t="shared" si="11"/>
        <v>0</v>
      </c>
      <c r="P184" s="8">
        <f t="shared" si="15"/>
        <v>0</v>
      </c>
      <c r="Q184" s="10" t="s">
        <v>8315</v>
      </c>
      <c r="R184" t="s">
        <v>8316</v>
      </c>
      <c r="S184" s="14">
        <f t="shared" si="12"/>
        <v>42419.246168981481</v>
      </c>
      <c r="T184" s="15">
        <f t="shared" si="13"/>
        <v>42434.246168981481</v>
      </c>
      <c r="U184">
        <f t="shared" si="14"/>
        <v>2016</v>
      </c>
    </row>
    <row r="185" spans="1:21" ht="116" x14ac:dyDescent="0.35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f t="shared" si="11"/>
        <v>0</v>
      </c>
      <c r="P185" s="8">
        <f t="shared" si="15"/>
        <v>1</v>
      </c>
      <c r="Q185" s="10" t="s">
        <v>8315</v>
      </c>
      <c r="R185" t="s">
        <v>8316</v>
      </c>
      <c r="S185" s="14">
        <f t="shared" si="12"/>
        <v>42174.780821759254</v>
      </c>
      <c r="T185" s="15">
        <f t="shared" si="13"/>
        <v>42204.780821759254</v>
      </c>
      <c r="U185">
        <f t="shared" si="14"/>
        <v>2015</v>
      </c>
    </row>
    <row r="186" spans="1:21" ht="116" x14ac:dyDescent="0.35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f t="shared" si="11"/>
        <v>1</v>
      </c>
      <c r="P186" s="8">
        <f t="shared" si="15"/>
        <v>52.5</v>
      </c>
      <c r="Q186" s="10" t="s">
        <v>8315</v>
      </c>
      <c r="R186" t="s">
        <v>8316</v>
      </c>
      <c r="S186" s="14">
        <f t="shared" si="12"/>
        <v>41856.672152777777</v>
      </c>
      <c r="T186" s="15">
        <f t="shared" si="13"/>
        <v>41886.672152777777</v>
      </c>
      <c r="U186">
        <f t="shared" si="14"/>
        <v>2014</v>
      </c>
    </row>
    <row r="187" spans="1:21" ht="116" x14ac:dyDescent="0.35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f t="shared" si="11"/>
        <v>1</v>
      </c>
      <c r="P187" s="8">
        <f t="shared" si="15"/>
        <v>7.25</v>
      </c>
      <c r="Q187" s="10" t="s">
        <v>8315</v>
      </c>
      <c r="R187" t="s">
        <v>8316</v>
      </c>
      <c r="S187" s="14">
        <f t="shared" si="12"/>
        <v>42417.675879629634</v>
      </c>
      <c r="T187" s="15">
        <f t="shared" si="13"/>
        <v>42475.686111111107</v>
      </c>
      <c r="U187">
        <f t="shared" si="14"/>
        <v>2016</v>
      </c>
    </row>
    <row r="188" spans="1:21" ht="101.5" x14ac:dyDescent="0.35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f t="shared" si="11"/>
        <v>17</v>
      </c>
      <c r="P188" s="8">
        <f t="shared" si="15"/>
        <v>33.33</v>
      </c>
      <c r="Q188" s="10" t="s">
        <v>8315</v>
      </c>
      <c r="R188" t="s">
        <v>8316</v>
      </c>
      <c r="S188" s="14">
        <f t="shared" si="12"/>
        <v>42057.190960648149</v>
      </c>
      <c r="T188" s="15">
        <f t="shared" si="13"/>
        <v>42087.149293981478</v>
      </c>
      <c r="U188">
        <f t="shared" si="14"/>
        <v>2015</v>
      </c>
    </row>
    <row r="189" spans="1:21" ht="87" x14ac:dyDescent="0.35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f t="shared" si="11"/>
        <v>1</v>
      </c>
      <c r="P189" s="8">
        <f t="shared" si="15"/>
        <v>62.5</v>
      </c>
      <c r="Q189" s="10" t="s">
        <v>8315</v>
      </c>
      <c r="R189" t="s">
        <v>8316</v>
      </c>
      <c r="S189" s="14">
        <f t="shared" si="12"/>
        <v>41878.911550925928</v>
      </c>
      <c r="T189" s="15">
        <f t="shared" si="13"/>
        <v>41938.911550925928</v>
      </c>
      <c r="U189">
        <f t="shared" si="14"/>
        <v>2014</v>
      </c>
    </row>
    <row r="190" spans="1:21" ht="72.5" x14ac:dyDescent="0.35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f t="shared" si="11"/>
        <v>70</v>
      </c>
      <c r="P190" s="8">
        <f t="shared" si="15"/>
        <v>63.56</v>
      </c>
      <c r="Q190" s="10" t="s">
        <v>8315</v>
      </c>
      <c r="R190" t="s">
        <v>8316</v>
      </c>
      <c r="S190" s="14">
        <f t="shared" si="12"/>
        <v>41990.584108796291</v>
      </c>
      <c r="T190" s="15">
        <f t="shared" si="13"/>
        <v>42036.120833333334</v>
      </c>
      <c r="U190">
        <f t="shared" si="14"/>
        <v>2014</v>
      </c>
    </row>
    <row r="191" spans="1:21" ht="87" x14ac:dyDescent="0.35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f t="shared" si="11"/>
        <v>0</v>
      </c>
      <c r="P191" s="8">
        <f t="shared" si="15"/>
        <v>0</v>
      </c>
      <c r="Q191" s="10" t="s">
        <v>8315</v>
      </c>
      <c r="R191" t="s">
        <v>8316</v>
      </c>
      <c r="S191" s="14">
        <f t="shared" si="12"/>
        <v>42408.999571759254</v>
      </c>
      <c r="T191" s="15">
        <f t="shared" si="13"/>
        <v>42453.957905092597</v>
      </c>
      <c r="U191">
        <f t="shared" si="14"/>
        <v>2016</v>
      </c>
    </row>
    <row r="192" spans="1:21" ht="116" x14ac:dyDescent="0.35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f t="shared" si="11"/>
        <v>1</v>
      </c>
      <c r="P192" s="8">
        <f t="shared" si="15"/>
        <v>10</v>
      </c>
      <c r="Q192" s="10" t="s">
        <v>8315</v>
      </c>
      <c r="R192" t="s">
        <v>8316</v>
      </c>
      <c r="S192" s="14">
        <f t="shared" si="12"/>
        <v>42217.670104166667</v>
      </c>
      <c r="T192" s="15">
        <f t="shared" si="13"/>
        <v>42247.670104166667</v>
      </c>
      <c r="U192">
        <f t="shared" si="14"/>
        <v>2015</v>
      </c>
    </row>
    <row r="193" spans="1:21" ht="101.5" x14ac:dyDescent="0.35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f t="shared" si="11"/>
        <v>0</v>
      </c>
      <c r="P193" s="8">
        <f t="shared" si="15"/>
        <v>0</v>
      </c>
      <c r="Q193" s="10" t="s">
        <v>8315</v>
      </c>
      <c r="R193" t="s">
        <v>8316</v>
      </c>
      <c r="S193" s="14">
        <f t="shared" si="12"/>
        <v>42282.655543981484</v>
      </c>
      <c r="T193" s="15">
        <f t="shared" si="13"/>
        <v>42342.697210648148</v>
      </c>
      <c r="U193">
        <f t="shared" si="14"/>
        <v>2015</v>
      </c>
    </row>
    <row r="194" spans="1:21" ht="116" x14ac:dyDescent="0.35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f t="shared" ref="O194:O251" si="16">ROUND(E194/D194*100,0)</f>
        <v>7</v>
      </c>
      <c r="P194" s="8">
        <f t="shared" si="15"/>
        <v>30.71</v>
      </c>
      <c r="Q194" s="10" t="s">
        <v>8315</v>
      </c>
      <c r="R194" t="s">
        <v>8316</v>
      </c>
      <c r="S194" s="14">
        <f t="shared" ref="S194:S251" si="17">(((J194/60)/60)/24)+DATE(1970,1,1)</f>
        <v>42768.97084490741</v>
      </c>
      <c r="T194" s="15">
        <f t="shared" ref="T194:T251" si="18">(((I194/60)/60)/24)+DATE(1970,1,1)</f>
        <v>42789.041666666672</v>
      </c>
      <c r="U194">
        <f t="shared" ref="U194:U251" si="19">YEAR(S194)</f>
        <v>2017</v>
      </c>
    </row>
    <row r="195" spans="1:21" ht="101.5" x14ac:dyDescent="0.35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f t="shared" si="16"/>
        <v>28</v>
      </c>
      <c r="P195" s="8">
        <f t="shared" si="15"/>
        <v>51</v>
      </c>
      <c r="Q195" s="10" t="s">
        <v>8315</v>
      </c>
      <c r="R195" t="s">
        <v>8316</v>
      </c>
      <c r="S195" s="14">
        <f t="shared" si="17"/>
        <v>41765.938657407409</v>
      </c>
      <c r="T195" s="15">
        <f t="shared" si="18"/>
        <v>41795.938657407409</v>
      </c>
      <c r="U195">
        <f t="shared" si="19"/>
        <v>2014</v>
      </c>
    </row>
    <row r="196" spans="1:21" ht="101.5" x14ac:dyDescent="0.35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f t="shared" si="16"/>
        <v>0</v>
      </c>
      <c r="P196" s="8">
        <f t="shared" si="15"/>
        <v>0</v>
      </c>
      <c r="Q196" s="10" t="s">
        <v>8315</v>
      </c>
      <c r="R196" t="s">
        <v>8316</v>
      </c>
      <c r="S196" s="14">
        <f t="shared" si="17"/>
        <v>42322.025115740747</v>
      </c>
      <c r="T196" s="15">
        <f t="shared" si="18"/>
        <v>42352.025115740747</v>
      </c>
      <c r="U196">
        <f t="shared" si="19"/>
        <v>2015</v>
      </c>
    </row>
    <row r="197" spans="1:21" ht="101.5" x14ac:dyDescent="0.35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f t="shared" si="16"/>
        <v>16</v>
      </c>
      <c r="P197" s="8">
        <f t="shared" si="15"/>
        <v>66.67</v>
      </c>
      <c r="Q197" s="10" t="s">
        <v>8315</v>
      </c>
      <c r="R197" t="s">
        <v>8316</v>
      </c>
      <c r="S197" s="14">
        <f t="shared" si="17"/>
        <v>42374.655081018514</v>
      </c>
      <c r="T197" s="15">
        <f t="shared" si="18"/>
        <v>42403.784027777772</v>
      </c>
      <c r="U197">
        <f t="shared" si="19"/>
        <v>2016</v>
      </c>
    </row>
    <row r="198" spans="1:21" ht="130.5" x14ac:dyDescent="0.35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f t="shared" si="16"/>
        <v>0</v>
      </c>
      <c r="P198" s="8">
        <f t="shared" si="15"/>
        <v>0</v>
      </c>
      <c r="Q198" s="10" t="s">
        <v>8315</v>
      </c>
      <c r="R198" t="s">
        <v>8316</v>
      </c>
      <c r="S198" s="14">
        <f t="shared" si="17"/>
        <v>41941.585231481484</v>
      </c>
      <c r="T198" s="15">
        <f t="shared" si="18"/>
        <v>41991.626898148148</v>
      </c>
      <c r="U198">
        <f t="shared" si="19"/>
        <v>2014</v>
      </c>
    </row>
    <row r="199" spans="1:21" ht="116" x14ac:dyDescent="0.35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f t="shared" si="16"/>
        <v>7</v>
      </c>
      <c r="P199" s="8">
        <f t="shared" si="15"/>
        <v>59</v>
      </c>
      <c r="Q199" s="10" t="s">
        <v>8315</v>
      </c>
      <c r="R199" t="s">
        <v>8316</v>
      </c>
      <c r="S199" s="14">
        <f t="shared" si="17"/>
        <v>42293.809212962966</v>
      </c>
      <c r="T199" s="15">
        <f t="shared" si="18"/>
        <v>42353.85087962963</v>
      </c>
      <c r="U199">
        <f t="shared" si="19"/>
        <v>2015</v>
      </c>
    </row>
    <row r="200" spans="1:21" ht="116" x14ac:dyDescent="0.35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f t="shared" si="16"/>
        <v>1</v>
      </c>
      <c r="P200" s="8">
        <f t="shared" si="15"/>
        <v>100</v>
      </c>
      <c r="Q200" s="10" t="s">
        <v>8315</v>
      </c>
      <c r="R200" t="s">
        <v>8316</v>
      </c>
      <c r="S200" s="14">
        <f t="shared" si="17"/>
        <v>42067.947337962964</v>
      </c>
      <c r="T200" s="15">
        <f t="shared" si="18"/>
        <v>42097.905671296292</v>
      </c>
      <c r="U200">
        <f t="shared" si="19"/>
        <v>2015</v>
      </c>
    </row>
    <row r="201" spans="1:21" ht="72.5" x14ac:dyDescent="0.35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f t="shared" si="16"/>
        <v>37</v>
      </c>
      <c r="P201" s="8">
        <f t="shared" si="15"/>
        <v>147.4</v>
      </c>
      <c r="Q201" s="10" t="s">
        <v>8315</v>
      </c>
      <c r="R201" t="s">
        <v>8316</v>
      </c>
      <c r="S201" s="14">
        <f t="shared" si="17"/>
        <v>41903.882951388885</v>
      </c>
      <c r="T201" s="15">
        <f t="shared" si="18"/>
        <v>41933.882951388885</v>
      </c>
      <c r="U201">
        <f t="shared" si="19"/>
        <v>2014</v>
      </c>
    </row>
    <row r="202" spans="1:21" ht="116" x14ac:dyDescent="0.35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f t="shared" si="16"/>
        <v>47</v>
      </c>
      <c r="P202" s="8">
        <f t="shared" si="15"/>
        <v>166.06</v>
      </c>
      <c r="Q202" s="10" t="s">
        <v>8315</v>
      </c>
      <c r="R202" t="s">
        <v>8316</v>
      </c>
      <c r="S202" s="14">
        <f t="shared" si="17"/>
        <v>41804.937083333331</v>
      </c>
      <c r="T202" s="15">
        <f t="shared" si="18"/>
        <v>41821.9375</v>
      </c>
      <c r="U202">
        <f t="shared" si="19"/>
        <v>2014</v>
      </c>
    </row>
    <row r="203" spans="1:21" ht="116" x14ac:dyDescent="0.35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f t="shared" si="16"/>
        <v>11</v>
      </c>
      <c r="P203" s="8">
        <f t="shared" si="15"/>
        <v>40</v>
      </c>
      <c r="Q203" s="10" t="s">
        <v>8315</v>
      </c>
      <c r="R203" t="s">
        <v>8316</v>
      </c>
      <c r="S203" s="14">
        <f t="shared" si="17"/>
        <v>42497.070775462969</v>
      </c>
      <c r="T203" s="15">
        <f t="shared" si="18"/>
        <v>42514.600694444445</v>
      </c>
      <c r="U203">
        <f t="shared" si="19"/>
        <v>2016</v>
      </c>
    </row>
    <row r="204" spans="1:21" ht="101.5" x14ac:dyDescent="0.35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f t="shared" si="16"/>
        <v>12</v>
      </c>
      <c r="P204" s="8">
        <f t="shared" si="15"/>
        <v>75.25</v>
      </c>
      <c r="Q204" s="10" t="s">
        <v>8315</v>
      </c>
      <c r="R204" t="s">
        <v>8316</v>
      </c>
      <c r="S204" s="14">
        <f t="shared" si="17"/>
        <v>41869.798726851855</v>
      </c>
      <c r="T204" s="15">
        <f t="shared" si="18"/>
        <v>41929.798726851855</v>
      </c>
      <c r="U204">
        <f t="shared" si="19"/>
        <v>2014</v>
      </c>
    </row>
    <row r="205" spans="1:21" ht="87" x14ac:dyDescent="0.35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f t="shared" si="16"/>
        <v>60</v>
      </c>
      <c r="P205" s="8">
        <f t="shared" si="15"/>
        <v>60</v>
      </c>
      <c r="Q205" s="10" t="s">
        <v>8315</v>
      </c>
      <c r="R205" t="s">
        <v>8316</v>
      </c>
      <c r="S205" s="14">
        <f t="shared" si="17"/>
        <v>42305.670914351853</v>
      </c>
      <c r="T205" s="15">
        <f t="shared" si="18"/>
        <v>42339.249305555553</v>
      </c>
      <c r="U205">
        <f t="shared" si="19"/>
        <v>2015</v>
      </c>
    </row>
    <row r="206" spans="1:21" ht="101.5" x14ac:dyDescent="0.35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f t="shared" si="16"/>
        <v>31</v>
      </c>
      <c r="P206" s="8">
        <f t="shared" si="15"/>
        <v>1250</v>
      </c>
      <c r="Q206" s="10" t="s">
        <v>8315</v>
      </c>
      <c r="R206" t="s">
        <v>8316</v>
      </c>
      <c r="S206" s="14">
        <f t="shared" si="17"/>
        <v>42144.231527777782</v>
      </c>
      <c r="T206" s="15">
        <f t="shared" si="18"/>
        <v>42203.125</v>
      </c>
      <c r="U206">
        <f t="shared" si="19"/>
        <v>2015</v>
      </c>
    </row>
    <row r="207" spans="1:21" ht="116" x14ac:dyDescent="0.35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f t="shared" si="16"/>
        <v>0</v>
      </c>
      <c r="P207" s="8">
        <f t="shared" si="15"/>
        <v>7</v>
      </c>
      <c r="Q207" s="10" t="s">
        <v>8315</v>
      </c>
      <c r="R207" t="s">
        <v>8316</v>
      </c>
      <c r="S207" s="14">
        <f t="shared" si="17"/>
        <v>41995.084074074075</v>
      </c>
      <c r="T207" s="15">
        <f t="shared" si="18"/>
        <v>42024.802777777775</v>
      </c>
      <c r="U207">
        <f t="shared" si="19"/>
        <v>2014</v>
      </c>
    </row>
    <row r="208" spans="1:21" ht="116" x14ac:dyDescent="0.35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f t="shared" si="16"/>
        <v>38</v>
      </c>
      <c r="P208" s="8">
        <f t="shared" si="15"/>
        <v>56.25</v>
      </c>
      <c r="Q208" s="10" t="s">
        <v>8315</v>
      </c>
      <c r="R208" t="s">
        <v>8316</v>
      </c>
      <c r="S208" s="14">
        <f t="shared" si="17"/>
        <v>42074.219699074078</v>
      </c>
      <c r="T208" s="15">
        <f t="shared" si="18"/>
        <v>42104.208333333328</v>
      </c>
      <c r="U208">
        <f t="shared" si="19"/>
        <v>2015</v>
      </c>
    </row>
    <row r="209" spans="1:21" ht="116" x14ac:dyDescent="0.35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f t="shared" si="16"/>
        <v>8</v>
      </c>
      <c r="P209" s="8">
        <f t="shared" si="15"/>
        <v>38.33</v>
      </c>
      <c r="Q209" s="10" t="s">
        <v>8315</v>
      </c>
      <c r="R209" t="s">
        <v>8316</v>
      </c>
      <c r="S209" s="14">
        <f t="shared" si="17"/>
        <v>41904.650578703702</v>
      </c>
      <c r="T209" s="15">
        <f t="shared" si="18"/>
        <v>41934.650578703702</v>
      </c>
      <c r="U209">
        <f t="shared" si="19"/>
        <v>2014</v>
      </c>
    </row>
    <row r="210" spans="1:21" ht="116" x14ac:dyDescent="0.35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f t="shared" si="16"/>
        <v>2</v>
      </c>
      <c r="P210" s="8">
        <f t="shared" si="15"/>
        <v>27.5</v>
      </c>
      <c r="Q210" s="10" t="s">
        <v>8315</v>
      </c>
      <c r="R210" t="s">
        <v>8316</v>
      </c>
      <c r="S210" s="14">
        <f t="shared" si="17"/>
        <v>41991.022488425922</v>
      </c>
      <c r="T210" s="15">
        <f t="shared" si="18"/>
        <v>42015.041666666672</v>
      </c>
      <c r="U210">
        <f t="shared" si="19"/>
        <v>2014</v>
      </c>
    </row>
    <row r="211" spans="1:21" ht="116" x14ac:dyDescent="0.35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f t="shared" si="16"/>
        <v>0</v>
      </c>
      <c r="P211" s="8">
        <f t="shared" si="15"/>
        <v>16</v>
      </c>
      <c r="Q211" s="10" t="s">
        <v>8315</v>
      </c>
      <c r="R211" t="s">
        <v>8316</v>
      </c>
      <c r="S211" s="14">
        <f t="shared" si="17"/>
        <v>42169.958506944444</v>
      </c>
      <c r="T211" s="15">
        <f t="shared" si="18"/>
        <v>42199.958506944444</v>
      </c>
      <c r="U211">
        <f t="shared" si="19"/>
        <v>2015</v>
      </c>
    </row>
    <row r="212" spans="1:21" ht="116" x14ac:dyDescent="0.35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f t="shared" si="16"/>
        <v>0</v>
      </c>
      <c r="P212" s="8">
        <f t="shared" si="15"/>
        <v>1</v>
      </c>
      <c r="Q212" s="10" t="s">
        <v>8315</v>
      </c>
      <c r="R212" t="s">
        <v>8316</v>
      </c>
      <c r="S212" s="14">
        <f t="shared" si="17"/>
        <v>41905.636469907404</v>
      </c>
      <c r="T212" s="15">
        <f t="shared" si="18"/>
        <v>41935.636469907404</v>
      </c>
      <c r="U212">
        <f t="shared" si="19"/>
        <v>2014</v>
      </c>
    </row>
    <row r="213" spans="1:21" ht="101.5" x14ac:dyDescent="0.35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f t="shared" si="16"/>
        <v>0</v>
      </c>
      <c r="P213" s="8">
        <f t="shared" si="15"/>
        <v>0</v>
      </c>
      <c r="Q213" s="10" t="s">
        <v>8315</v>
      </c>
      <c r="R213" t="s">
        <v>8316</v>
      </c>
      <c r="S213" s="14">
        <f t="shared" si="17"/>
        <v>41761.810150462967</v>
      </c>
      <c r="T213" s="15">
        <f t="shared" si="18"/>
        <v>41768.286805555559</v>
      </c>
      <c r="U213">
        <f t="shared" si="19"/>
        <v>2014</v>
      </c>
    </row>
    <row r="214" spans="1:21" ht="130.5" x14ac:dyDescent="0.35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f t="shared" si="16"/>
        <v>38</v>
      </c>
      <c r="P214" s="8">
        <f t="shared" si="15"/>
        <v>86.62</v>
      </c>
      <c r="Q214" s="10" t="s">
        <v>8315</v>
      </c>
      <c r="R214" t="s">
        <v>8316</v>
      </c>
      <c r="S214" s="14">
        <f t="shared" si="17"/>
        <v>41865.878657407404</v>
      </c>
      <c r="T214" s="15">
        <f t="shared" si="18"/>
        <v>41925.878657407404</v>
      </c>
      <c r="U214">
        <f t="shared" si="19"/>
        <v>2014</v>
      </c>
    </row>
    <row r="215" spans="1:21" ht="116" x14ac:dyDescent="0.35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f t="shared" si="16"/>
        <v>0</v>
      </c>
      <c r="P215" s="8">
        <f t="shared" si="15"/>
        <v>0</v>
      </c>
      <c r="Q215" s="10" t="s">
        <v>8315</v>
      </c>
      <c r="R215" t="s">
        <v>8316</v>
      </c>
      <c r="S215" s="14">
        <f t="shared" si="17"/>
        <v>42613.841261574074</v>
      </c>
      <c r="T215" s="15">
        <f t="shared" si="18"/>
        <v>42644.166666666672</v>
      </c>
      <c r="U215">
        <f t="shared" si="19"/>
        <v>2016</v>
      </c>
    </row>
    <row r="216" spans="1:21" ht="116" x14ac:dyDescent="0.35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f t="shared" si="16"/>
        <v>53</v>
      </c>
      <c r="P216" s="8">
        <f t="shared" si="15"/>
        <v>88.33</v>
      </c>
      <c r="Q216" s="10" t="s">
        <v>8315</v>
      </c>
      <c r="R216" t="s">
        <v>8316</v>
      </c>
      <c r="S216" s="14">
        <f t="shared" si="17"/>
        <v>42534.933321759265</v>
      </c>
      <c r="T216" s="15">
        <f t="shared" si="18"/>
        <v>42554.832638888889</v>
      </c>
      <c r="U216">
        <f t="shared" si="19"/>
        <v>2016</v>
      </c>
    </row>
    <row r="217" spans="1:21" ht="101.5" x14ac:dyDescent="0.35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f t="shared" si="16"/>
        <v>3</v>
      </c>
      <c r="P217" s="8">
        <f t="shared" si="15"/>
        <v>23.75</v>
      </c>
      <c r="Q217" s="10" t="s">
        <v>8315</v>
      </c>
      <c r="R217" t="s">
        <v>8316</v>
      </c>
      <c r="S217" s="14">
        <f t="shared" si="17"/>
        <v>42446.060694444444</v>
      </c>
      <c r="T217" s="15">
        <f t="shared" si="18"/>
        <v>42461.165972222225</v>
      </c>
      <c r="U217">
        <f t="shared" si="19"/>
        <v>2016</v>
      </c>
    </row>
    <row r="218" spans="1:21" ht="87" x14ac:dyDescent="0.35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f t="shared" si="16"/>
        <v>0</v>
      </c>
      <c r="P218" s="8">
        <f t="shared" si="15"/>
        <v>0</v>
      </c>
      <c r="Q218" s="10" t="s">
        <v>8315</v>
      </c>
      <c r="R218" t="s">
        <v>8316</v>
      </c>
      <c r="S218" s="14">
        <f t="shared" si="17"/>
        <v>42421.141469907408</v>
      </c>
      <c r="T218" s="15">
        <f t="shared" si="18"/>
        <v>42481.099803240737</v>
      </c>
      <c r="U218">
        <f t="shared" si="19"/>
        <v>2016</v>
      </c>
    </row>
    <row r="219" spans="1:21" ht="116" x14ac:dyDescent="0.35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f t="shared" si="16"/>
        <v>2</v>
      </c>
      <c r="P219" s="8">
        <f t="shared" si="15"/>
        <v>163.33000000000001</v>
      </c>
      <c r="Q219" s="10" t="s">
        <v>8315</v>
      </c>
      <c r="R219" t="s">
        <v>8316</v>
      </c>
      <c r="S219" s="14">
        <f t="shared" si="17"/>
        <v>42523.739212962959</v>
      </c>
      <c r="T219" s="15">
        <f t="shared" si="18"/>
        <v>42553.739212962959</v>
      </c>
      <c r="U219">
        <f t="shared" si="19"/>
        <v>2016</v>
      </c>
    </row>
    <row r="220" spans="1:21" ht="87" x14ac:dyDescent="0.35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f t="shared" si="16"/>
        <v>1</v>
      </c>
      <c r="P220" s="8">
        <f t="shared" si="15"/>
        <v>6.75</v>
      </c>
      <c r="Q220" s="10" t="s">
        <v>8315</v>
      </c>
      <c r="R220" t="s">
        <v>8316</v>
      </c>
      <c r="S220" s="14">
        <f t="shared" si="17"/>
        <v>41833.951516203706</v>
      </c>
      <c r="T220" s="15">
        <f t="shared" si="18"/>
        <v>41863.951516203706</v>
      </c>
      <c r="U220">
        <f t="shared" si="19"/>
        <v>2014</v>
      </c>
    </row>
    <row r="221" spans="1:21" ht="116" x14ac:dyDescent="0.35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f t="shared" si="16"/>
        <v>0</v>
      </c>
      <c r="P221" s="8">
        <f t="shared" si="15"/>
        <v>25</v>
      </c>
      <c r="Q221" s="10" t="s">
        <v>8315</v>
      </c>
      <c r="R221" t="s">
        <v>8316</v>
      </c>
      <c r="S221" s="14">
        <f t="shared" si="17"/>
        <v>42479.039212962962</v>
      </c>
      <c r="T221" s="15">
        <f t="shared" si="18"/>
        <v>42509.039212962962</v>
      </c>
      <c r="U221">
        <f t="shared" si="19"/>
        <v>2016</v>
      </c>
    </row>
    <row r="222" spans="1:21" ht="116" x14ac:dyDescent="0.35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f t="shared" si="16"/>
        <v>61</v>
      </c>
      <c r="P222" s="8">
        <f t="shared" si="15"/>
        <v>179.12</v>
      </c>
      <c r="Q222" s="10" t="s">
        <v>8315</v>
      </c>
      <c r="R222" t="s">
        <v>8316</v>
      </c>
      <c r="S222" s="14">
        <f t="shared" si="17"/>
        <v>42235.117476851854</v>
      </c>
      <c r="T222" s="15">
        <f t="shared" si="18"/>
        <v>42275.117476851854</v>
      </c>
      <c r="U222">
        <f t="shared" si="19"/>
        <v>2015</v>
      </c>
    </row>
    <row r="223" spans="1:21" ht="87" x14ac:dyDescent="0.35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f t="shared" si="16"/>
        <v>1</v>
      </c>
      <c r="P223" s="8">
        <f t="shared" si="15"/>
        <v>34.950000000000003</v>
      </c>
      <c r="Q223" s="10" t="s">
        <v>8315</v>
      </c>
      <c r="R223" t="s">
        <v>8316</v>
      </c>
      <c r="S223" s="14">
        <f t="shared" si="17"/>
        <v>42718.963599537034</v>
      </c>
      <c r="T223" s="15">
        <f t="shared" si="18"/>
        <v>42748.961805555555</v>
      </c>
      <c r="U223">
        <f t="shared" si="19"/>
        <v>2016</v>
      </c>
    </row>
    <row r="224" spans="1:21" ht="87" x14ac:dyDescent="0.35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f t="shared" si="16"/>
        <v>17</v>
      </c>
      <c r="P224" s="8">
        <f t="shared" si="15"/>
        <v>27.5</v>
      </c>
      <c r="Q224" s="10" t="s">
        <v>8315</v>
      </c>
      <c r="R224" t="s">
        <v>8316</v>
      </c>
      <c r="S224" s="14">
        <f t="shared" si="17"/>
        <v>42031.666898148149</v>
      </c>
      <c r="T224" s="15">
        <f t="shared" si="18"/>
        <v>42064.125</v>
      </c>
      <c r="U224">
        <f t="shared" si="19"/>
        <v>2015</v>
      </c>
    </row>
    <row r="225" spans="1:21" ht="116" x14ac:dyDescent="0.35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f t="shared" si="16"/>
        <v>1</v>
      </c>
      <c r="P225" s="8">
        <f t="shared" si="15"/>
        <v>18.5</v>
      </c>
      <c r="Q225" s="10" t="s">
        <v>8315</v>
      </c>
      <c r="R225" t="s">
        <v>8316</v>
      </c>
      <c r="S225" s="14">
        <f t="shared" si="17"/>
        <v>42078.34520833334</v>
      </c>
      <c r="T225" s="15">
        <f t="shared" si="18"/>
        <v>42133.166666666672</v>
      </c>
      <c r="U225">
        <f t="shared" si="19"/>
        <v>2015</v>
      </c>
    </row>
    <row r="226" spans="1:21" ht="87" x14ac:dyDescent="0.35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f t="shared" si="16"/>
        <v>0</v>
      </c>
      <c r="P226" s="8">
        <f t="shared" si="15"/>
        <v>0</v>
      </c>
      <c r="Q226" s="10" t="s">
        <v>8315</v>
      </c>
      <c r="R226" t="s">
        <v>8316</v>
      </c>
      <c r="S226" s="14">
        <f t="shared" si="17"/>
        <v>41905.795706018522</v>
      </c>
      <c r="T226" s="15">
        <f t="shared" si="18"/>
        <v>41933.82708333333</v>
      </c>
      <c r="U226">
        <f t="shared" si="19"/>
        <v>2014</v>
      </c>
    </row>
    <row r="227" spans="1:21" ht="116" x14ac:dyDescent="0.35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f t="shared" si="16"/>
        <v>9</v>
      </c>
      <c r="P227" s="8">
        <f t="shared" si="15"/>
        <v>222.5</v>
      </c>
      <c r="Q227" s="10" t="s">
        <v>8315</v>
      </c>
      <c r="R227" t="s">
        <v>8316</v>
      </c>
      <c r="S227" s="14">
        <f t="shared" si="17"/>
        <v>42695.7105787037</v>
      </c>
      <c r="T227" s="15">
        <f t="shared" si="18"/>
        <v>42725.7105787037</v>
      </c>
      <c r="U227">
        <f t="shared" si="19"/>
        <v>2016</v>
      </c>
    </row>
    <row r="228" spans="1:21" ht="116" x14ac:dyDescent="0.35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f t="shared" si="16"/>
        <v>0</v>
      </c>
      <c r="P228" s="8">
        <f t="shared" si="15"/>
        <v>5</v>
      </c>
      <c r="Q228" s="10" t="s">
        <v>8315</v>
      </c>
      <c r="R228" t="s">
        <v>8316</v>
      </c>
      <c r="S228" s="14">
        <f t="shared" si="17"/>
        <v>42510.938900462963</v>
      </c>
      <c r="T228" s="15">
        <f t="shared" si="18"/>
        <v>42540.938900462963</v>
      </c>
      <c r="U228">
        <f t="shared" si="19"/>
        <v>2016</v>
      </c>
    </row>
    <row r="229" spans="1:21" ht="101.5" x14ac:dyDescent="0.35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f t="shared" si="16"/>
        <v>0</v>
      </c>
      <c r="P229" s="8">
        <f t="shared" ref="P229:P251" si="20">IFERROR(ROUND(E229/L229,2),0)</f>
        <v>0</v>
      </c>
      <c r="Q229" s="10" t="s">
        <v>8315</v>
      </c>
      <c r="R229" t="s">
        <v>8316</v>
      </c>
      <c r="S229" s="14">
        <f t="shared" si="17"/>
        <v>42511.698101851856</v>
      </c>
      <c r="T229" s="15">
        <f t="shared" si="18"/>
        <v>42535.787500000006</v>
      </c>
      <c r="U229">
        <f t="shared" si="19"/>
        <v>2016</v>
      </c>
    </row>
    <row r="230" spans="1:21" ht="101.5" x14ac:dyDescent="0.35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f t="shared" si="16"/>
        <v>16</v>
      </c>
      <c r="P230" s="8">
        <f t="shared" si="20"/>
        <v>29.17</v>
      </c>
      <c r="Q230" s="10" t="s">
        <v>8315</v>
      </c>
      <c r="R230" t="s">
        <v>8316</v>
      </c>
      <c r="S230" s="14">
        <f t="shared" si="17"/>
        <v>42041.581307870365</v>
      </c>
      <c r="T230" s="15">
        <f t="shared" si="18"/>
        <v>42071.539641203708</v>
      </c>
      <c r="U230">
        <f t="shared" si="19"/>
        <v>2015</v>
      </c>
    </row>
    <row r="231" spans="1:21" ht="116" x14ac:dyDescent="0.35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f t="shared" si="16"/>
        <v>2</v>
      </c>
      <c r="P231" s="8">
        <f t="shared" si="20"/>
        <v>1.5</v>
      </c>
      <c r="Q231" s="10" t="s">
        <v>8315</v>
      </c>
      <c r="R231" t="s">
        <v>8316</v>
      </c>
      <c r="S231" s="14">
        <f t="shared" si="17"/>
        <v>42307.189270833333</v>
      </c>
      <c r="T231" s="15">
        <f t="shared" si="18"/>
        <v>42322.958333333328</v>
      </c>
      <c r="U231">
        <f t="shared" si="19"/>
        <v>2015</v>
      </c>
    </row>
    <row r="232" spans="1:21" ht="116" x14ac:dyDescent="0.35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f t="shared" si="16"/>
        <v>22</v>
      </c>
      <c r="P232" s="8">
        <f t="shared" si="20"/>
        <v>126.5</v>
      </c>
      <c r="Q232" s="10" t="s">
        <v>8315</v>
      </c>
      <c r="R232" t="s">
        <v>8316</v>
      </c>
      <c r="S232" s="14">
        <f t="shared" si="17"/>
        <v>42353.761759259258</v>
      </c>
      <c r="T232" s="15">
        <f t="shared" si="18"/>
        <v>42383.761759259258</v>
      </c>
      <c r="U232">
        <f t="shared" si="19"/>
        <v>2015</v>
      </c>
    </row>
    <row r="233" spans="1:21" ht="116" x14ac:dyDescent="0.35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f t="shared" si="16"/>
        <v>0</v>
      </c>
      <c r="P233" s="8">
        <f t="shared" si="20"/>
        <v>10</v>
      </c>
      <c r="Q233" s="10" t="s">
        <v>8315</v>
      </c>
      <c r="R233" t="s">
        <v>8316</v>
      </c>
      <c r="S233" s="14">
        <f t="shared" si="17"/>
        <v>42058.603877314818</v>
      </c>
      <c r="T233" s="15">
        <f t="shared" si="18"/>
        <v>42087.165972222225</v>
      </c>
      <c r="U233">
        <f t="shared" si="19"/>
        <v>2015</v>
      </c>
    </row>
    <row r="234" spans="1:21" ht="116" x14ac:dyDescent="0.35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f t="shared" si="16"/>
        <v>5</v>
      </c>
      <c r="P234" s="8">
        <f t="shared" si="20"/>
        <v>9.4</v>
      </c>
      <c r="Q234" s="10" t="s">
        <v>8315</v>
      </c>
      <c r="R234" t="s">
        <v>8316</v>
      </c>
      <c r="S234" s="14">
        <f t="shared" si="17"/>
        <v>42304.940960648149</v>
      </c>
      <c r="T234" s="15">
        <f t="shared" si="18"/>
        <v>42329.166666666672</v>
      </c>
      <c r="U234">
        <f t="shared" si="19"/>
        <v>2015</v>
      </c>
    </row>
    <row r="235" spans="1:21" ht="58" x14ac:dyDescent="0.35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f t="shared" si="16"/>
        <v>0</v>
      </c>
      <c r="P235" s="8">
        <f t="shared" si="20"/>
        <v>0</v>
      </c>
      <c r="Q235" s="10" t="s">
        <v>8315</v>
      </c>
      <c r="R235" t="s">
        <v>8316</v>
      </c>
      <c r="S235" s="14">
        <f t="shared" si="17"/>
        <v>42538.742893518516</v>
      </c>
      <c r="T235" s="15">
        <f t="shared" si="18"/>
        <v>42568.742893518516</v>
      </c>
      <c r="U235">
        <f t="shared" si="19"/>
        <v>2016</v>
      </c>
    </row>
    <row r="236" spans="1:21" ht="116" x14ac:dyDescent="0.35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f t="shared" si="16"/>
        <v>5</v>
      </c>
      <c r="P236" s="8">
        <f t="shared" si="20"/>
        <v>30</v>
      </c>
      <c r="Q236" s="10" t="s">
        <v>8315</v>
      </c>
      <c r="R236" t="s">
        <v>8316</v>
      </c>
      <c r="S236" s="14">
        <f t="shared" si="17"/>
        <v>42122.732499999998</v>
      </c>
      <c r="T236" s="15">
        <f t="shared" si="18"/>
        <v>42155.732638888891</v>
      </c>
      <c r="U236">
        <f t="shared" si="19"/>
        <v>2015</v>
      </c>
    </row>
    <row r="237" spans="1:21" ht="101.5" x14ac:dyDescent="0.35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f t="shared" si="16"/>
        <v>3</v>
      </c>
      <c r="P237" s="8">
        <f t="shared" si="20"/>
        <v>10.67</v>
      </c>
      <c r="Q237" s="10" t="s">
        <v>8315</v>
      </c>
      <c r="R237" t="s">
        <v>8316</v>
      </c>
      <c r="S237" s="14">
        <f t="shared" si="17"/>
        <v>42209.67288194444</v>
      </c>
      <c r="T237" s="15">
        <f t="shared" si="18"/>
        <v>42223.625</v>
      </c>
      <c r="U237">
        <f t="shared" si="19"/>
        <v>2015</v>
      </c>
    </row>
    <row r="238" spans="1:21" ht="116" x14ac:dyDescent="0.35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f t="shared" si="16"/>
        <v>13</v>
      </c>
      <c r="P238" s="8">
        <f t="shared" si="20"/>
        <v>25.5</v>
      </c>
      <c r="Q238" s="10" t="s">
        <v>8315</v>
      </c>
      <c r="R238" t="s">
        <v>8316</v>
      </c>
      <c r="S238" s="14">
        <f t="shared" si="17"/>
        <v>41990.506377314814</v>
      </c>
      <c r="T238" s="15">
        <f t="shared" si="18"/>
        <v>42020.506377314814</v>
      </c>
      <c r="U238">
        <f t="shared" si="19"/>
        <v>2014</v>
      </c>
    </row>
    <row r="239" spans="1:21" ht="101.5" x14ac:dyDescent="0.35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f t="shared" si="16"/>
        <v>0</v>
      </c>
      <c r="P239" s="8">
        <f t="shared" si="20"/>
        <v>20</v>
      </c>
      <c r="Q239" s="10" t="s">
        <v>8315</v>
      </c>
      <c r="R239" t="s">
        <v>8316</v>
      </c>
      <c r="S239" s="14">
        <f t="shared" si="17"/>
        <v>42039.194988425923</v>
      </c>
      <c r="T239" s="15">
        <f t="shared" si="18"/>
        <v>42099.153321759266</v>
      </c>
      <c r="U239">
        <f t="shared" si="19"/>
        <v>2015</v>
      </c>
    </row>
    <row r="240" spans="1:21" ht="101.5" x14ac:dyDescent="0.35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f t="shared" si="16"/>
        <v>37</v>
      </c>
      <c r="P240" s="8">
        <f t="shared" si="20"/>
        <v>91.25</v>
      </c>
      <c r="Q240" s="10" t="s">
        <v>8315</v>
      </c>
      <c r="R240" t="s">
        <v>8316</v>
      </c>
      <c r="S240" s="14">
        <f t="shared" si="17"/>
        <v>41890.086805555555</v>
      </c>
      <c r="T240" s="15">
        <f t="shared" si="18"/>
        <v>41934.207638888889</v>
      </c>
      <c r="U240">
        <f t="shared" si="19"/>
        <v>2014</v>
      </c>
    </row>
    <row r="241" spans="1:21" ht="87" x14ac:dyDescent="0.35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f t="shared" si="16"/>
        <v>0</v>
      </c>
      <c r="P241" s="8">
        <f t="shared" si="20"/>
        <v>0</v>
      </c>
      <c r="Q241" s="10" t="s">
        <v>8315</v>
      </c>
      <c r="R241" t="s">
        <v>8316</v>
      </c>
      <c r="S241" s="14">
        <f t="shared" si="17"/>
        <v>42495.722187499996</v>
      </c>
      <c r="T241" s="15">
        <f t="shared" si="18"/>
        <v>42525.722187499996</v>
      </c>
      <c r="U241">
        <f t="shared" si="19"/>
        <v>2016</v>
      </c>
    </row>
    <row r="242" spans="1:21" ht="130.5" x14ac:dyDescent="0.35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f t="shared" si="16"/>
        <v>1</v>
      </c>
      <c r="P242" s="8">
        <f t="shared" si="20"/>
        <v>50</v>
      </c>
      <c r="Q242" s="10" t="s">
        <v>8315</v>
      </c>
      <c r="R242" t="s">
        <v>8316</v>
      </c>
      <c r="S242" s="14">
        <f t="shared" si="17"/>
        <v>42570.850381944445</v>
      </c>
      <c r="T242" s="15">
        <f t="shared" si="18"/>
        <v>42615.850381944445</v>
      </c>
      <c r="U242">
        <f t="shared" si="19"/>
        <v>2016</v>
      </c>
    </row>
    <row r="243" spans="1:21" ht="87" x14ac:dyDescent="0.35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f t="shared" si="16"/>
        <v>0</v>
      </c>
      <c r="P243" s="8">
        <f t="shared" si="20"/>
        <v>0</v>
      </c>
      <c r="Q243" s="10" t="s">
        <v>8315</v>
      </c>
      <c r="R243" t="s">
        <v>8316</v>
      </c>
      <c r="S243" s="14">
        <f t="shared" si="17"/>
        <v>41927.124884259261</v>
      </c>
      <c r="T243" s="15">
        <f t="shared" si="18"/>
        <v>41937.124884259261</v>
      </c>
      <c r="U243">
        <f t="shared" si="19"/>
        <v>2014</v>
      </c>
    </row>
    <row r="244" spans="1:21" ht="101.5" x14ac:dyDescent="0.35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f t="shared" si="16"/>
        <v>0</v>
      </c>
      <c r="P244" s="8">
        <f t="shared" si="20"/>
        <v>0</v>
      </c>
      <c r="Q244" s="10" t="s">
        <v>8315</v>
      </c>
      <c r="R244" t="s">
        <v>8316</v>
      </c>
      <c r="S244" s="14">
        <f t="shared" si="17"/>
        <v>42730.903726851851</v>
      </c>
      <c r="T244" s="15">
        <f t="shared" si="18"/>
        <v>42760.903726851851</v>
      </c>
      <c r="U244">
        <f t="shared" si="19"/>
        <v>2016</v>
      </c>
    </row>
    <row r="245" spans="1:21" ht="101.5" x14ac:dyDescent="0.35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f t="shared" si="16"/>
        <v>27</v>
      </c>
      <c r="P245" s="8">
        <f t="shared" si="20"/>
        <v>22.83</v>
      </c>
      <c r="Q245" s="10" t="s">
        <v>8315</v>
      </c>
      <c r="R245" t="s">
        <v>8316</v>
      </c>
      <c r="S245" s="14">
        <f t="shared" si="17"/>
        <v>42475.848067129627</v>
      </c>
      <c r="T245" s="15">
        <f t="shared" si="18"/>
        <v>42505.848067129627</v>
      </c>
      <c r="U245">
        <f t="shared" si="19"/>
        <v>2016</v>
      </c>
    </row>
    <row r="246" spans="1:21" ht="116" x14ac:dyDescent="0.35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f t="shared" si="16"/>
        <v>10</v>
      </c>
      <c r="P246" s="8">
        <f t="shared" si="20"/>
        <v>16.670000000000002</v>
      </c>
      <c r="Q246" s="10" t="s">
        <v>8315</v>
      </c>
      <c r="R246" t="s">
        <v>8316</v>
      </c>
      <c r="S246" s="14">
        <f t="shared" si="17"/>
        <v>42188.83293981482</v>
      </c>
      <c r="T246" s="15">
        <f t="shared" si="18"/>
        <v>42242.772222222222</v>
      </c>
      <c r="U246">
        <f t="shared" si="19"/>
        <v>2015</v>
      </c>
    </row>
    <row r="247" spans="1:21" ht="116" x14ac:dyDescent="0.35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f t="shared" si="16"/>
        <v>71</v>
      </c>
      <c r="P247" s="8">
        <f t="shared" si="20"/>
        <v>106.97</v>
      </c>
      <c r="Q247" s="10" t="s">
        <v>8315</v>
      </c>
      <c r="R247" t="s">
        <v>8316</v>
      </c>
      <c r="S247" s="14">
        <f t="shared" si="17"/>
        <v>42053.049375000002</v>
      </c>
      <c r="T247" s="15">
        <f t="shared" si="18"/>
        <v>42096.041666666672</v>
      </c>
      <c r="U247">
        <f t="shared" si="19"/>
        <v>2015</v>
      </c>
    </row>
    <row r="248" spans="1:21" ht="130.5" x14ac:dyDescent="0.35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f t="shared" si="16"/>
        <v>2</v>
      </c>
      <c r="P248" s="8">
        <f t="shared" si="20"/>
        <v>10.25</v>
      </c>
      <c r="Q248" s="10" t="s">
        <v>8315</v>
      </c>
      <c r="R248" t="s">
        <v>8316</v>
      </c>
      <c r="S248" s="14">
        <f t="shared" si="17"/>
        <v>41883.916678240741</v>
      </c>
      <c r="T248" s="15">
        <f t="shared" si="18"/>
        <v>41906.916678240741</v>
      </c>
      <c r="U248">
        <f t="shared" si="19"/>
        <v>2014</v>
      </c>
    </row>
    <row r="249" spans="1:21" ht="130.5" x14ac:dyDescent="0.35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f t="shared" si="16"/>
        <v>2</v>
      </c>
      <c r="P249" s="8">
        <f t="shared" si="20"/>
        <v>59</v>
      </c>
      <c r="Q249" s="10" t="s">
        <v>8315</v>
      </c>
      <c r="R249" t="s">
        <v>8316</v>
      </c>
      <c r="S249" s="14">
        <f t="shared" si="17"/>
        <v>42767.031678240746</v>
      </c>
      <c r="T249" s="15">
        <f t="shared" si="18"/>
        <v>42797.208333333328</v>
      </c>
      <c r="U249">
        <f t="shared" si="19"/>
        <v>2017</v>
      </c>
    </row>
    <row r="250" spans="1:21" ht="101.5" x14ac:dyDescent="0.35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f t="shared" si="16"/>
        <v>3</v>
      </c>
      <c r="P250" s="8">
        <f t="shared" si="20"/>
        <v>15.67</v>
      </c>
      <c r="Q250" s="10" t="s">
        <v>8315</v>
      </c>
      <c r="R250" t="s">
        <v>8316</v>
      </c>
      <c r="S250" s="14">
        <f t="shared" si="17"/>
        <v>42029.135879629626</v>
      </c>
      <c r="T250" s="15">
        <f t="shared" si="18"/>
        <v>42059.135879629626</v>
      </c>
      <c r="U250">
        <f t="shared" si="19"/>
        <v>2015</v>
      </c>
    </row>
    <row r="251" spans="1:21" ht="116" x14ac:dyDescent="0.35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f t="shared" si="16"/>
        <v>0</v>
      </c>
      <c r="P251" s="8">
        <f t="shared" si="20"/>
        <v>1</v>
      </c>
      <c r="Q251" s="10" t="s">
        <v>8315</v>
      </c>
      <c r="R251" t="s">
        <v>8316</v>
      </c>
      <c r="S251" s="14">
        <f t="shared" si="17"/>
        <v>42358.573182870372</v>
      </c>
      <c r="T251" s="15">
        <f t="shared" si="18"/>
        <v>42377.273611111115</v>
      </c>
      <c r="U251">
        <f t="shared" si="19"/>
        <v>2015</v>
      </c>
    </row>
  </sheetData>
  <conditionalFormatting sqref="F1:F251">
    <cfRule type="cellIs" dxfId="15" priority="3" operator="equal">
      <formula>"canceled"</formula>
    </cfRule>
    <cfRule type="cellIs" dxfId="14" priority="5" operator="equal">
      <formula>"failed"</formula>
    </cfRule>
    <cfRule type="cellIs" dxfId="13" priority="6" operator="equal">
      <formula>"live"</formula>
    </cfRule>
    <cfRule type="cellIs" dxfId="12" priority="7" operator="equal">
      <formula>"successful"</formula>
    </cfRule>
    <cfRule type="cellIs" dxfId="11" priority="8" operator="equal">
      <formula>"successful"</formula>
    </cfRule>
    <cfRule type="cellIs" dxfId="10" priority="9" operator="equal">
      <formula>"live"</formula>
    </cfRule>
    <cfRule type="cellIs" dxfId="9" priority="10" operator="equal">
      <formula>"successful"</formula>
    </cfRule>
  </conditionalFormatting>
  <conditionalFormatting sqref="F1">
    <cfRule type="cellIs" dxfId="8" priority="4" operator="equal">
      <formula>"canceled"</formula>
    </cfRule>
  </conditionalFormatting>
  <conditionalFormatting sqref="O1:O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9404-563D-4C0A-9131-FB70DA4BC313}">
  <dimension ref="A1:C14"/>
  <sheetViews>
    <sheetView workbookViewId="0">
      <selection activeCell="E11" sqref="E11"/>
    </sheetView>
  </sheetViews>
  <sheetFormatPr defaultRowHeight="14.5" x14ac:dyDescent="0.35"/>
  <cols>
    <col min="1" max="1" width="25.453125" customWidth="1"/>
    <col min="2" max="2" width="17.6328125" customWidth="1"/>
    <col min="3" max="3" width="15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8392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5">
      <c r="A6" t="s">
        <v>8393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5">
      <c r="A7" t="s">
        <v>8394</v>
      </c>
      <c r="B7" s="20">
        <f>B5-B6</f>
        <v>3500</v>
      </c>
      <c r="C7" s="20">
        <f>C5-C6</f>
        <v>8000</v>
      </c>
    </row>
    <row r="8" spans="1:3" x14ac:dyDescent="0.35">
      <c r="B8" s="19"/>
      <c r="C8" s="19"/>
    </row>
    <row r="9" spans="1:3" x14ac:dyDescent="0.3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8395</v>
      </c>
      <c r="B11" s="21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8396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35">
      <c r="A13" t="s">
        <v>8397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3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E0C46-FBED-452A-A2A7-162CF0D73BFE}">
  <dimension ref="A1:F22"/>
  <sheetViews>
    <sheetView topLeftCell="A3" workbookViewId="0">
      <selection activeCell="F19" sqref="F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8367</v>
      </c>
      <c r="B2" t="s">
        <v>8360</v>
      </c>
    </row>
    <row r="4" spans="1:6" x14ac:dyDescent="0.35">
      <c r="A4" s="12" t="s">
        <v>8363</v>
      </c>
      <c r="B4" s="12" t="s">
        <v>8361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8218</v>
      </c>
      <c r="E5" t="s">
        <v>8362</v>
      </c>
    </row>
    <row r="6" spans="1:6" x14ac:dyDescent="0.35">
      <c r="A6" s="16" t="s">
        <v>8374</v>
      </c>
      <c r="B6" s="11">
        <v>7</v>
      </c>
      <c r="C6" s="11">
        <v>33</v>
      </c>
      <c r="D6" s="11">
        <v>56</v>
      </c>
      <c r="E6" s="11">
        <v>96</v>
      </c>
      <c r="F6" s="23">
        <f>GETPIVOTDATA("outcomes",A4,"outcomes","failed","Date Created Conversion",1)/GETPIVOTDATA("outcomes",A4,"Date Created Conversion",1)</f>
        <v>0.34375</v>
      </c>
    </row>
    <row r="7" spans="1:6" x14ac:dyDescent="0.35">
      <c r="A7" s="16" t="s">
        <v>8375</v>
      </c>
      <c r="B7" s="11">
        <v>3</v>
      </c>
      <c r="C7" s="11">
        <v>39</v>
      </c>
      <c r="D7" s="11">
        <v>71</v>
      </c>
      <c r="E7" s="11">
        <v>113</v>
      </c>
      <c r="F7" s="23">
        <f>GETPIVOTDATA("outcomes",$A$4,"outcomes","failed","Date Created Conversion",2)/GETPIVOTDATA("outcomes",$A$4,"Date Created Conversion",2)</f>
        <v>0.34513274336283184</v>
      </c>
    </row>
    <row r="8" spans="1:6" x14ac:dyDescent="0.35">
      <c r="A8" s="16" t="s">
        <v>8376</v>
      </c>
      <c r="B8" s="11">
        <v>3</v>
      </c>
      <c r="C8" s="11">
        <v>33</v>
      </c>
      <c r="D8" s="11">
        <v>56</v>
      </c>
      <c r="E8" s="11">
        <v>92</v>
      </c>
      <c r="F8" s="23">
        <f>GETPIVOTDATA("outcomes",$A$4,"outcomes","failed","Date Created Conversion",3)/GETPIVOTDATA("outcomes",$A$4,"Date Created Conversion",3)</f>
        <v>0.35869565217391303</v>
      </c>
    </row>
    <row r="9" spans="1:6" x14ac:dyDescent="0.35">
      <c r="A9" s="16" t="s">
        <v>8377</v>
      </c>
      <c r="B9" s="11">
        <v>2</v>
      </c>
      <c r="C9" s="11">
        <v>40</v>
      </c>
      <c r="D9" s="11">
        <v>71</v>
      </c>
      <c r="E9" s="11">
        <v>113</v>
      </c>
      <c r="F9" s="23">
        <f>GETPIVOTDATA("outcomes",$A$4,"outcomes","failed","Date Created Conversion",4)/GETPIVOTDATA("outcomes",$A$4,"Date Created Conversion",4)</f>
        <v>0.35398230088495575</v>
      </c>
    </row>
    <row r="10" spans="1:6" x14ac:dyDescent="0.35">
      <c r="A10" s="16" t="s">
        <v>8368</v>
      </c>
      <c r="B10" s="11">
        <v>3</v>
      </c>
      <c r="C10" s="11">
        <v>52</v>
      </c>
      <c r="D10" s="11">
        <v>111</v>
      </c>
      <c r="E10" s="11">
        <v>166</v>
      </c>
      <c r="F10" s="23">
        <f>GETPIVOTDATA("outcomes",$A$4,"outcomes","failed","Date Created Conversion",5)/GETPIVOTDATA("outcomes",$A$4,"Date Created Conversion",5)</f>
        <v>0.31325301204819278</v>
      </c>
    </row>
    <row r="11" spans="1:6" x14ac:dyDescent="0.35">
      <c r="A11" s="16" t="s">
        <v>8378</v>
      </c>
      <c r="B11" s="11">
        <v>4</v>
      </c>
      <c r="C11" s="11">
        <v>49</v>
      </c>
      <c r="D11" s="11">
        <v>100</v>
      </c>
      <c r="E11" s="11">
        <v>153</v>
      </c>
      <c r="F11" s="23">
        <f>GETPIVOTDATA("outcomes",$A$4,"outcomes","failed","Date Created Conversion",6)/GETPIVOTDATA("outcomes",$A$4,"Date Created Conversion",6)</f>
        <v>0.3202614379084967</v>
      </c>
    </row>
    <row r="12" spans="1:6" x14ac:dyDescent="0.35">
      <c r="A12" s="16" t="s">
        <v>8369</v>
      </c>
      <c r="B12" s="11">
        <v>1</v>
      </c>
      <c r="C12" s="11">
        <v>50</v>
      </c>
      <c r="D12" s="11">
        <v>87</v>
      </c>
      <c r="E12" s="11">
        <v>138</v>
      </c>
      <c r="F12" s="23">
        <f>GETPIVOTDATA("outcomes",$A$4,"outcomes","failed","Date Created Conversion",7)/GETPIVOTDATA("outcomes",$A$4,"Date Created Conversion",7)</f>
        <v>0.36231884057971014</v>
      </c>
    </row>
    <row r="13" spans="1:6" x14ac:dyDescent="0.35">
      <c r="A13" s="16" t="s">
        <v>8370</v>
      </c>
      <c r="B13" s="11">
        <v>4</v>
      </c>
      <c r="C13" s="11">
        <v>47</v>
      </c>
      <c r="D13" s="11">
        <v>72</v>
      </c>
      <c r="E13" s="11">
        <v>123</v>
      </c>
      <c r="F13" s="23">
        <f>GETPIVOTDATA("outcomes",$A$4,"outcomes","failed","Date Created Conversion",8)/GETPIVOTDATA("outcomes",$A$4,"Date Created Conversion",8)</f>
        <v>0.38211382113821141</v>
      </c>
    </row>
    <row r="14" spans="1:6" x14ac:dyDescent="0.35">
      <c r="A14" s="16" t="s">
        <v>8371</v>
      </c>
      <c r="B14" s="11">
        <v>4</v>
      </c>
      <c r="C14" s="11">
        <v>34</v>
      </c>
      <c r="D14" s="11">
        <v>59</v>
      </c>
      <c r="E14" s="11">
        <v>97</v>
      </c>
      <c r="F14" s="23">
        <f>GETPIVOTDATA("outcomes",$A$4,"outcomes","failed","Date Created Conversion",9)/GETPIVOTDATA("outcomes",$A$4,"Date Created Conversion",9)</f>
        <v>0.35051546391752575</v>
      </c>
    </row>
    <row r="15" spans="1:6" x14ac:dyDescent="0.35">
      <c r="A15" s="16" t="s">
        <v>8372</v>
      </c>
      <c r="B15" s="11"/>
      <c r="C15" s="11">
        <v>50</v>
      </c>
      <c r="D15" s="11">
        <v>65</v>
      </c>
      <c r="E15" s="11">
        <v>115</v>
      </c>
      <c r="F15" s="23">
        <f>GETPIVOTDATA("outcomes",$A$4,"outcomes","failed","Date Created Conversion",10)/GETPIVOTDATA("outcomes",$A$4,"Date Created Conversion",10)</f>
        <v>0.43478260869565216</v>
      </c>
    </row>
    <row r="16" spans="1:6" x14ac:dyDescent="0.35">
      <c r="A16" s="16" t="s">
        <v>8373</v>
      </c>
      <c r="B16" s="11">
        <v>3</v>
      </c>
      <c r="C16" s="11">
        <v>31</v>
      </c>
      <c r="D16" s="11">
        <v>54</v>
      </c>
      <c r="E16" s="11">
        <v>88</v>
      </c>
      <c r="F16" s="23">
        <f>GETPIVOTDATA("outcomes",$A$4,"outcomes","failed","Date Created Conversion",11)/GETPIVOTDATA("outcomes",$A$4,"Date Created Conversion",11)</f>
        <v>0.35227272727272729</v>
      </c>
    </row>
    <row r="17" spans="1:6" x14ac:dyDescent="0.35">
      <c r="A17" s="16" t="s">
        <v>8379</v>
      </c>
      <c r="B17" s="11">
        <v>3</v>
      </c>
      <c r="C17" s="11">
        <v>35</v>
      </c>
      <c r="D17" s="11">
        <v>37</v>
      </c>
      <c r="E17" s="11">
        <v>75</v>
      </c>
      <c r="F17" s="23">
        <f>GETPIVOTDATA("outcomes",$A$4,"outcomes","failed","Date Created Conversion",12)/GETPIVOTDATA("outcomes",$A$4,"Date Created Conversion",12)</f>
        <v>0.46666666666666667</v>
      </c>
    </row>
    <row r="18" spans="1:6" x14ac:dyDescent="0.35">
      <c r="A18" s="16" t="s">
        <v>8362</v>
      </c>
      <c r="B18" s="11">
        <v>37</v>
      </c>
      <c r="C18" s="11">
        <v>493</v>
      </c>
      <c r="D18" s="11">
        <v>839</v>
      </c>
      <c r="E18" s="11">
        <v>1369</v>
      </c>
      <c r="F18" s="23">
        <f>GETPIVOTDATA("outcomes",$A$4,"outcomes","failed")/GETPIVOTDATA("outcomes",$A$4)</f>
        <v>0.36011687363038714</v>
      </c>
    </row>
    <row r="21" spans="1:6" x14ac:dyDescent="0.35">
      <c r="D21">
        <f>GETPIVOTDATA("outcomes",$A$4,"outcomes","failed","Date Created Conversion",1)/GETPIVOTDATA("outcomes",$A$4,"Date Created Conversion",1)</f>
        <v>0.34375</v>
      </c>
    </row>
    <row r="22" spans="1:6" x14ac:dyDescent="0.35">
      <c r="D22">
        <f>GETPIVOTDATA("outcomes",$A$4,"outcomes","failed","Date Created Conversion",2)/GETPIVOTDATA("outcomes",$A$4,"Date Created Conversion",2)</f>
        <v>0.34513274336283184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A2F46-539B-4E1F-85F6-26CEA92B1677}">
  <dimension ref="A1:H13"/>
  <sheetViews>
    <sheetView tabSelected="1" zoomScale="90" zoomScaleNormal="90" workbookViewId="0">
      <selection activeCell="G17" sqref="G17"/>
    </sheetView>
  </sheetViews>
  <sheetFormatPr defaultRowHeight="14.5" x14ac:dyDescent="0.35"/>
  <cols>
    <col min="1" max="1" width="17.08984375" bestFit="1" customWidth="1"/>
    <col min="2" max="2" width="10.6328125" customWidth="1"/>
    <col min="3" max="3" width="8.36328125" customWidth="1"/>
    <col min="4" max="4" width="8.81640625" customWidth="1"/>
    <col min="5" max="5" width="7.453125" customWidth="1"/>
    <col min="6" max="6" width="10.81640625" customWidth="1"/>
    <col min="7" max="7" width="10.7265625" customWidth="1"/>
    <col min="8" max="8" width="10.54296875" customWidth="1"/>
  </cols>
  <sheetData>
    <row r="1" spans="1:8" ht="43.5" x14ac:dyDescent="0.35">
      <c r="A1" s="22" t="s">
        <v>8399</v>
      </c>
      <c r="B1" s="22" t="s">
        <v>8400</v>
      </c>
      <c r="C1" s="22" t="s">
        <v>8401</v>
      </c>
      <c r="D1" s="22" t="s">
        <v>8402</v>
      </c>
      <c r="E1" s="22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35">
      <c r="A2" t="s">
        <v>8407</v>
      </c>
      <c r="B2">
        <f>COUNTIFS(Kickstarter!F:F,"successful", Kickstarter!D:D,"&lt;1000", Kickstarter!R:R,"plays")</f>
        <v>141</v>
      </c>
      <c r="C2">
        <f>COUNTIFS(Kickstarter!F:F,"failed", Kickstarter!D:D,"&lt;1000", Kickstarter!R:R,"plays")</f>
        <v>45</v>
      </c>
      <c r="D2">
        <f>COUNTIFS(Kickstarter!F:F,"canceled", Kickstarter!D:D,"&lt;1000", Kickstarter!R:R,"plays")</f>
        <v>0</v>
      </c>
      <c r="E2">
        <f>SUM(B2:D2)</f>
        <v>186</v>
      </c>
      <c r="F2">
        <f>IFERROR(ROUND(B2/E2*100,0),0)</f>
        <v>76</v>
      </c>
      <c r="G2">
        <f>IFERROR(ROUND(C2/E2*100,0),0)</f>
        <v>24</v>
      </c>
      <c r="H2">
        <f>IFERROR(ROUND(D2/E2*100,0),0)</f>
        <v>0</v>
      </c>
    </row>
    <row r="3" spans="1:8" x14ac:dyDescent="0.35">
      <c r="A3" t="s">
        <v>8408</v>
      </c>
      <c r="B3">
        <f>COUNTIFS(Kickstarter!D:D,"&gt;=1000",Kickstarter!F:F,"successful",Kickstarter!D:D,"&lt;=4999",Kickstarter!$D:$D,"&gt;=1000",Kickstarter!R:R,"plays",Kickstarter!D:D,"&lt;=4999")</f>
        <v>388</v>
      </c>
      <c r="C3">
        <f>COUNTIFS(Kickstarter!D:D,"&gt;=1000",Kickstarter!F:F,"failed",Kickstarter!D:D,"&lt;=4999",Kickstarter!$D:$D,"&gt;=1000",Kickstarter!R:R,"plays",Kickstarter!D:D,"&lt;=4999")</f>
        <v>146</v>
      </c>
      <c r="D3">
        <f>COUNTIFS(Kickstarter!D:D,"&gt;=1000",Kickstarter!F:F,"canceled",Kickstarter!D:D,"&lt;=4999",Kickstarter!$D:$D,"&gt;=1000",Kickstarter!R:R,"plays",Kickstarter!D:D,"&lt;=4999")</f>
        <v>0</v>
      </c>
      <c r="E3">
        <f t="shared" ref="E3:E13" si="0">SUM(B3:D3)</f>
        <v>534</v>
      </c>
      <c r="F3">
        <f t="shared" ref="F3:F13" si="1">IFERROR(ROUND(B3/E3*100,0),0)</f>
        <v>73</v>
      </c>
      <c r="G3">
        <f t="shared" ref="G3:G13" si="2">IFERROR(ROUND(C3/E3*100,0),0)</f>
        <v>27</v>
      </c>
      <c r="H3">
        <f t="shared" ref="H3:H13" si="3">IFERROR(ROUND(D3/E3*100,0),0)</f>
        <v>0</v>
      </c>
    </row>
    <row r="4" spans="1:8" x14ac:dyDescent="0.35">
      <c r="A4" t="s">
        <v>8409</v>
      </c>
      <c r="B4">
        <f>COUNTIFS(Kickstarter!D:D,"&gt;=5000",Kickstarter!F:F,"successful",Kickstarter!D:D,"&lt;=9999",Kickstarter!$D:$D,"&gt;=5000",Kickstarter!R:R,"plays",Kickstarter!D:D,"&lt;=9999")</f>
        <v>93</v>
      </c>
      <c r="C4">
        <f>COUNTIFS(Kickstarter!D:D,"&gt;=5000",Kickstarter!F:F,"failed",Kickstarter!D:D,"&lt;=9999",Kickstarter!$D:$D,"&gt;=5000",Kickstarter!R:R,"plays",Kickstarter!D:D,"&lt;=9999")</f>
        <v>76</v>
      </c>
      <c r="D4">
        <f>COUNTIFS(Kickstarter!D:D,"&gt;=5000",Kickstarter!F:F,"canceled",Kickstarter!D:D,"&lt;=9999",Kickstarter!$D:$D,"&gt;=5000",Kickstarter!R:R,"plays",Kickstarter!D:D,"&lt;=9999")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8410</v>
      </c>
      <c r="B5">
        <f>COUNTIFS(Kickstarter!D:D,"&gt;=10000",Kickstarter!F:F,"successful",Kickstarter!D:D,"&lt;=14999",Kickstarter!$D:$D,"&gt;=10000",Kickstarter!R:R,"plays",Kickstarter!D:D,"&lt;=14999")</f>
        <v>39</v>
      </c>
      <c r="C5">
        <f>COUNTIFS(Kickstarter!D:D,"&gt;=10000",Kickstarter!F:F,"failed",Kickstarter!D:D,"&lt;=14999",Kickstarter!$D:$D,"&gt;=10000",Kickstarter!R:R,"plays",Kickstarter!D:D,"&lt;=14999")</f>
        <v>33</v>
      </c>
      <c r="D5">
        <f>COUNTIFS(Kickstarter!D:D,"&gt;=10000",Kickstarter!F:F,"canceld",Kickstarter!D:D,"&lt;=14999",Kickstarter!$D:$D,"&gt;=10000",Kickstarter!R:R,"plays",Kickstarter!D:D,"&lt;=14999")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8411</v>
      </c>
      <c r="B6">
        <f>COUNTIFS(Kickstarter!D:D,"&gt;=15000",Kickstarter!F:F,"successful",Kickstarter!D:D,"&lt;=19999",Kickstarter!$D:$D,"&gt;=15000",Kickstarter!R:R,"plays",Kickstarter!D:D,"&lt;=19999")</f>
        <v>12</v>
      </c>
      <c r="C6">
        <f>COUNTIFS(Kickstarter!D:D,"&gt;=15000",Kickstarter!F:F,"failed",Kickstarter!D:D,"&lt;=19999",Kickstarter!$D:$D,"&gt;=15000",Kickstarter!R:R,"plays",Kickstarter!D:D,"&lt;=19999")</f>
        <v>12</v>
      </c>
      <c r="D6">
        <f>COUNTIFS(Kickstarter!D:D,"&gt;=15000",Kickstarter!F:F,"canceled",Kickstarter!D:D,"&lt;=19999",Kickstarter!$D:$D,"&gt;=15000",Kickstarter!R:R,"plays",Kickstarter!D:D,"&lt;=19999")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8412</v>
      </c>
      <c r="B7">
        <f>COUNTIFS(Kickstarter!D:D,"&gt;=20000",Kickstarter!F:F,"successful",Kickstarter!D:D,"&lt;=24999",Kickstarter!$D:$D,"&gt;=20000",Kickstarter!R:R,"plays",Kickstarter!D:D,"&lt;=24999")</f>
        <v>9</v>
      </c>
      <c r="C7">
        <f>COUNTIFS(Kickstarter!D:D,"&gt;=20000",Kickstarter!F:F,"failed",Kickstarter!D:D,"&lt;=24999",Kickstarter!$D:$D,"&gt;=20000",Kickstarter!R:R,"plays",Kickstarter!D:D,"&lt;=24999")</f>
        <v>11</v>
      </c>
      <c r="D7">
        <f>COUNTIFS(Kickstarter!D:D,"&gt;=20000",Kickstarter!F:F,"canceled",Kickstarter!D:D,"&lt;=24999",Kickstarter!$D:$D,"&gt;=20000",Kickstarter!R:R,"plays",Kickstarter!D:D,"&lt;=24999")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t="s">
        <v>8413</v>
      </c>
      <c r="B8">
        <f>COUNTIFS(Kickstarter!D:D,"&gt;=25000",Kickstarter!F:F,"successful",Kickstarter!D:D,"&lt;=29999",Kickstarter!$D:$D,"&gt;=25000",Kickstarter!R:R,"plays",Kickstarter!D:D,"&lt;=29999")</f>
        <v>1</v>
      </c>
      <c r="C8">
        <f>COUNTIFS(Kickstarter!D:D,"&gt;=25000",Kickstarter!F:F,"failed",Kickstarter!D:D,"&lt;=29999",Kickstarter!$D:$D,"&gt;=25000",Kickstarter!R:R,"plays",Kickstarter!D:D,"&lt;=29999")</f>
        <v>4</v>
      </c>
      <c r="D8">
        <f>COUNTIFS(Kickstarter!D:D,"&gt;=25000",Kickstarter!F:F,"canceled",Kickstarter!D:D,"&lt;=29999",Kickstarter!$D:$D,"&gt;=25000",Kickstarter!R:R,"plays",Kickstarter!D:D,"&lt;=29999")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8414</v>
      </c>
      <c r="B9">
        <f>COUNTIFS(Kickstarter!D:D,"&gt;=30000",Kickstarter!F:F,"successful",Kickstarter!D:D,"&lt;=34999",Kickstarter!$D:$D,"&gt;=30000",Kickstarter!R:R,"plays",Kickstarter!D:D,"&lt;=34999")</f>
        <v>3</v>
      </c>
      <c r="C9">
        <f>COUNTIFS(Kickstarter!D:D,"&gt;=30000",Kickstarter!F:F,"failed",Kickstarter!D:D,"&lt;=34999",Kickstarter!$D:$D,"&gt;=30000",Kickstarter!R:R,"plays",Kickstarter!D:D,"&lt;=34999")</f>
        <v>8</v>
      </c>
      <c r="D9">
        <f>COUNTIFS(Kickstarter!D:D,"&gt;=30000",Kickstarter!F:F,"canceled",Kickstarter!D:D,"&lt;=34999",Kickstarter!$D:$D,"&gt;=30000",Kickstarter!R:R,"plays",Kickstarter!D:D,"&lt;=34999")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8415</v>
      </c>
      <c r="B10">
        <f>COUNTIFS(Kickstarter!D:D,"&gt;=35000",Kickstarter!F:F,"successful",Kickstarter!D:D,"&lt;=39999",Kickstarter!$D:$D,"&gt;=35000",Kickstarter!R:R,"plays",Kickstarter!D:D,"&lt;=39999")</f>
        <v>4</v>
      </c>
      <c r="C10">
        <f>COUNTIFS(Kickstarter!D:D,"&gt;=35000",Kickstarter!F:F,"failed",Kickstarter!D:D,"&lt;=39999",Kickstarter!$D:$D,"&gt;=35000",Kickstarter!R:R,"plays",Kickstarter!D:D,"&lt;=39999")</f>
        <v>2</v>
      </c>
      <c r="D10">
        <f>COUNTIFS(Kickstarter!D:D,"&gt;=35000",Kickstarter!F:F,"canceled",Kickstarter!D:D,"&lt;=39999",Kickstarter!$D:$D,"&gt;=35000",Kickstarter!R:R,"plays",Kickstarter!D:D,"&lt;=39999")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t="s">
        <v>8416</v>
      </c>
      <c r="B11">
        <f>COUNTIFS(Kickstarter!D:D,"&gt;=40000",Kickstarter!F:F,"successful",Kickstarter!D:D,"&lt;=44999",Kickstarter!$D:$D,"&gt;=40000",Kickstarter!R:R,"plays",Kickstarter!D:D,"&lt;=44999")</f>
        <v>2</v>
      </c>
      <c r="C11">
        <f>COUNTIFS(Kickstarter!D:D,"&gt;=40000",Kickstarter!F:F,"failed",Kickstarter!D:D,"&lt;=44999",Kickstarter!$D:$D,"&gt;=40000",Kickstarter!R:R,"plays",Kickstarter!D:D,"&lt;=44999")</f>
        <v>1</v>
      </c>
      <c r="D11">
        <f>COUNTIFS(Kickstarter!D:D,"&gt;=40000",Kickstarter!F:F,"canceled",Kickstarter!D:D,"&lt;=44999",Kickstarter!$D:$D,"&gt;=40000",Kickstarter!R:R,"plays",Kickstarter!D:D,"&lt;=44999")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8417</v>
      </c>
      <c r="B12">
        <f>COUNTIFS(Kickstarter!D:D,"&gt;=45000",Kickstarter!F:F,"successful",Kickstarter!D:D,"&lt;=49999",Kickstarter!$D:$D,"&gt;=45000",Kickstarter!R:R,"plays",Kickstarter!D:D,"&lt;=49999")</f>
        <v>0</v>
      </c>
      <c r="C12">
        <f>COUNTIFS(Kickstarter!D:D,"&gt;=45000",Kickstarter!F:F,"failed",Kickstarter!D:D,"&lt;=49999",Kickstarter!$D:$D,"&gt;=45000",Kickstarter!R:R,"plays",Kickstarter!D:D,"&lt;=49999")</f>
        <v>1</v>
      </c>
      <c r="D12">
        <f>COUNTIFS(Kickstarter!D:D,"&gt;=45000",Kickstarter!F:F,"canceled",Kickstarter!D:D,"&lt;=49999",Kickstarter!$D:$D,"&gt;=45000",Kickstarter!R:R,"plays",Kickstarter!D:D,"&lt;=49999")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8418</v>
      </c>
      <c r="B13">
        <f>COUNTIFS(Kickstarter!F:F,"successful", Kickstarter!D:D,"&gt;50000", Kickstarter!R:R,"plays")</f>
        <v>2</v>
      </c>
      <c r="C13">
        <f>COUNTIFS(Kickstarter!F:F,"failed", Kickstarter!D:D,"&gt;50000", Kickstarter!R:R,"plays")</f>
        <v>10</v>
      </c>
      <c r="D13">
        <f>COUNTIFS(Kickstarter!F:F,"canceled", Kickstarter!D:D,"&gt;50000", Kickstarter!R:R,"plays")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3841" sqref="F3841"/>
    </sheetView>
  </sheetViews>
  <sheetFormatPr defaultColWidth="8.81640625" defaultRowHeight="14.5" x14ac:dyDescent="0.35"/>
  <cols>
    <col min="2" max="2" width="12.453125" style="2" customWidth="1"/>
    <col min="3" max="3" width="23.6328125" style="2" customWidth="1"/>
    <col min="4" max="4" width="17.453125" style="4" customWidth="1"/>
    <col min="5" max="5" width="18.08984375" style="5" customWidth="1"/>
    <col min="6" max="6" width="11.7265625" customWidth="1"/>
    <col min="7" max="7" width="8.54296875" customWidth="1"/>
    <col min="8" max="8" width="8.6328125" customWidth="1"/>
    <col min="9" max="9" width="14.81640625" customWidth="1"/>
    <col min="10" max="10" width="14.453125" customWidth="1"/>
    <col min="11" max="11" width="15.453125" customWidth="1"/>
    <col min="12" max="12" width="8.7265625" customWidth="1"/>
    <col min="13" max="13" width="10.1796875" customWidth="1"/>
    <col min="14" max="14" width="20.54296875" customWidth="1"/>
    <col min="15" max="15" width="11.08984375" customWidth="1"/>
    <col min="16" max="16" width="15.90625" customWidth="1"/>
    <col min="17" max="17" width="20.54296875" customWidth="1"/>
    <col min="19" max="19" width="13.1796875" customWidth="1"/>
    <col min="20" max="20" width="11.6328125" customWidth="1"/>
  </cols>
  <sheetData>
    <row r="1" spans="1:21" s="2" customFormat="1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  <c r="U1" s="9" t="s">
        <v>8367</v>
      </c>
    </row>
    <row r="2" spans="1:21" ht="101.5" x14ac:dyDescent="0.3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43.5" x14ac:dyDescent="0.3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101.5" x14ac:dyDescent="0.3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72.5" x14ac:dyDescent="0.3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130.5" x14ac:dyDescent="0.3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101.5" x14ac:dyDescent="0.3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116" x14ac:dyDescent="0.3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116" x14ac:dyDescent="0.3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43.5" x14ac:dyDescent="0.3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116" x14ac:dyDescent="0.3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116" x14ac:dyDescent="0.3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130.5" x14ac:dyDescent="0.3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116" x14ac:dyDescent="0.3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87" x14ac:dyDescent="0.3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58" x14ac:dyDescent="0.3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116" x14ac:dyDescent="0.3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101.5" x14ac:dyDescent="0.3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116" x14ac:dyDescent="0.3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101.5" x14ac:dyDescent="0.3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130.5" x14ac:dyDescent="0.3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101.5" x14ac:dyDescent="0.3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116" x14ac:dyDescent="0.3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72.5" x14ac:dyDescent="0.3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101.5" x14ac:dyDescent="0.3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72.5" x14ac:dyDescent="0.3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116" x14ac:dyDescent="0.3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87" x14ac:dyDescent="0.3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101.5" x14ac:dyDescent="0.3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72.5" x14ac:dyDescent="0.3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116" x14ac:dyDescent="0.3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116" x14ac:dyDescent="0.3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101.5" x14ac:dyDescent="0.3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116" x14ac:dyDescent="0.3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116" x14ac:dyDescent="0.3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130.5" x14ac:dyDescent="0.3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87" x14ac:dyDescent="0.3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72.5" x14ac:dyDescent="0.3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116" x14ac:dyDescent="0.3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116" x14ac:dyDescent="0.3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116" x14ac:dyDescent="0.3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116" x14ac:dyDescent="0.3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116" x14ac:dyDescent="0.3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116" x14ac:dyDescent="0.3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116" x14ac:dyDescent="0.3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130.5" x14ac:dyDescent="0.3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101.5" x14ac:dyDescent="0.3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116" x14ac:dyDescent="0.3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116" x14ac:dyDescent="0.3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116" x14ac:dyDescent="0.3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43.5" x14ac:dyDescent="0.3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101.5" x14ac:dyDescent="0.3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116" x14ac:dyDescent="0.3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101.5" x14ac:dyDescent="0.3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72.5" x14ac:dyDescent="0.3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130.5" x14ac:dyDescent="0.3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101.5" x14ac:dyDescent="0.3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72.5" x14ac:dyDescent="0.3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101.5" x14ac:dyDescent="0.3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87" x14ac:dyDescent="0.3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116" x14ac:dyDescent="0.3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101.5" x14ac:dyDescent="0.3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116" x14ac:dyDescent="0.3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130.5" x14ac:dyDescent="0.3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101.5" x14ac:dyDescent="0.3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101.5" x14ac:dyDescent="0.3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87" x14ac:dyDescent="0.3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5">ROUND(E67/D67*100,0)</f>
        <v>108</v>
      </c>
      <c r="P67" s="8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72.5" x14ac:dyDescent="0.3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 s="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116" x14ac:dyDescent="0.3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 s="8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116" x14ac:dyDescent="0.3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 s="8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130.5" x14ac:dyDescent="0.3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 s="8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116" x14ac:dyDescent="0.3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 s="8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101.5" x14ac:dyDescent="0.3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 s="8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101.5" x14ac:dyDescent="0.3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 s="8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116" x14ac:dyDescent="0.3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 s="8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101.5" x14ac:dyDescent="0.3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 s="8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87" x14ac:dyDescent="0.3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 s="8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116" x14ac:dyDescent="0.3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 s="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72.5" x14ac:dyDescent="0.3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 s="8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59.5" x14ac:dyDescent="0.3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 s="8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101.5" x14ac:dyDescent="0.3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 s="8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87" x14ac:dyDescent="0.3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 s="8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101.5" x14ac:dyDescent="0.3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 s="8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101.5" x14ac:dyDescent="0.3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 s="8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101.5" x14ac:dyDescent="0.3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 s="8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87" x14ac:dyDescent="0.3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 s="8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116" x14ac:dyDescent="0.3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 s="8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116" x14ac:dyDescent="0.3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 s="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101.5" x14ac:dyDescent="0.3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 s="8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116" x14ac:dyDescent="0.3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 s="8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101.5" x14ac:dyDescent="0.3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 s="8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72.5" x14ac:dyDescent="0.3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 s="8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116" x14ac:dyDescent="0.3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 s="8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116" x14ac:dyDescent="0.3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 s="8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130.5" x14ac:dyDescent="0.3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 s="8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87" x14ac:dyDescent="0.3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 s="8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130.5" x14ac:dyDescent="0.3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 s="8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116" x14ac:dyDescent="0.3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 s="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101.5" x14ac:dyDescent="0.3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 s="8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116" x14ac:dyDescent="0.3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 s="8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87" x14ac:dyDescent="0.3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 s="8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116" x14ac:dyDescent="0.3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 s="8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130.5" x14ac:dyDescent="0.3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 s="8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116" x14ac:dyDescent="0.3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 s="8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87" x14ac:dyDescent="0.3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 s="8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72.5" x14ac:dyDescent="0.3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 s="8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87" x14ac:dyDescent="0.3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 s="8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29" x14ac:dyDescent="0.3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 s="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130.5" x14ac:dyDescent="0.3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 s="8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87" x14ac:dyDescent="0.3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 s="8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101.5" x14ac:dyDescent="0.3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 s="8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101.5" x14ac:dyDescent="0.3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 s="8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101.5" x14ac:dyDescent="0.3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 s="8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116" x14ac:dyDescent="0.3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 s="8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58" x14ac:dyDescent="0.3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 s="8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116" x14ac:dyDescent="0.3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 s="8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43.5" x14ac:dyDescent="0.3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 s="8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116" x14ac:dyDescent="0.3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 s="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130.5" x14ac:dyDescent="0.3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 s="8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72.5" x14ac:dyDescent="0.3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 s="8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116" x14ac:dyDescent="0.3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 s="8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116" x14ac:dyDescent="0.3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 s="8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116" x14ac:dyDescent="0.3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 s="8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87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 s="8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116" x14ac:dyDescent="0.3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 s="8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101.5" x14ac:dyDescent="0.3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 s="8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116" x14ac:dyDescent="0.3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 s="8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116" x14ac:dyDescent="0.3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 s="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116" x14ac:dyDescent="0.3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 s="8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58" x14ac:dyDescent="0.3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5"/>
        <v>2</v>
      </c>
      <c r="P130" s="8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116" x14ac:dyDescent="0.3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10">ROUND(E131/D131*100,0)</f>
        <v>0</v>
      </c>
      <c r="P131" s="8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16" x14ac:dyDescent="0.3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 s="8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 s="8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116" x14ac:dyDescent="0.3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 s="8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87" x14ac:dyDescent="0.3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 s="8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72.5" x14ac:dyDescent="0.3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 s="8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116" x14ac:dyDescent="0.3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 s="8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116" x14ac:dyDescent="0.3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 s="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116" x14ac:dyDescent="0.3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 s="8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101.5" x14ac:dyDescent="0.3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 s="8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87" x14ac:dyDescent="0.3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 s="8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101.5" x14ac:dyDescent="0.3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 s="8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101.5" x14ac:dyDescent="0.3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 s="8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130.5" x14ac:dyDescent="0.3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 s="8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101.5" x14ac:dyDescent="0.3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 s="8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101.5" x14ac:dyDescent="0.3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 s="8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116" x14ac:dyDescent="0.3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 s="8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116" x14ac:dyDescent="0.3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 s="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58" x14ac:dyDescent="0.3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 s="8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101.5" x14ac:dyDescent="0.3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 s="8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116" x14ac:dyDescent="0.3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 s="8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101.5" x14ac:dyDescent="0.3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 s="8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116" x14ac:dyDescent="0.3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 s="8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58" x14ac:dyDescent="0.3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 s="8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116" x14ac:dyDescent="0.3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 s="8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87" x14ac:dyDescent="0.3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 s="8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130.5" x14ac:dyDescent="0.3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 s="8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116" x14ac:dyDescent="0.3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 s="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101.5" x14ac:dyDescent="0.3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 s="8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130.5" x14ac:dyDescent="0.3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 s="8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101.5" x14ac:dyDescent="0.3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 s="8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101.5" x14ac:dyDescent="0.3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 s="8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101.5" x14ac:dyDescent="0.3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 s="8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101.5" x14ac:dyDescent="0.3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 s="8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145" x14ac:dyDescent="0.3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 s="8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130.5" x14ac:dyDescent="0.3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 s="8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72.5" x14ac:dyDescent="0.3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 s="8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87" x14ac:dyDescent="0.3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 s="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116" x14ac:dyDescent="0.3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 s="8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116" x14ac:dyDescent="0.3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 s="8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116" x14ac:dyDescent="0.3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 s="8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130.5" x14ac:dyDescent="0.3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 s="8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101.5" x14ac:dyDescent="0.3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 s="8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87" x14ac:dyDescent="0.3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 s="8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101.5" x14ac:dyDescent="0.3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 s="8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130.5" x14ac:dyDescent="0.3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 s="8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116" x14ac:dyDescent="0.3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 s="8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101.5" x14ac:dyDescent="0.3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 s="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72.5" x14ac:dyDescent="0.3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 s="8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72.5" x14ac:dyDescent="0.3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 s="8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72.5" x14ac:dyDescent="0.3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 s="8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101.5" x14ac:dyDescent="0.3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 s="8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116" x14ac:dyDescent="0.3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 s="8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116" x14ac:dyDescent="0.3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 s="8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29" x14ac:dyDescent="0.3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 s="8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116" x14ac:dyDescent="0.3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 s="8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29" x14ac:dyDescent="0.3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 s="8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116" x14ac:dyDescent="0.3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 s="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87" x14ac:dyDescent="0.3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 s="8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116" x14ac:dyDescent="0.3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 s="8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101.5" x14ac:dyDescent="0.3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 s="8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29" x14ac:dyDescent="0.3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 s="8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116" x14ac:dyDescent="0.3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 s="8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116" x14ac:dyDescent="0.3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10"/>
        <v>0</v>
      </c>
      <c r="P194" s="8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130.5" x14ac:dyDescent="0.3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5">ROUND(E195/D195*100,0)</f>
        <v>0</v>
      </c>
      <c r="P195" s="8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16" x14ac:dyDescent="0.3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 s="8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116" x14ac:dyDescent="0.3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 s="8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101.5" x14ac:dyDescent="0.3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 s="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130.5" x14ac:dyDescent="0.3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 s="8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116" x14ac:dyDescent="0.3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 s="8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116" x14ac:dyDescent="0.3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 s="8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72.5" x14ac:dyDescent="0.3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 s="8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116" x14ac:dyDescent="0.3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 s="8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43.5" x14ac:dyDescent="0.3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 s="8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101.5" x14ac:dyDescent="0.3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 s="8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101.5" x14ac:dyDescent="0.3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 s="8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101.5" x14ac:dyDescent="0.3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 s="8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87" x14ac:dyDescent="0.3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 s="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130.5" x14ac:dyDescent="0.3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 s="8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116" x14ac:dyDescent="0.3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 s="8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101.5" x14ac:dyDescent="0.3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 s="8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101.5" x14ac:dyDescent="0.3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 s="8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116" x14ac:dyDescent="0.3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 s="8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87" x14ac:dyDescent="0.3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 s="8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87" x14ac:dyDescent="0.3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 s="8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116" x14ac:dyDescent="0.3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 s="8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116" x14ac:dyDescent="0.3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 s="8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116" x14ac:dyDescent="0.3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 s="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29" x14ac:dyDescent="0.3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 s="8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130.5" x14ac:dyDescent="0.3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 s="8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72.5" x14ac:dyDescent="0.3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 s="8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116" x14ac:dyDescent="0.3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 s="8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43.5" x14ac:dyDescent="0.3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 s="8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101.5" x14ac:dyDescent="0.3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 s="8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116" x14ac:dyDescent="0.3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 s="8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130.5" x14ac:dyDescent="0.3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 s="8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116" x14ac:dyDescent="0.3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 s="8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101.5" x14ac:dyDescent="0.3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 s="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101.5" x14ac:dyDescent="0.3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 s="8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58" x14ac:dyDescent="0.3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 s="8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116" x14ac:dyDescent="0.3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 s="8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116" x14ac:dyDescent="0.3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 s="8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116" x14ac:dyDescent="0.3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 s="8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116" x14ac:dyDescent="0.3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 s="8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116" x14ac:dyDescent="0.3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 s="8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116" x14ac:dyDescent="0.3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 s="8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87" x14ac:dyDescent="0.3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 s="8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101.5" x14ac:dyDescent="0.3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 s="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43.5" x14ac:dyDescent="0.3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 s="8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130.5" x14ac:dyDescent="0.3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 s="8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101.5" x14ac:dyDescent="0.3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 s="8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130.5" x14ac:dyDescent="0.3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 s="8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116" x14ac:dyDescent="0.3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 s="8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101.5" x14ac:dyDescent="0.3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 s="8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116" x14ac:dyDescent="0.3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 s="8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130.5" x14ac:dyDescent="0.3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 s="8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116" x14ac:dyDescent="0.3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 s="8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87" x14ac:dyDescent="0.3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 s="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130.5" x14ac:dyDescent="0.3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 s="8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116" x14ac:dyDescent="0.3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 s="8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145" x14ac:dyDescent="0.3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 s="8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116" x14ac:dyDescent="0.3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 s="8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101.5" x14ac:dyDescent="0.3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 s="8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87" x14ac:dyDescent="0.3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 s="8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116" x14ac:dyDescent="0.3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 s="8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101.5" x14ac:dyDescent="0.3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 s="8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72.5" x14ac:dyDescent="0.3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 s="8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116" x14ac:dyDescent="0.3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5"/>
        <v>139</v>
      </c>
      <c r="P258" s="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130.5" x14ac:dyDescent="0.3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20">ROUND(E259/D259*100,0)</f>
        <v>107</v>
      </c>
      <c r="P259" s="8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16" x14ac:dyDescent="0.3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 s="8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116" x14ac:dyDescent="0.3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 s="8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87" x14ac:dyDescent="0.3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 s="8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87" x14ac:dyDescent="0.3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 s="8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72.5" x14ac:dyDescent="0.3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 s="8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116" x14ac:dyDescent="0.3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 s="8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116" x14ac:dyDescent="0.3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 s="8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145" x14ac:dyDescent="0.3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 s="8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130.5" x14ac:dyDescent="0.3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 s="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101.5" x14ac:dyDescent="0.3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 s="8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116" x14ac:dyDescent="0.3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 s="8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116" x14ac:dyDescent="0.3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 s="8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101.5" x14ac:dyDescent="0.3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 s="8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116" x14ac:dyDescent="0.3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 s="8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116" x14ac:dyDescent="0.3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 s="8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130.5" x14ac:dyDescent="0.3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 s="8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116" x14ac:dyDescent="0.3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 s="8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101.5" x14ac:dyDescent="0.3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 s="8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130.5" x14ac:dyDescent="0.3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 s="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116" x14ac:dyDescent="0.3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 s="8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72.5" x14ac:dyDescent="0.3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 s="8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116" x14ac:dyDescent="0.3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 s="8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130.5" x14ac:dyDescent="0.3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 s="8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101.5" x14ac:dyDescent="0.3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 s="8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101.5" x14ac:dyDescent="0.3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 s="8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58" x14ac:dyDescent="0.3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 s="8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116" x14ac:dyDescent="0.3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 s="8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101.5" x14ac:dyDescent="0.3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 s="8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116" x14ac:dyDescent="0.3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 s="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72.5" x14ac:dyDescent="0.3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 s="8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130.5" x14ac:dyDescent="0.3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 s="8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116" x14ac:dyDescent="0.3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 s="8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87" x14ac:dyDescent="0.3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 s="8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101.5" x14ac:dyDescent="0.3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 s="8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130.5" x14ac:dyDescent="0.3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 s="8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116" x14ac:dyDescent="0.3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 s="8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130.5" x14ac:dyDescent="0.3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 s="8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116" x14ac:dyDescent="0.3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 s="8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87" x14ac:dyDescent="0.3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 s="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101.5" x14ac:dyDescent="0.3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 s="8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58" x14ac:dyDescent="0.3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 s="8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145" x14ac:dyDescent="0.3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 s="8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116" x14ac:dyDescent="0.3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 s="8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116" x14ac:dyDescent="0.3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 s="8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130.5" x14ac:dyDescent="0.3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 s="8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101.5" x14ac:dyDescent="0.3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 s="8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72.5" x14ac:dyDescent="0.3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 s="8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72.5" x14ac:dyDescent="0.3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 s="8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72.5" x14ac:dyDescent="0.3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 s="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29" x14ac:dyDescent="0.3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 s="8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101.5" x14ac:dyDescent="0.3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 s="8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116" x14ac:dyDescent="0.3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 s="8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116" x14ac:dyDescent="0.3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 s="8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101.5" x14ac:dyDescent="0.3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 s="8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130.5" x14ac:dyDescent="0.3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 s="8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130.5" x14ac:dyDescent="0.3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 s="8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116" x14ac:dyDescent="0.3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 s="8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130.5" x14ac:dyDescent="0.3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 s="8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87" x14ac:dyDescent="0.3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 s="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87" x14ac:dyDescent="0.3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 s="8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101.5" x14ac:dyDescent="0.3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 s="8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130.5" x14ac:dyDescent="0.3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 s="8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130.5" x14ac:dyDescent="0.3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20"/>
        <v>107</v>
      </c>
      <c r="P322" s="8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87" x14ac:dyDescent="0.3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5">ROUND(E323/D323*100,0)</f>
        <v>103</v>
      </c>
      <c r="P323" s="8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87" x14ac:dyDescent="0.3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 s="8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116" x14ac:dyDescent="0.3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 s="8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101.5" x14ac:dyDescent="0.3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 s="8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101.5" x14ac:dyDescent="0.3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 s="8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101.5" x14ac:dyDescent="0.3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 s="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116" x14ac:dyDescent="0.3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 s="8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116" x14ac:dyDescent="0.3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 s="8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101.5" x14ac:dyDescent="0.3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 s="8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116" x14ac:dyDescent="0.3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 s="8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116" x14ac:dyDescent="0.3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 s="8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116" x14ac:dyDescent="0.3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 s="8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116" x14ac:dyDescent="0.3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 s="8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116" x14ac:dyDescent="0.3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 s="8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116" x14ac:dyDescent="0.3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 s="8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116" x14ac:dyDescent="0.3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 s="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116" x14ac:dyDescent="0.3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 s="8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116" x14ac:dyDescent="0.3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 s="8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116" x14ac:dyDescent="0.3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 s="8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101.5" x14ac:dyDescent="0.3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 s="8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116" x14ac:dyDescent="0.3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 s="8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87" x14ac:dyDescent="0.3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 s="8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116" x14ac:dyDescent="0.3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 s="8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116" x14ac:dyDescent="0.3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 s="8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87" x14ac:dyDescent="0.3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 s="8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130.5" x14ac:dyDescent="0.3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 s="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116" x14ac:dyDescent="0.3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 s="8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101.5" x14ac:dyDescent="0.3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 s="8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87" x14ac:dyDescent="0.3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 s="8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101.5" x14ac:dyDescent="0.3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 s="8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116" x14ac:dyDescent="0.3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 s="8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101.5" x14ac:dyDescent="0.3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 s="8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116" x14ac:dyDescent="0.3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 s="8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116" x14ac:dyDescent="0.3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 s="8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87" x14ac:dyDescent="0.3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 s="8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87" x14ac:dyDescent="0.3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 s="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101.5" x14ac:dyDescent="0.3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 s="8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116" x14ac:dyDescent="0.3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 s="8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101.5" x14ac:dyDescent="0.3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 s="8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116" x14ac:dyDescent="0.3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 s="8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130.5" x14ac:dyDescent="0.3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 s="8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116" x14ac:dyDescent="0.3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 s="8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130.5" x14ac:dyDescent="0.3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 s="8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116" x14ac:dyDescent="0.3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 s="8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101.5" x14ac:dyDescent="0.3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 s="8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101.5" x14ac:dyDescent="0.3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 s="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130.5" x14ac:dyDescent="0.3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 s="8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130.5" x14ac:dyDescent="0.3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 s="8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116" x14ac:dyDescent="0.3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 s="8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116" x14ac:dyDescent="0.3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 s="8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101.5" x14ac:dyDescent="0.3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 s="8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87" x14ac:dyDescent="0.3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 s="8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101.5" x14ac:dyDescent="0.3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 s="8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116" x14ac:dyDescent="0.3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 s="8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116" x14ac:dyDescent="0.3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 s="8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116" x14ac:dyDescent="0.3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 s="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101.5" x14ac:dyDescent="0.3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 s="8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130.5" x14ac:dyDescent="0.3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 s="8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116" x14ac:dyDescent="0.3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 s="8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130.5" x14ac:dyDescent="0.3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 s="8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87" x14ac:dyDescent="0.3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 s="8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116" x14ac:dyDescent="0.3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 s="8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116" x14ac:dyDescent="0.3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 s="8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116" x14ac:dyDescent="0.3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5"/>
        <v>112</v>
      </c>
      <c r="P386" s="8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116" x14ac:dyDescent="0.3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30">ROUND(E387/D387*100,0)</f>
        <v>106</v>
      </c>
      <c r="P387" s="8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16" x14ac:dyDescent="0.3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 s="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101.5" x14ac:dyDescent="0.3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 s="8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116" x14ac:dyDescent="0.3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 s="8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130.5" x14ac:dyDescent="0.3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 s="8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116" x14ac:dyDescent="0.3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 s="8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101.5" x14ac:dyDescent="0.3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 s="8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116" x14ac:dyDescent="0.3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 s="8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87" x14ac:dyDescent="0.3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 s="8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116" x14ac:dyDescent="0.3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 s="8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101.5" x14ac:dyDescent="0.3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 s="8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116" x14ac:dyDescent="0.3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 s="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130.5" x14ac:dyDescent="0.3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 s="8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101.5" x14ac:dyDescent="0.3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 s="8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116" x14ac:dyDescent="0.3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 s="8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87" x14ac:dyDescent="0.3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 s="8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130.5" x14ac:dyDescent="0.3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 s="8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116" x14ac:dyDescent="0.3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 s="8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101.5" x14ac:dyDescent="0.3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 s="8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87" x14ac:dyDescent="0.3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 s="8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72.5" x14ac:dyDescent="0.3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 s="8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116" x14ac:dyDescent="0.3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 s="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101.5" x14ac:dyDescent="0.3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 s="8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101.5" x14ac:dyDescent="0.3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 s="8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116" x14ac:dyDescent="0.3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 s="8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116" x14ac:dyDescent="0.3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 s="8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101.5" x14ac:dyDescent="0.3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 s="8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116" x14ac:dyDescent="0.3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 s="8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116" x14ac:dyDescent="0.3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 s="8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101.5" x14ac:dyDescent="0.3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 s="8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130.5" x14ac:dyDescent="0.3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 s="8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87" x14ac:dyDescent="0.3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 s="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116" x14ac:dyDescent="0.3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 s="8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130.5" x14ac:dyDescent="0.3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 s="8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101.5" x14ac:dyDescent="0.3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 s="8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116" x14ac:dyDescent="0.3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 s="8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116" x14ac:dyDescent="0.3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 s="8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116" x14ac:dyDescent="0.3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 s="8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101.5" x14ac:dyDescent="0.3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 s="8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101.5" x14ac:dyDescent="0.3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 s="8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116" x14ac:dyDescent="0.3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 s="8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116" x14ac:dyDescent="0.3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 s="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130.5" x14ac:dyDescent="0.3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 s="8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58" x14ac:dyDescent="0.3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 s="8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130.5" x14ac:dyDescent="0.3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 s="8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101.5" x14ac:dyDescent="0.3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 s="8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101.5" x14ac:dyDescent="0.3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 s="8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116" x14ac:dyDescent="0.3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 s="8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145" x14ac:dyDescent="0.3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 s="8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116" x14ac:dyDescent="0.3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 s="8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116" x14ac:dyDescent="0.3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 s="8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101.5" x14ac:dyDescent="0.3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 s="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116" x14ac:dyDescent="0.3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 s="8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101.5" x14ac:dyDescent="0.3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 s="8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101.5" x14ac:dyDescent="0.3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 s="8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87" x14ac:dyDescent="0.3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 s="8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101.5" x14ac:dyDescent="0.3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 s="8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43.5" x14ac:dyDescent="0.3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 s="8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101.5" x14ac:dyDescent="0.3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 s="8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101.5" x14ac:dyDescent="0.3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 s="8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101.5" x14ac:dyDescent="0.3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 s="8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116" x14ac:dyDescent="0.3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 s="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116" x14ac:dyDescent="0.3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 s="8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116" x14ac:dyDescent="0.3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30"/>
        <v>3</v>
      </c>
      <c r="P450" s="8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116" x14ac:dyDescent="0.3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35">ROUND(E451/D451*100,0)</f>
        <v>2</v>
      </c>
      <c r="P451" s="8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16" x14ac:dyDescent="0.3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 s="8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130.5" x14ac:dyDescent="0.3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 s="8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87" x14ac:dyDescent="0.3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 s="8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116" x14ac:dyDescent="0.3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 s="8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116" x14ac:dyDescent="0.3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 s="8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130.5" x14ac:dyDescent="0.3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 s="8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130.5" x14ac:dyDescent="0.3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 s="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130.5" x14ac:dyDescent="0.3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 s="8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101.5" x14ac:dyDescent="0.3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 s="8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116" x14ac:dyDescent="0.3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 s="8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58" x14ac:dyDescent="0.3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 s="8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116" x14ac:dyDescent="0.3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 s="8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116" x14ac:dyDescent="0.3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 s="8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116" x14ac:dyDescent="0.3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 s="8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72.5" x14ac:dyDescent="0.3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 s="8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43.5" x14ac:dyDescent="0.3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 s="8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116" x14ac:dyDescent="0.3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 s="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116" x14ac:dyDescent="0.3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 s="8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116" x14ac:dyDescent="0.3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 s="8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72.5" x14ac:dyDescent="0.3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 s="8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116" x14ac:dyDescent="0.3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 s="8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116" x14ac:dyDescent="0.3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 s="8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116" x14ac:dyDescent="0.3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 s="8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116" x14ac:dyDescent="0.3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 s="8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101.5" x14ac:dyDescent="0.3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 s="8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116" x14ac:dyDescent="0.3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 s="8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43.5" x14ac:dyDescent="0.3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 s="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101.5" x14ac:dyDescent="0.3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 s="8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101.5" x14ac:dyDescent="0.3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 s="8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116" x14ac:dyDescent="0.3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 s="8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101.5" x14ac:dyDescent="0.3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 s="8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116" x14ac:dyDescent="0.3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 s="8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87" x14ac:dyDescent="0.3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 s="8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130.5" x14ac:dyDescent="0.3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 s="8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116" x14ac:dyDescent="0.3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 s="8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87" x14ac:dyDescent="0.3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 s="8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116" x14ac:dyDescent="0.3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 s="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116" x14ac:dyDescent="0.3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 s="8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87" x14ac:dyDescent="0.3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 s="8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130.5" x14ac:dyDescent="0.3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 s="8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29" x14ac:dyDescent="0.3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 s="8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101.5" x14ac:dyDescent="0.3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 s="8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116" x14ac:dyDescent="0.3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 s="8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101.5" x14ac:dyDescent="0.3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 s="8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116" x14ac:dyDescent="0.3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 s="8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101.5" x14ac:dyDescent="0.3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 s="8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72.5" x14ac:dyDescent="0.3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 s="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43.5" x14ac:dyDescent="0.3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 s="8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101.5" x14ac:dyDescent="0.3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 s="8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116" x14ac:dyDescent="0.3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 s="8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130.5" x14ac:dyDescent="0.3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 s="8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130.5" x14ac:dyDescent="0.3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 s="8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130.5" x14ac:dyDescent="0.3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 s="8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101.5" x14ac:dyDescent="0.3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 s="8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116" x14ac:dyDescent="0.3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 s="8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116" x14ac:dyDescent="0.3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 s="8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101.5" x14ac:dyDescent="0.3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 s="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116" x14ac:dyDescent="0.3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 s="8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116" x14ac:dyDescent="0.3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 s="8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101.5" x14ac:dyDescent="0.3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 s="8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116" x14ac:dyDescent="0.3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 s="8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116" x14ac:dyDescent="0.3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 s="8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116" x14ac:dyDescent="0.3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35"/>
        <v>0</v>
      </c>
      <c r="P514" s="8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72.5" x14ac:dyDescent="0.3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40">ROUND(E515/D515*100,0)</f>
        <v>14</v>
      </c>
      <c r="P515" s="8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01.5" x14ac:dyDescent="0.3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 s="8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87" x14ac:dyDescent="0.3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 s="8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58" x14ac:dyDescent="0.3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 s="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116" x14ac:dyDescent="0.3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 s="8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116" x14ac:dyDescent="0.3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 s="8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116" x14ac:dyDescent="0.3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 s="8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116" x14ac:dyDescent="0.3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 s="8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116" x14ac:dyDescent="0.3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 s="8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101.5" x14ac:dyDescent="0.3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 s="8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145" x14ac:dyDescent="0.3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 s="8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101.5" x14ac:dyDescent="0.3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 s="8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116" x14ac:dyDescent="0.3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 s="8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116" x14ac:dyDescent="0.3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 s="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130.5" x14ac:dyDescent="0.3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 s="8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43.5" x14ac:dyDescent="0.3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 s="8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130.5" x14ac:dyDescent="0.3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 s="8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116" x14ac:dyDescent="0.3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 s="8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116" x14ac:dyDescent="0.3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 s="8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101.5" x14ac:dyDescent="0.3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 s="8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116" x14ac:dyDescent="0.3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 s="8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116" x14ac:dyDescent="0.3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 s="8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87" x14ac:dyDescent="0.3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 s="8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145" x14ac:dyDescent="0.3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 s="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130.5" x14ac:dyDescent="0.3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 s="8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116" x14ac:dyDescent="0.3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 s="8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101.5" x14ac:dyDescent="0.3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 s="8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130.5" x14ac:dyDescent="0.3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 s="8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101.5" x14ac:dyDescent="0.3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 s="8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101.5" x14ac:dyDescent="0.3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 s="8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101.5" x14ac:dyDescent="0.3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 s="8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116" x14ac:dyDescent="0.3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 s="8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116" x14ac:dyDescent="0.3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 s="8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116" x14ac:dyDescent="0.3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 s="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116" x14ac:dyDescent="0.3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 s="8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116" x14ac:dyDescent="0.3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 s="8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116" x14ac:dyDescent="0.3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 s="8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116" x14ac:dyDescent="0.3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 s="8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130.5" x14ac:dyDescent="0.3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 s="8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101.5" x14ac:dyDescent="0.3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 s="8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101.5" x14ac:dyDescent="0.3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 s="8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130.5" x14ac:dyDescent="0.3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 s="8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101.5" x14ac:dyDescent="0.3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 s="8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58" x14ac:dyDescent="0.3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 s="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116" x14ac:dyDescent="0.3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 s="8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116" x14ac:dyDescent="0.3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 s="8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130.5" x14ac:dyDescent="0.3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 s="8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101.5" x14ac:dyDescent="0.3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 s="8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116" x14ac:dyDescent="0.3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 s="8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130.5" x14ac:dyDescent="0.3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 s="8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116" x14ac:dyDescent="0.3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 s="8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130.5" x14ac:dyDescent="0.3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 s="8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116" x14ac:dyDescent="0.3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 s="8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116" x14ac:dyDescent="0.3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 s="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116" x14ac:dyDescent="0.3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 s="8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130.5" x14ac:dyDescent="0.3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 s="8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101.5" x14ac:dyDescent="0.3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 s="8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72.5" x14ac:dyDescent="0.3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 s="8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116" x14ac:dyDescent="0.3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 s="8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116" x14ac:dyDescent="0.3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 s="8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116" x14ac:dyDescent="0.3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 s="8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130.5" x14ac:dyDescent="0.3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 s="8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145" x14ac:dyDescent="0.3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 s="8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116" x14ac:dyDescent="0.3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40"/>
        <v>0</v>
      </c>
      <c r="P578" s="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145" x14ac:dyDescent="0.3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45">ROUND(E579/D579*100,0)</f>
        <v>0</v>
      </c>
      <c r="P579" s="8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58" x14ac:dyDescent="0.3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 s="8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87" x14ac:dyDescent="0.3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 s="8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116" x14ac:dyDescent="0.3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 s="8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116" x14ac:dyDescent="0.3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 s="8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145" x14ac:dyDescent="0.3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 s="8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87" x14ac:dyDescent="0.3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 s="8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87" x14ac:dyDescent="0.3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 s="8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72.5" x14ac:dyDescent="0.3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 s="8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101.5" x14ac:dyDescent="0.3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 s="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145" x14ac:dyDescent="0.3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 s="8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101.5" x14ac:dyDescent="0.3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 s="8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29" x14ac:dyDescent="0.3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 s="8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116" x14ac:dyDescent="0.3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 s="8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101.5" x14ac:dyDescent="0.3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 s="8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130.5" x14ac:dyDescent="0.3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 s="8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130.5" x14ac:dyDescent="0.3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 s="8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58" x14ac:dyDescent="0.3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 s="8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101.5" x14ac:dyDescent="0.3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 s="8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87" x14ac:dyDescent="0.3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 s="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116" x14ac:dyDescent="0.3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 s="8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72.5" x14ac:dyDescent="0.3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 s="8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130.5" x14ac:dyDescent="0.3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 s="8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87" x14ac:dyDescent="0.3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 s="8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116" x14ac:dyDescent="0.3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 s="8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101.5" x14ac:dyDescent="0.3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 s="8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101.5" x14ac:dyDescent="0.3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 s="8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116" x14ac:dyDescent="0.3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 s="8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58" x14ac:dyDescent="0.3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 s="8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116" x14ac:dyDescent="0.3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 s="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101.5" x14ac:dyDescent="0.3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 s="8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116" x14ac:dyDescent="0.3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 s="8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130.5" x14ac:dyDescent="0.3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 s="8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101.5" x14ac:dyDescent="0.3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 s="8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130.5" x14ac:dyDescent="0.3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 s="8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58" x14ac:dyDescent="0.3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 s="8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116" x14ac:dyDescent="0.3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 s="8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87" x14ac:dyDescent="0.3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 s="8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87" x14ac:dyDescent="0.3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 s="8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130.5" x14ac:dyDescent="0.3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 s="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116" x14ac:dyDescent="0.3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 s="8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116" x14ac:dyDescent="0.3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 s="8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72.5" x14ac:dyDescent="0.3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 s="8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101.5" x14ac:dyDescent="0.3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 s="8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116" x14ac:dyDescent="0.3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 s="8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130.5" x14ac:dyDescent="0.3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 s="8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116" x14ac:dyDescent="0.3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 s="8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101.5" x14ac:dyDescent="0.3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 s="8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116" x14ac:dyDescent="0.3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 s="8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116" x14ac:dyDescent="0.3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 s="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116" x14ac:dyDescent="0.3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 s="8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87" x14ac:dyDescent="0.3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 s="8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116" x14ac:dyDescent="0.3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 s="8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116" x14ac:dyDescent="0.3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 s="8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87" x14ac:dyDescent="0.3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 s="8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72.5" x14ac:dyDescent="0.3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 s="8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116" x14ac:dyDescent="0.3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 s="8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72.5" x14ac:dyDescent="0.3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 s="8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87" x14ac:dyDescent="0.3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 s="8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87" x14ac:dyDescent="0.3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 s="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116" x14ac:dyDescent="0.3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 s="8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 s="8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72.5" x14ac:dyDescent="0.3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 s="8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116" x14ac:dyDescent="0.3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45"/>
        <v>144</v>
      </c>
      <c r="P642" s="8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116" x14ac:dyDescent="0.3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50">ROUND(E643/D643*100,0)</f>
        <v>119</v>
      </c>
      <c r="P643" s="8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01.5" x14ac:dyDescent="0.3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 s="8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87" x14ac:dyDescent="0.3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 s="8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116" x14ac:dyDescent="0.3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 s="8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58" x14ac:dyDescent="0.3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 s="8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101.5" x14ac:dyDescent="0.3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 s="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116" x14ac:dyDescent="0.3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 s="8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58" x14ac:dyDescent="0.3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 s="8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116" x14ac:dyDescent="0.3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 s="8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116" x14ac:dyDescent="0.3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 s="8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101.5" x14ac:dyDescent="0.3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 s="8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116" x14ac:dyDescent="0.3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 s="8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116" x14ac:dyDescent="0.3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 s="8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116" x14ac:dyDescent="0.3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 s="8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87" x14ac:dyDescent="0.3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 s="8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101.5" x14ac:dyDescent="0.3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 s="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130.5" x14ac:dyDescent="0.3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 s="8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116" x14ac:dyDescent="0.3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 s="8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43.5" x14ac:dyDescent="0.3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 s="8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116" x14ac:dyDescent="0.3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 s="8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116" x14ac:dyDescent="0.3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 s="8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87" x14ac:dyDescent="0.3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 s="8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116" x14ac:dyDescent="0.3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 s="8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116" x14ac:dyDescent="0.3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 s="8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116" x14ac:dyDescent="0.3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 s="8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101.5" x14ac:dyDescent="0.3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 s="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116" x14ac:dyDescent="0.3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 s="8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101.5" x14ac:dyDescent="0.3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 s="8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101.5" x14ac:dyDescent="0.3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 s="8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116" x14ac:dyDescent="0.3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 s="8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116" x14ac:dyDescent="0.3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 s="8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116" x14ac:dyDescent="0.3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 s="8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116" x14ac:dyDescent="0.3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 s="8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87" x14ac:dyDescent="0.3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 s="8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116" x14ac:dyDescent="0.3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 s="8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130.5" x14ac:dyDescent="0.3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 s="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116" x14ac:dyDescent="0.3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 s="8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101.5" x14ac:dyDescent="0.3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 s="8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116" x14ac:dyDescent="0.3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 s="8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116" x14ac:dyDescent="0.3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 s="8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130.5" x14ac:dyDescent="0.3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 s="8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101.5" x14ac:dyDescent="0.3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 s="8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130.5" x14ac:dyDescent="0.3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 s="8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58" x14ac:dyDescent="0.3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 s="8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116" x14ac:dyDescent="0.3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 s="8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101.5" x14ac:dyDescent="0.3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 s="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116" x14ac:dyDescent="0.3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 s="8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130.5" x14ac:dyDescent="0.3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 s="8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130.5" x14ac:dyDescent="0.3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 s="8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72.5" x14ac:dyDescent="0.3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 s="8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101.5" x14ac:dyDescent="0.3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 s="8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116" x14ac:dyDescent="0.3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 s="8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101.5" x14ac:dyDescent="0.3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 s="8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116" x14ac:dyDescent="0.3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 s="8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130.5" x14ac:dyDescent="0.3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 s="8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58" x14ac:dyDescent="0.3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 s="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116" x14ac:dyDescent="0.3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 s="8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130.5" x14ac:dyDescent="0.3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 s="8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130.5" x14ac:dyDescent="0.3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 s="8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116" x14ac:dyDescent="0.3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 s="8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130.5" x14ac:dyDescent="0.3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 s="8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116" x14ac:dyDescent="0.3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 s="8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101.5" x14ac:dyDescent="0.3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 s="8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101.5" x14ac:dyDescent="0.3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50"/>
        <v>1</v>
      </c>
      <c r="P706" s="8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58" x14ac:dyDescent="0.3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55">ROUND(E707/D707*100,0)</f>
        <v>1</v>
      </c>
      <c r="P707" s="8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16" x14ac:dyDescent="0.3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 s="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116" x14ac:dyDescent="0.3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 s="8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116" x14ac:dyDescent="0.3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 s="8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72.5" x14ac:dyDescent="0.3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 s="8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87" x14ac:dyDescent="0.3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 s="8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116" x14ac:dyDescent="0.3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 s="8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116" x14ac:dyDescent="0.3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 s="8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101.5" x14ac:dyDescent="0.3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 s="8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101.5" x14ac:dyDescent="0.3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 s="8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116" x14ac:dyDescent="0.3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 s="8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87" x14ac:dyDescent="0.3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 s="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43.5" x14ac:dyDescent="0.3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 s="8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116" x14ac:dyDescent="0.3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 s="8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101.5" x14ac:dyDescent="0.3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 s="8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101.5" x14ac:dyDescent="0.3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 s="8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116" x14ac:dyDescent="0.3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 s="8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116" x14ac:dyDescent="0.3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 s="8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72.5" x14ac:dyDescent="0.3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 s="8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101.5" x14ac:dyDescent="0.3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 s="8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101.5" x14ac:dyDescent="0.3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 s="8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116" x14ac:dyDescent="0.3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 s="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116" x14ac:dyDescent="0.3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 s="8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87" x14ac:dyDescent="0.3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 s="8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130.5" x14ac:dyDescent="0.3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 s="8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58" x14ac:dyDescent="0.3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 s="8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101.5" x14ac:dyDescent="0.3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 s="8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116" x14ac:dyDescent="0.3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 s="8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130.5" x14ac:dyDescent="0.3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 s="8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87" x14ac:dyDescent="0.3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 s="8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101.5" x14ac:dyDescent="0.3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 s="8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116" x14ac:dyDescent="0.3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 s="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116" x14ac:dyDescent="0.3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 s="8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87" x14ac:dyDescent="0.3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 s="8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116" x14ac:dyDescent="0.3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 s="8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116" x14ac:dyDescent="0.3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 s="8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58" x14ac:dyDescent="0.3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 s="8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116" x14ac:dyDescent="0.3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 s="8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116" x14ac:dyDescent="0.3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 s="8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87" x14ac:dyDescent="0.3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 s="8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116" x14ac:dyDescent="0.3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 s="8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43.5" x14ac:dyDescent="0.3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 s="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130.5" x14ac:dyDescent="0.3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 s="8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101.5" x14ac:dyDescent="0.3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 s="8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116" x14ac:dyDescent="0.3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 s="8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101.5" x14ac:dyDescent="0.3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 s="8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101.5" x14ac:dyDescent="0.3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 s="8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130.5" x14ac:dyDescent="0.3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 s="8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116" x14ac:dyDescent="0.3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 s="8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116" x14ac:dyDescent="0.3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 s="8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101.5" x14ac:dyDescent="0.3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 s="8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116" x14ac:dyDescent="0.3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 s="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116" x14ac:dyDescent="0.3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 s="8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72.5" x14ac:dyDescent="0.3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 s="8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101.5" x14ac:dyDescent="0.3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 s="8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116" x14ac:dyDescent="0.3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 s="8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101.5" x14ac:dyDescent="0.3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 s="8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101.5" x14ac:dyDescent="0.3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 s="8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101.5" x14ac:dyDescent="0.3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 s="8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101.5" x14ac:dyDescent="0.3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 s="8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116" x14ac:dyDescent="0.3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 s="8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116" x14ac:dyDescent="0.3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 s="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116" x14ac:dyDescent="0.3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 s="8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116" x14ac:dyDescent="0.3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55"/>
        <v>0</v>
      </c>
      <c r="P770" s="8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116" x14ac:dyDescent="0.3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60">ROUND(E771/D771*100,0)</f>
        <v>41</v>
      </c>
      <c r="P771" s="8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16" x14ac:dyDescent="0.3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 s="8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101.5" x14ac:dyDescent="0.3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 s="8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145" x14ac:dyDescent="0.3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 s="8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116" x14ac:dyDescent="0.3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 s="8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116" x14ac:dyDescent="0.3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 s="8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87" x14ac:dyDescent="0.3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 s="8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116" x14ac:dyDescent="0.3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 s="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130.5" x14ac:dyDescent="0.3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 s="8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87" x14ac:dyDescent="0.3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 s="8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130.5" x14ac:dyDescent="0.3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 s="8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87" x14ac:dyDescent="0.3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 s="8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101.5" x14ac:dyDescent="0.3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 s="8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101.5" x14ac:dyDescent="0.3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 s="8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116" x14ac:dyDescent="0.3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 s="8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130.5" x14ac:dyDescent="0.3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 s="8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116" x14ac:dyDescent="0.3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 s="8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101.5" x14ac:dyDescent="0.3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 s="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101.5" x14ac:dyDescent="0.3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 s="8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116" x14ac:dyDescent="0.3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 s="8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101.5" x14ac:dyDescent="0.3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 s="8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101.5" x14ac:dyDescent="0.3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 s="8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116" x14ac:dyDescent="0.3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 s="8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58" x14ac:dyDescent="0.3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 s="8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116" x14ac:dyDescent="0.3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 s="8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116" x14ac:dyDescent="0.3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 s="8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116" x14ac:dyDescent="0.3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 s="8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116" x14ac:dyDescent="0.3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 s="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116" x14ac:dyDescent="0.3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 s="8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101.5" x14ac:dyDescent="0.3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 s="8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116" x14ac:dyDescent="0.3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 s="8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87" x14ac:dyDescent="0.3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 s="8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101.5" x14ac:dyDescent="0.3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 s="8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130.5" x14ac:dyDescent="0.3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 s="8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116" x14ac:dyDescent="0.3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 s="8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116" x14ac:dyDescent="0.3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 s="8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101.5" x14ac:dyDescent="0.3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 s="8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43.5" x14ac:dyDescent="0.3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 s="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58" x14ac:dyDescent="0.3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 s="8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116" x14ac:dyDescent="0.3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 s="8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87" x14ac:dyDescent="0.3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 s="8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116" x14ac:dyDescent="0.3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 s="8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87" x14ac:dyDescent="0.3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 s="8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116" x14ac:dyDescent="0.3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 s="8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72.5" x14ac:dyDescent="0.3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 s="8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116" x14ac:dyDescent="0.3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 s="8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58" x14ac:dyDescent="0.3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 s="8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72.5" x14ac:dyDescent="0.3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 s="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101.5" x14ac:dyDescent="0.3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 s="8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116" x14ac:dyDescent="0.3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 s="8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58" x14ac:dyDescent="0.3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 s="8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87" x14ac:dyDescent="0.3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 s="8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101.5" x14ac:dyDescent="0.3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 s="8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72.5" x14ac:dyDescent="0.3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 s="8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101.5" x14ac:dyDescent="0.3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 s="8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116" x14ac:dyDescent="0.3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 s="8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87" x14ac:dyDescent="0.3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 s="8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101.5" x14ac:dyDescent="0.3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 s="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116" x14ac:dyDescent="0.3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 s="8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116" x14ac:dyDescent="0.3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 s="8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116" x14ac:dyDescent="0.3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 s="8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101.5" x14ac:dyDescent="0.3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 s="8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87" x14ac:dyDescent="0.3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 s="8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116" x14ac:dyDescent="0.3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60"/>
        <v>101</v>
      </c>
      <c r="P834" s="8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29" x14ac:dyDescent="0.3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65">ROUND(E835/D835*100,0)</f>
        <v>102</v>
      </c>
      <c r="P835" s="8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30.5" x14ac:dyDescent="0.3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 s="8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101.5" x14ac:dyDescent="0.3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 s="8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43.5" x14ac:dyDescent="0.3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 s="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87" x14ac:dyDescent="0.3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 s="8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101.5" x14ac:dyDescent="0.3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 s="8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101.5" x14ac:dyDescent="0.3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 s="8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101.5" x14ac:dyDescent="0.3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 s="8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116" x14ac:dyDescent="0.3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 s="8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116" x14ac:dyDescent="0.3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 s="8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116" x14ac:dyDescent="0.3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 s="8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130.5" x14ac:dyDescent="0.3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 s="8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101.5" x14ac:dyDescent="0.3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 s="8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87" x14ac:dyDescent="0.3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 s="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43.5" x14ac:dyDescent="0.3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 s="8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116" x14ac:dyDescent="0.3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 s="8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101.5" x14ac:dyDescent="0.3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 s="8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87" x14ac:dyDescent="0.3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 s="8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87" x14ac:dyDescent="0.3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 s="8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72.5" x14ac:dyDescent="0.3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 s="8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101.5" x14ac:dyDescent="0.3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 s="8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87" x14ac:dyDescent="0.3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 s="8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72.5" x14ac:dyDescent="0.3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 s="8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130.5" x14ac:dyDescent="0.3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 s="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87" x14ac:dyDescent="0.3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 s="8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116" x14ac:dyDescent="0.3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 s="8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87" x14ac:dyDescent="0.3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 s="8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116" x14ac:dyDescent="0.3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 s="8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101.5" x14ac:dyDescent="0.3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 s="8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101.5" x14ac:dyDescent="0.3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 s="8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87" x14ac:dyDescent="0.3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 s="8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116" x14ac:dyDescent="0.3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 s="8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101.5" x14ac:dyDescent="0.3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 s="8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101.5" x14ac:dyDescent="0.3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 s="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130.5" x14ac:dyDescent="0.3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 s="8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145" x14ac:dyDescent="0.3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 s="8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116" x14ac:dyDescent="0.3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 s="8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116" x14ac:dyDescent="0.3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 s="8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101.5" x14ac:dyDescent="0.3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 s="8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101.5" x14ac:dyDescent="0.3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 s="8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72.5" x14ac:dyDescent="0.3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 s="8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116" x14ac:dyDescent="0.3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 s="8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130.5" x14ac:dyDescent="0.3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 s="8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58" x14ac:dyDescent="0.3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 s="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116" x14ac:dyDescent="0.3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 s="8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116" x14ac:dyDescent="0.3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 s="8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116" x14ac:dyDescent="0.3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 s="8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130.5" x14ac:dyDescent="0.3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 s="8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101.5" x14ac:dyDescent="0.3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 s="8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116" x14ac:dyDescent="0.3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 s="8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116" x14ac:dyDescent="0.3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 s="8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87" x14ac:dyDescent="0.3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 s="8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101.5" x14ac:dyDescent="0.3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 s="8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116" x14ac:dyDescent="0.3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 s="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116" x14ac:dyDescent="0.3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 s="8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130.5" x14ac:dyDescent="0.3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 s="8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101.5" x14ac:dyDescent="0.3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 s="8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116" x14ac:dyDescent="0.3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 s="8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101.5" x14ac:dyDescent="0.3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 s="8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116" x14ac:dyDescent="0.3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 s="8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116" x14ac:dyDescent="0.3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 s="8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130.5" x14ac:dyDescent="0.3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 s="8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130.5" x14ac:dyDescent="0.3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 s="8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116" x14ac:dyDescent="0.3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65"/>
        <v>40</v>
      </c>
      <c r="P898" s="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116" x14ac:dyDescent="0.3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70">ROUND(E899/D899*100,0)</f>
        <v>0</v>
      </c>
      <c r="P899" s="8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01.5" x14ac:dyDescent="0.3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 s="8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101.5" x14ac:dyDescent="0.3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 s="8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72.5" x14ac:dyDescent="0.3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 s="8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130.5" x14ac:dyDescent="0.3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 s="8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130.5" x14ac:dyDescent="0.3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 s="8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101.5" x14ac:dyDescent="0.3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 s="8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101.5" x14ac:dyDescent="0.3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 s="8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87" x14ac:dyDescent="0.3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 s="8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72.5" x14ac:dyDescent="0.3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 s="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87" x14ac:dyDescent="0.3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 s="8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87" x14ac:dyDescent="0.3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 s="8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130.5" x14ac:dyDescent="0.3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 s="8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116" x14ac:dyDescent="0.3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 s="8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116" x14ac:dyDescent="0.3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 s="8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87" x14ac:dyDescent="0.3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 s="8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116" x14ac:dyDescent="0.3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 s="8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101.5" x14ac:dyDescent="0.3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 s="8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87" x14ac:dyDescent="0.3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 s="8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116" x14ac:dyDescent="0.3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 s="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130.5" x14ac:dyDescent="0.3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 s="8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116" x14ac:dyDescent="0.3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 s="8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29" x14ac:dyDescent="0.3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 s="8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116" x14ac:dyDescent="0.3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 s="8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116" x14ac:dyDescent="0.3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 s="8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101.5" x14ac:dyDescent="0.3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 s="8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101.5" x14ac:dyDescent="0.3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 s="8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116" x14ac:dyDescent="0.3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 s="8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116" x14ac:dyDescent="0.3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 s="8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130.5" x14ac:dyDescent="0.3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 s="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58" x14ac:dyDescent="0.3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 s="8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87" x14ac:dyDescent="0.3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 s="8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116" x14ac:dyDescent="0.3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 s="8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116" x14ac:dyDescent="0.3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 s="8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101.5" x14ac:dyDescent="0.3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 s="8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72.5" x14ac:dyDescent="0.3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 s="8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116" x14ac:dyDescent="0.3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 s="8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116" x14ac:dyDescent="0.3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 s="8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116" x14ac:dyDescent="0.3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 s="8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87" x14ac:dyDescent="0.3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 s="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116" x14ac:dyDescent="0.3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 s="8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87" x14ac:dyDescent="0.3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 s="8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116" x14ac:dyDescent="0.3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 s="8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101.5" x14ac:dyDescent="0.3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 s="8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116" x14ac:dyDescent="0.3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 s="8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130.5" x14ac:dyDescent="0.3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 s="8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72.5" x14ac:dyDescent="0.3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 s="8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101.5" x14ac:dyDescent="0.3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 s="8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101.5" x14ac:dyDescent="0.3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 s="8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87" x14ac:dyDescent="0.3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 s="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116" x14ac:dyDescent="0.3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 s="8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101.5" x14ac:dyDescent="0.3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 s="8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116" x14ac:dyDescent="0.3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 s="8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87" x14ac:dyDescent="0.3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 s="8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43.5" x14ac:dyDescent="0.3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 s="8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72.5" x14ac:dyDescent="0.3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 s="8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101.5" x14ac:dyDescent="0.3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 s="8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101.5" x14ac:dyDescent="0.3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 s="8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116" x14ac:dyDescent="0.3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 s="8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116" x14ac:dyDescent="0.3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 s="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72.5" x14ac:dyDescent="0.3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 s="8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130.5" x14ac:dyDescent="0.3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 s="8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116" x14ac:dyDescent="0.3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 s="8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101.5" x14ac:dyDescent="0.3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70"/>
        <v>46</v>
      </c>
      <c r="P962" s="8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72.5" x14ac:dyDescent="0.3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75">ROUND(E963/D963*100,0)</f>
        <v>42</v>
      </c>
      <c r="P963" s="8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16" x14ac:dyDescent="0.3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 s="8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72.5" x14ac:dyDescent="0.3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 s="8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116" x14ac:dyDescent="0.3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 s="8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130.5" x14ac:dyDescent="0.3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 s="8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87" x14ac:dyDescent="0.3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 s="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87" x14ac:dyDescent="0.3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 s="8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116" x14ac:dyDescent="0.3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 s="8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58" x14ac:dyDescent="0.3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 s="8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116" x14ac:dyDescent="0.3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 s="8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116" x14ac:dyDescent="0.3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 s="8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116" x14ac:dyDescent="0.3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 s="8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101.5" x14ac:dyDescent="0.3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 s="8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101.5" x14ac:dyDescent="0.3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 s="8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101.5" x14ac:dyDescent="0.3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 s="8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116" x14ac:dyDescent="0.3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 s="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116" x14ac:dyDescent="0.3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 s="8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101.5" x14ac:dyDescent="0.3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 s="8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116" x14ac:dyDescent="0.3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 s="8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116" x14ac:dyDescent="0.3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 s="8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116" x14ac:dyDescent="0.3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 s="8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72.5" x14ac:dyDescent="0.3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 s="8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130.5" x14ac:dyDescent="0.3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 s="8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130.5" x14ac:dyDescent="0.3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 s="8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116" x14ac:dyDescent="0.3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 s="8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116" x14ac:dyDescent="0.3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 s="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116" x14ac:dyDescent="0.3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 s="8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116" x14ac:dyDescent="0.3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 s="8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43.5" x14ac:dyDescent="0.3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 s="8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116" x14ac:dyDescent="0.3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 s="8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145" x14ac:dyDescent="0.3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 s="8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87" x14ac:dyDescent="0.3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 s="8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101.5" x14ac:dyDescent="0.3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 s="8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145" x14ac:dyDescent="0.3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 s="8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101.5" x14ac:dyDescent="0.3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 s="8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87" x14ac:dyDescent="0.3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 s="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72.5" x14ac:dyDescent="0.3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 s="8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87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 s="8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87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 s="8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116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 s="8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116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 s="8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116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 s="8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87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 s="8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87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 s="8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72.5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 s="8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101.5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 s="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116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 s="8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116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 s="8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130.5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 s="8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130.5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 s="8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101.5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 s="8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116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 s="8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116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 s="8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72.5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 s="8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87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 s="8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101.5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 s="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130.5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 s="8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87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 s="8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87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 s="8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116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75"/>
        <v>206</v>
      </c>
      <c r="P1022" s="8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87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75"/>
        <v>352</v>
      </c>
      <c r="P1023" s="8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72.5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75"/>
        <v>115</v>
      </c>
      <c r="P1024" s="8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116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75"/>
        <v>237</v>
      </c>
      <c r="P1025" s="8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116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75"/>
        <v>119</v>
      </c>
      <c r="P1026" s="8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72.5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80">ROUND(E1027/D1027*100,0)</f>
        <v>110</v>
      </c>
      <c r="P1027" s="8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16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 s="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116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 s="8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101.5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 s="8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87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 s="8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43.5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 s="8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116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 s="8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58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 s="8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130.5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 s="8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101.5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 s="8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101.5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 s="8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87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 s="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130.5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 s="8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101.5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 s="8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116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 s="8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116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 s="8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101.5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 s="8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101.5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 s="8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101.5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 s="8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130.5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 s="8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101.5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 s="8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116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 s="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87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 s="8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116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 s="8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 s="8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58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 s="8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101.5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 s="8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130.5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 s="8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116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 s="8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116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 s="8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101.5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 s="8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130.5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 s="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87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 s="8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116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 s="8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43.5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 s="8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116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 s="8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72.5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 s="8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58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 s="8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130.5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 s="8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116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 s="8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116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 s="8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101.5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 s="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101.5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 s="8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116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 s="8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87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 s="8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116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 s="8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101.5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 s="8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116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 s="8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72.5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 s="8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130.5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 s="8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72.5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 s="8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101.5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 s="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101.5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 s="8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116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 s="8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116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 s="8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87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 s="8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101.5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 s="8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87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 s="8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116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 s="8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43.5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 s="8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87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 s="8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43.5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 s="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116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 s="8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72.5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80"/>
        <v>14</v>
      </c>
      <c r="P1090" s="8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72.5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85">ROUND(E1091/D1091*100,0)</f>
        <v>8</v>
      </c>
      <c r="P1091" s="8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16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 s="8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116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 s="8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145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 s="8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101.5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 s="8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116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 s="8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101.5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 s="8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116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 s="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101.5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 s="8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72.5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 s="8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116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 s="8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116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 s="8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87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 s="8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130.5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 s="8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101.5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 s="8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116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 s="8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116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 s="8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101.5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 s="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116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 s="8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116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 s="8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116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 s="8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116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 s="8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130.5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 s="8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87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 s="8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101.5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 s="8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130.5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 s="8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116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 s="8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101.5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 s="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101.5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 s="8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116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 s="8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116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 s="8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87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 s="8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101.5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 s="8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130.5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 s="8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116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 s="8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101.5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 s="8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116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 s="8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87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 s="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116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 s="8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 s="8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101.5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 s="8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130.5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 s="8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101.5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 s="8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101.5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 s="8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116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 s="8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87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 s="8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116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 s="8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116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 s="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116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 s="8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101.5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 s="8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116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 s="8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101.5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 s="8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43.5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 s="8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116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 s="8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116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 s="8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101.5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 s="8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87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 s="8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87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 s="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116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 s="8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72.5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 s="8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58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 s="8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72.5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 s="8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130.5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 s="8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29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85"/>
        <v>6</v>
      </c>
      <c r="P1154" s="8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72.5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90">ROUND(E1155/D1155*100,0)</f>
        <v>1</v>
      </c>
      <c r="P1155" s="8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01.5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 s="8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116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 s="8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116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 s="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116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 s="8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101.5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 s="8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116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 s="8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101.5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 s="8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116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 s="8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116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 s="8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116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 s="8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116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 s="8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130.5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 s="8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130.5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 s="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87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 s="8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101.5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 s="8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116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 s="8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101.5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 s="8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87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 s="8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43.5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 s="8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116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 s="8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87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 s="8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101.5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 s="8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130.5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 s="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116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 s="8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116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 s="8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101.5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 s="8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101.5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 s="8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43.5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 s="8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116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 s="8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116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 s="8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116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 s="8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130.5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 s="8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101.5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 s="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130.5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 s="8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101.5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 s="8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116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 s="8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72.5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 s="8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101.5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 s="8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72.5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 s="8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116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 s="8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116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 s="8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130.5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 s="8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87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 s="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116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 s="8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101.5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 s="8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116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 s="8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116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 s="8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116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 s="8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130.5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 s="8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116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 s="8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101.5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 s="8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130.5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90"/>
        <v>101</v>
      </c>
      <c r="P1207" s="8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116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0"/>
        <v>115</v>
      </c>
      <c r="P1208" s="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58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0"/>
        <v>104</v>
      </c>
      <c r="P1209" s="8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116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0"/>
        <v>155</v>
      </c>
      <c r="P1210" s="8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116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0"/>
        <v>106</v>
      </c>
      <c r="P1211" s="8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58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0"/>
        <v>254</v>
      </c>
      <c r="P1212" s="8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101.5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0"/>
        <v>101</v>
      </c>
      <c r="P1213" s="8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116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0"/>
        <v>129</v>
      </c>
      <c r="P1214" s="8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130.5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0"/>
        <v>102</v>
      </c>
      <c r="P1215" s="8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116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0"/>
        <v>132</v>
      </c>
      <c r="P1216" s="8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116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0"/>
        <v>786</v>
      </c>
      <c r="P1217" s="8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58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90"/>
        <v>146</v>
      </c>
      <c r="P1218" s="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101.5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95">ROUND(E1219/D1219*100,0)</f>
        <v>103</v>
      </c>
      <c r="P1219" s="8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16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 s="8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87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 s="8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101.5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 s="8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116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 s="8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72.5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 s="8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87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 s="8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72.5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 s="8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116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 s="8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101.5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 s="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116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 s="8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87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 s="8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130.5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 s="8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101.5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 s="8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116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 s="8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116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 s="8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130.5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 s="8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116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 s="8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116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 s="8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43.5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 s="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130.5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 s="8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130.5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 s="8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72.5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 s="8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87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 s="8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116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 s="8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101.5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 s="8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101.5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 s="8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87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 s="8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101.5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 s="8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116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 s="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72.5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 s="8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87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 s="8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87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 s="8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130.5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 s="8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72.5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 s="8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101.5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 s="8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116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 s="8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116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 s="8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101.5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 s="8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130.5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 s="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116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 s="8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101.5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 s="8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87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 s="8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101.5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 s="8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87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 s="8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101.5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 s="8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72.5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 s="8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101.5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 s="8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130.5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 s="8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72.5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 s="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116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 s="8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87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 s="8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116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95"/>
        <v>109</v>
      </c>
      <c r="P1271" s="8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72.5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95"/>
        <v>115</v>
      </c>
      <c r="P1272" s="8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116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95"/>
        <v>102</v>
      </c>
      <c r="P1273" s="8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116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95"/>
        <v>106</v>
      </c>
      <c r="P1274" s="8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87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95"/>
        <v>104</v>
      </c>
      <c r="P1275" s="8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101.5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95"/>
        <v>155</v>
      </c>
      <c r="P1276" s="8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101.5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95"/>
        <v>162</v>
      </c>
      <c r="P1277" s="8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72.5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95"/>
        <v>104</v>
      </c>
      <c r="P1278" s="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130.5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95"/>
        <v>106</v>
      </c>
      <c r="P1279" s="8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101.5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95"/>
        <v>155</v>
      </c>
      <c r="P1280" s="8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116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95"/>
        <v>111</v>
      </c>
      <c r="P1281" s="8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101.5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95"/>
        <v>111</v>
      </c>
      <c r="P1282" s="8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116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100">ROUND(E1283/D1283*100,0)</f>
        <v>111</v>
      </c>
      <c r="P1283" s="8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16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 s="8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87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 s="8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116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 s="8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101.5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 s="8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116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 s="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145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 s="8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116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 s="8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101.5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 s="8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58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 s="8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116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 s="8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130.5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 s="8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116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 s="8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116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 s="8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116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 s="8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145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 s="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116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 s="8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116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 s="8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101.5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 s="8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116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 s="8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130.5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 s="8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87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 s="8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87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 s="8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101.5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 s="8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116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 s="8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145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 s="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72.5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 s="8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72.5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 s="8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87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 s="8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87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 s="8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116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 s="8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101.5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 s="8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116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 s="8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116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 s="8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87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 s="8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101.5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 s="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130.5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 s="8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101.5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 s="8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101.5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 s="8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116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 s="8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116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 s="8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116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 s="8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116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 s="8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116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 s="8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116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 s="8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116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 s="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116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 s="8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116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 s="8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116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 s="8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101.5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 s="8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101.5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 s="8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116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 s="8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116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 s="8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87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 s="8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116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 s="8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116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 s="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101.5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 s="8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116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 s="8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58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 s="8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87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 s="8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116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 s="8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116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 s="8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130.5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 s="8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116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100"/>
        <v>378</v>
      </c>
      <c r="P1346" s="8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116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105">ROUND(E1347/D1347*100,0)</f>
        <v>125</v>
      </c>
      <c r="P1347" s="8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01.5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 s="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116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 s="8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116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 s="8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116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 s="8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116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 s="8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87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 s="8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116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 s="8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87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 s="8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116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 s="8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116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 s="8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116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 s="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116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 s="8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101.5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 s="8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116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 s="8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72.5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 s="8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101.5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 s="8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87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 s="8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116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 s="8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130.5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 s="8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116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 s="8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43.5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 s="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101.5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 s="8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116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 s="8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116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 s="8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72.5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 s="8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116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 s="8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58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 s="8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87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 s="8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116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 s="8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130.5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 s="8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72.5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 s="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116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 s="8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29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 s="8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58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 s="8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87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 s="8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116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 s="8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101.5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 s="8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130.5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 s="8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101.5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 s="8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101.5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 s="8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72.5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 s="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116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 s="8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101.5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 s="8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87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 s="8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87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 s="8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87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 s="8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87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 s="8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58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 s="8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116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 s="8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43.5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 s="8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116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 s="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116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105"/>
        <v>114</v>
      </c>
      <c r="P1399" s="8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101.5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05"/>
        <v>110</v>
      </c>
      <c r="P1400" s="8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101.5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05"/>
        <v>126</v>
      </c>
      <c r="P1401" s="8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101.5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05"/>
        <v>167</v>
      </c>
      <c r="P1402" s="8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130.5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05"/>
        <v>497</v>
      </c>
      <c r="P1403" s="8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101.5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05"/>
        <v>109</v>
      </c>
      <c r="P1404" s="8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116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05"/>
        <v>103</v>
      </c>
      <c r="P1405" s="8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116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 s="8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58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 s="8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43.5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 s="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101.5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 s="8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116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105"/>
        <v>7</v>
      </c>
      <c r="P1410" s="8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101.5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110">ROUND(E1411/D1411*100,0)</f>
        <v>0</v>
      </c>
      <c r="P1411" s="8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30.5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 s="8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116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 s="8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72.5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 s="8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130.5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 s="8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116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 s="8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101.5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 s="8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116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 s="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116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 s="8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130.5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 s="8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116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 s="8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58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 s="8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116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 s="8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116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 s="8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116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 s="8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101.5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 s="8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130.5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 s="8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130.5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 s="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101.5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 s="8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101.5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 s="8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87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 s="8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101.5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 s="8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130.5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 s="8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116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 s="8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116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 s="8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101.5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 s="8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87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 s="8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116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 s="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145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 s="8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116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 s="8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116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 s="8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116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 s="8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116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 s="8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101.5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 s="8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87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 s="8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87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 s="8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130.5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 s="8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116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 s="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58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 s="8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116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 s="8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130.5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 s="8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116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 s="8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87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 s="8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87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 s="8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130.5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 s="8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130.5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 s="8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130.5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 s="8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58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 s="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58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 s="8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116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 s="8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101.5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 s="8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87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 s="8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87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110"/>
        <v>101</v>
      </c>
      <c r="P1463" s="8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72.5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0"/>
        <v>109</v>
      </c>
      <c r="P1464" s="8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101.5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0"/>
        <v>148</v>
      </c>
      <c r="P1465" s="8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29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0"/>
        <v>163</v>
      </c>
      <c r="P1466" s="8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116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0"/>
        <v>456</v>
      </c>
      <c r="P1467" s="8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116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0"/>
        <v>108</v>
      </c>
      <c r="P1468" s="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72.5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0"/>
        <v>115</v>
      </c>
      <c r="P1469" s="8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116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0"/>
        <v>102</v>
      </c>
      <c r="P1470" s="8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87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0"/>
        <v>108</v>
      </c>
      <c r="P1471" s="8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130.5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0"/>
        <v>125</v>
      </c>
      <c r="P1472" s="8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116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0"/>
        <v>104</v>
      </c>
      <c r="P1473" s="8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130.5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110"/>
        <v>139</v>
      </c>
      <c r="P1474" s="8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29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115">ROUND(E1475/D1475*100,0)</f>
        <v>121</v>
      </c>
      <c r="P1475" s="8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01.5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 s="8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116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 s="8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72.5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 s="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116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 s="8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116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 s="8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130.5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 s="8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130.5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 s="8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101.5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 s="8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101.5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 s="8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116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 s="8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43.5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 s="8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116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 s="8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101.5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 s="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101.5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 s="8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87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 s="8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101.5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 s="8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101.5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 s="8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87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 s="8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116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 s="8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87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 s="8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130.5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 s="8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72.5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 s="8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101.5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 s="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116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 s="8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101.5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 s="8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116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 s="8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130.5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 s="8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72.5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 s="8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101.5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 s="8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116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 s="8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87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 s="8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130.5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 s="8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101.5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 s="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116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 s="8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101.5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 s="8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130.5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 s="8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101.5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 s="8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130.5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 s="8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116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 s="8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101.5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 s="8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101.5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 s="8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116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 s="8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116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 s="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116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 s="8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72.5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 s="8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130.5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 s="8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72.5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 s="8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101.5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 s="8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145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 s="8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130.5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 s="8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101.5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 s="8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130.5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115"/>
        <v>174</v>
      </c>
      <c r="P1527" s="8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130.5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15"/>
        <v>120</v>
      </c>
      <c r="P1528" s="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101.5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15"/>
        <v>110</v>
      </c>
      <c r="P1529" s="8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87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15"/>
        <v>282</v>
      </c>
      <c r="P1530" s="8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87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15"/>
        <v>101</v>
      </c>
      <c r="P1531" s="8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130.5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15"/>
        <v>135</v>
      </c>
      <c r="P1532" s="8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116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15"/>
        <v>176</v>
      </c>
      <c r="P1533" s="8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116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15"/>
        <v>484</v>
      </c>
      <c r="P1534" s="8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87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15"/>
        <v>145</v>
      </c>
      <c r="P1535" s="8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116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15"/>
        <v>418</v>
      </c>
      <c r="P1536" s="8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116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15"/>
        <v>132</v>
      </c>
      <c r="P1537" s="8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116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115"/>
        <v>250</v>
      </c>
      <c r="P1538" s="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87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120">ROUND(E1539/D1539*100,0)</f>
        <v>180</v>
      </c>
      <c r="P1539" s="8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16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 s="8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116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 s="8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116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 s="8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101.5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 s="8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116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 s="8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116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 s="8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116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 s="8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87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 s="8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116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 s="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101.5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 s="8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72.5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 s="8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116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 s="8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116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 s="8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116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 s="8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116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 s="8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101.5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 s="8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130.5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 s="8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101.5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 s="8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101.5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 s="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101.5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 s="8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87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 s="8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72.5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 s="8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116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 s="8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116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 s="8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130.5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 s="8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116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 s="8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101.5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 s="8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116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 s="8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87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 s="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116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 s="8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101.5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 s="8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43.5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 s="8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72.5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 s="8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130.5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 s="8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116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 s="8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116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 s="8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130.5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 s="8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116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 s="8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72.5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 s="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101.5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 s="8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130.5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 s="8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87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 s="8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101.5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 s="8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101.5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 s="8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58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 s="8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116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 s="8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116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 s="8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116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 s="8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43.5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 s="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130.5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 s="8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58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 s="8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87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 s="8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43.5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 s="8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130.5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 s="8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72.5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 s="8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72.5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 s="8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87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 s="8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116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 s="8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87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 s="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116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 s="8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116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 s="8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101.5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 s="8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116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120"/>
        <v>7</v>
      </c>
      <c r="P1602" s="8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87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25">ROUND(E1603/D1603*100,0)</f>
        <v>108</v>
      </c>
      <c r="P1603" s="8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87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 s="8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87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 s="8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116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 s="8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116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 s="8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116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 s="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101.5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 s="8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72.5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 s="8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87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 s="8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72.5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 s="8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43.5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 s="8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72.5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 s="8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116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 s="8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116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 s="8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87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 s="8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101.5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 s="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72.5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 s="8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87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 s="8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116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 s="8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58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 s="8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101.5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 s="8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101.5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 s="8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130.5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 s="8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87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 s="8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116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 s="8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101.5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 s="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116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 s="8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58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 s="8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87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 s="8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116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 s="8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116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 s="8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101.5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 s="8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116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 s="8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72.5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 s="8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116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 s="8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116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 s="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101.5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 s="8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72.5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 s="8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116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 s="8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116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 s="8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58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 s="8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101.5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 s="8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72.5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 s="8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101.5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 s="8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101.5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 s="8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116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 s="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101.5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 s="8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101.5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 s="8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116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 s="8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87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 s="8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101.5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 s="8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116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 s="8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101.5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25"/>
        <v>174</v>
      </c>
      <c r="P1655" s="8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116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25"/>
        <v>120</v>
      </c>
      <c r="P1656" s="8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72.5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25"/>
        <v>143</v>
      </c>
      <c r="P1657" s="8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116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25"/>
        <v>100</v>
      </c>
      <c r="P1658" s="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130.5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25"/>
        <v>105</v>
      </c>
      <c r="P1659" s="8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116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25"/>
        <v>132</v>
      </c>
      <c r="P1660" s="8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101.5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25"/>
        <v>113</v>
      </c>
      <c r="P1661" s="8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101.5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25"/>
        <v>1254</v>
      </c>
      <c r="P1662" s="8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116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 s="8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130.5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25"/>
        <v>103</v>
      </c>
      <c r="P1664" s="8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87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25"/>
        <v>108</v>
      </c>
      <c r="P1665" s="8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101.5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25"/>
        <v>122</v>
      </c>
      <c r="P1666" s="8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116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30">ROUND(E1667/D1667*100,0)</f>
        <v>119</v>
      </c>
      <c r="P1667" s="8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87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 s="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101.5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 s="8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116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 s="8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116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 s="8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130.5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 s="8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72.5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 s="8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87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 s="8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101.5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 s="8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116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 s="8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72.5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 s="8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87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 s="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101.5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 s="8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87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 s="8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130.5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 s="8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72.5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 s="8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116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 s="8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87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 s="8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101.5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 s="8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72.5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 s="8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101.5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 s="8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130.5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 s="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130.5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 s="8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116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 s="8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43.5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 s="8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101.5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 s="8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116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 s="8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87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 s="8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116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 s="8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101.5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 s="8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130.5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 s="8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101.5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 s="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101.5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 s="8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145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 s="8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116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 s="8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116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 s="8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116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 s="8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72.5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 s="8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116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 s="8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87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 s="8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101.5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 s="8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116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 s="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116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 s="8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116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 s="8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101.5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 s="8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72.5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 s="8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116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 s="8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116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 s="8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116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 s="8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116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 s="8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101.5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 s="8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116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 s="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87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 s="8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29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 s="8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130.5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 s="8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101.5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 s="8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101.5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 s="8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87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 s="8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116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 s="8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116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 s="8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116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 s="8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72.5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 s="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116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 s="8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101.5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30"/>
        <v>68</v>
      </c>
      <c r="P1730" s="8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116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35">ROUND(E1731/D1731*100,0)</f>
        <v>0</v>
      </c>
      <c r="P1731" s="8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01.5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 s="8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58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 s="8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116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 s="8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116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 s="8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101.5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 s="8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101.5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 s="8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72.5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 s="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116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 s="8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72.5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 s="8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101.5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 s="8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116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 s="8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72.5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 s="8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116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 s="8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101.5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 s="8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116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 s="8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116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 s="8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116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 s="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101.5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 s="8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72.5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 s="8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101.5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 s="8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130.5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 s="8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72.5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 s="8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87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 s="8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101.5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 s="8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116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 s="8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116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 s="8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116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 s="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87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 s="8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116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 s="8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43.5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 s="8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130.5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 s="8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87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 s="8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43.5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 s="8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116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 s="8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116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 s="8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116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 s="8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72.5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 s="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87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 s="8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101.5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 s="8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116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 s="8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116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 s="8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116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 s="8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87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 s="8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101.5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 s="8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116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 s="8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116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 s="8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101.5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 s="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116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 s="8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101.5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 s="8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116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 s="8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116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 s="8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116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 s="8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116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 s="8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101.5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 s="8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101.5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 s="8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101.5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 s="8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116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 s="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101.5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 s="8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87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 s="8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101.5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 s="8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101.5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 s="8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72.5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 s="8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87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35"/>
        <v>61</v>
      </c>
      <c r="P1794" s="8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101.5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40">ROUND(E1795/D1795*100,0)</f>
        <v>1</v>
      </c>
      <c r="P1795" s="8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16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 s="8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87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 s="8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130.5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 s="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101.5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 s="8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116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 s="8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72.5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 s="8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116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 s="8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130.5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 s="8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87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 s="8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116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 s="8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116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 s="8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101.5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 s="8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130.5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 s="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58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 s="8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116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 s="8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101.5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 s="8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87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 s="8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87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 s="8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116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 s="8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87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 s="8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116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 s="8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116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 s="8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116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 s="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87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 s="8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87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 s="8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116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 s="8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130.5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 s="8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101.5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 s="8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72.5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 s="8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116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 s="8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43.5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 s="8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116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 s="8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58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 s="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116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 s="8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116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 s="8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101.5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 s="8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101.5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 s="8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101.5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 s="8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116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 s="8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101.5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 s="8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58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 s="8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116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 s="8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43.5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 s="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116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 s="8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116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 s="8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101.5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 s="8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101.5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 s="8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87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 s="8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116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 s="8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130.5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 s="8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116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 s="8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145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40"/>
        <v>100</v>
      </c>
      <c r="P1847" s="8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116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0"/>
        <v>138</v>
      </c>
      <c r="P1848" s="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116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0"/>
        <v>121</v>
      </c>
      <c r="P1849" s="8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101.5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0"/>
        <v>107</v>
      </c>
      <c r="P1850" s="8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72.5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0"/>
        <v>100</v>
      </c>
      <c r="P1851" s="8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116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0"/>
        <v>102</v>
      </c>
      <c r="P1852" s="8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130.5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0"/>
        <v>100</v>
      </c>
      <c r="P1853" s="8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101.5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0"/>
        <v>117</v>
      </c>
      <c r="P1854" s="8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116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0"/>
        <v>102</v>
      </c>
      <c r="P1855" s="8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101.5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0"/>
        <v>102</v>
      </c>
      <c r="P1856" s="8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101.5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0"/>
        <v>154</v>
      </c>
      <c r="P1857" s="8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130.5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40"/>
        <v>101</v>
      </c>
      <c r="P1858" s="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101.5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45">ROUND(E1859/D1859*100,0)</f>
        <v>100</v>
      </c>
      <c r="P1859" s="8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16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 s="8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58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 s="8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87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 s="8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116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 s="8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116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 s="8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87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 s="8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130.5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 s="8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116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 s="8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116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 s="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116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 s="8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116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 s="8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116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 s="8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116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 s="8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116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 s="8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116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 s="8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116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 s="8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116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 s="8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87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 s="8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101.5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 s="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87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 s="8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130.5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 s="8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116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 s="8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58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 s="8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87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 s="8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116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 s="8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116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 s="8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101.5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 s="8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101.5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 s="8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116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 s="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116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 s="8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130.5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 s="8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116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 s="8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101.5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 s="8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130.5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 s="8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87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 s="8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101.5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 s="8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58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 s="8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116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 s="8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116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 s="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116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 s="8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116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 s="8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116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 s="8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116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 s="8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116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 s="8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101.5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 s="8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116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 s="8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101.5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 s="8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116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 s="8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116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 s="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101.5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 s="8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116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 s="8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116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 s="8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101.5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 s="8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116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 s="8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116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 s="8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72.5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 s="8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101.5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 s="8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116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 s="8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72.5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 s="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87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 s="8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101.5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 s="8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130.5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 s="8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87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45"/>
        <v>43</v>
      </c>
      <c r="P1922" s="8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58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50">ROUND(E1923/D1923*100,0)</f>
        <v>137</v>
      </c>
      <c r="P1923" s="8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87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 s="8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87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 s="8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116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 s="8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87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 s="8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145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 s="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43.5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 s="8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72.5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 s="8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101.5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 s="8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72.5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 s="8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87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 s="8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116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 s="8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116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 s="8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116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 s="8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116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 s="8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116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 s="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101.5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 s="8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116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 s="8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116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 s="8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101.5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 s="8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116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 s="8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116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 s="8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101.5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 s="8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116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 s="8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101.5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 s="8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130.5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 s="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130.5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 s="8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72.5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 s="8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87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 s="8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101.5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 s="8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116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 s="8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130.5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 s="8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101.5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 s="8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58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 s="8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116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 s="8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116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 s="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72.5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 s="8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116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 s="8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116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 s="8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116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 s="8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101.5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 s="8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130.5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 s="8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116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 s="8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101.5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 s="8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116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 s="8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116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 s="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101.5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 s="8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87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 s="8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130.5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 s="8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101.5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 s="8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101.5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 s="8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101.5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 s="8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116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50"/>
        <v>257</v>
      </c>
      <c r="P1975" s="8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116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0"/>
        <v>375</v>
      </c>
      <c r="P1976" s="8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72.5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0"/>
        <v>209</v>
      </c>
      <c r="P1977" s="8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72.5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0"/>
        <v>347</v>
      </c>
      <c r="P1978" s="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87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0"/>
        <v>402</v>
      </c>
      <c r="P1979" s="8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116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0"/>
        <v>1027</v>
      </c>
      <c r="P1980" s="8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101.5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0"/>
        <v>115</v>
      </c>
      <c r="P1981" s="8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58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0"/>
        <v>355</v>
      </c>
      <c r="P1982" s="8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116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 s="8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101.5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 s="8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116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 s="8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116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50"/>
        <v>21</v>
      </c>
      <c r="P1986" s="8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116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55">ROUND(E1987/D1987*100,0)</f>
        <v>3</v>
      </c>
      <c r="P1987" s="8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16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 s="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72.5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 s="8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43.5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 s="8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101.5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 s="8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116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 s="8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87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 s="8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72.5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 s="8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116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 s="8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130.5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 s="8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116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 s="8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116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 s="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130.5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 s="8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130.5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 s="8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87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 s="8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130.5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 s="8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87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 s="8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101.5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 s="8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145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 s="8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101.5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 s="8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101.5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 s="8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116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 s="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116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 s="8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101.5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 s="8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116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 s="8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72.5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 s="8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101.5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 s="8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116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 s="8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116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 s="8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116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55"/>
        <v>7814</v>
      </c>
      <c r="P2016" s="8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101.5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55"/>
        <v>113</v>
      </c>
      <c r="P2017" s="8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87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55"/>
        <v>922</v>
      </c>
      <c r="P2018" s="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101.5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55"/>
        <v>125</v>
      </c>
      <c r="P2019" s="8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116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55"/>
        <v>102</v>
      </c>
      <c r="P2020" s="8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116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55"/>
        <v>485</v>
      </c>
      <c r="P2021" s="8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116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55"/>
        <v>192</v>
      </c>
      <c r="P2022" s="8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130.5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55"/>
        <v>281</v>
      </c>
      <c r="P2023" s="8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101.5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55"/>
        <v>125</v>
      </c>
      <c r="P2024" s="8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116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55"/>
        <v>161</v>
      </c>
      <c r="P2025" s="8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116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55"/>
        <v>585</v>
      </c>
      <c r="P2026" s="8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116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55"/>
        <v>201</v>
      </c>
      <c r="P2027" s="8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58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55"/>
        <v>133</v>
      </c>
      <c r="P2028" s="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101.5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55"/>
        <v>120</v>
      </c>
      <c r="P2029" s="8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72.5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55"/>
        <v>126</v>
      </c>
      <c r="P2030" s="8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87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55"/>
        <v>361</v>
      </c>
      <c r="P2031" s="8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116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55"/>
        <v>226</v>
      </c>
      <c r="P2032" s="8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87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55"/>
        <v>120</v>
      </c>
      <c r="P2033" s="8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116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55"/>
        <v>304</v>
      </c>
      <c r="P2034" s="8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130.5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55"/>
        <v>179</v>
      </c>
      <c r="P2035" s="8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116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55"/>
        <v>387</v>
      </c>
      <c r="P2036" s="8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116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55"/>
        <v>211</v>
      </c>
      <c r="P2037" s="8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116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55"/>
        <v>132</v>
      </c>
      <c r="P2038" s="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87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55"/>
        <v>300</v>
      </c>
      <c r="P2039" s="8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116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55"/>
        <v>421</v>
      </c>
      <c r="P2040" s="8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87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55"/>
        <v>136</v>
      </c>
      <c r="P2041" s="8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72.5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55"/>
        <v>248</v>
      </c>
      <c r="P2042" s="8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116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55"/>
        <v>182</v>
      </c>
      <c r="P2043" s="8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101.5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55"/>
        <v>124</v>
      </c>
      <c r="P2044" s="8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130.5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55"/>
        <v>506</v>
      </c>
      <c r="P2045" s="8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130.5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55"/>
        <v>108</v>
      </c>
      <c r="P2046" s="8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116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55"/>
        <v>819</v>
      </c>
      <c r="P2047" s="8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116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55"/>
        <v>121</v>
      </c>
      <c r="P2048" s="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116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55"/>
        <v>103</v>
      </c>
      <c r="P2049" s="8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116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55"/>
        <v>148</v>
      </c>
      <c r="P2050" s="8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58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60">ROUND(E2051/D2051*100,0)</f>
        <v>120</v>
      </c>
      <c r="P2051" s="8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30.5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 s="8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101.5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 s="8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101.5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 s="8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116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 s="8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116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 s="8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116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 s="8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116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 s="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116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 s="8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58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 s="8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116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 s="8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116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 s="8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116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 s="8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130.5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 s="8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72.5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 s="8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116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 s="8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116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 s="8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101.5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 s="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87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 s="8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116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 s="8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116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 s="8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116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 s="8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116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 s="8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116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 s="8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130.5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 s="8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72.5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 s="8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87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 s="8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72.5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 s="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101.5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 s="8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101.5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 s="8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130.5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60"/>
        <v>288</v>
      </c>
      <c r="P2081" s="8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101.5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0"/>
        <v>508</v>
      </c>
      <c r="P2082" s="8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130.5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0"/>
        <v>115</v>
      </c>
      <c r="P2083" s="8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116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0"/>
        <v>111</v>
      </c>
      <c r="P2084" s="8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101.5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0"/>
        <v>113</v>
      </c>
      <c r="P2085" s="8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87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0"/>
        <v>108</v>
      </c>
      <c r="P2086" s="8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116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0"/>
        <v>124</v>
      </c>
      <c r="P2087" s="8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87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0"/>
        <v>101</v>
      </c>
      <c r="P2088" s="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130.5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0"/>
        <v>104</v>
      </c>
      <c r="P2089" s="8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101.5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0"/>
        <v>116</v>
      </c>
      <c r="P2090" s="8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72.5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0"/>
        <v>120</v>
      </c>
      <c r="P2091" s="8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116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0"/>
        <v>115</v>
      </c>
      <c r="P2092" s="8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116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0"/>
        <v>120</v>
      </c>
      <c r="P2093" s="8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101.5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0"/>
        <v>101</v>
      </c>
      <c r="P2094" s="8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101.5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0"/>
        <v>102</v>
      </c>
      <c r="P2095" s="8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116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0"/>
        <v>121</v>
      </c>
      <c r="P2096" s="8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101.5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0"/>
        <v>100</v>
      </c>
      <c r="P2097" s="8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101.5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0"/>
        <v>102</v>
      </c>
      <c r="P2098" s="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116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0"/>
        <v>100</v>
      </c>
      <c r="P2099" s="8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116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0"/>
        <v>100</v>
      </c>
      <c r="P2100" s="8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29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0"/>
        <v>132</v>
      </c>
      <c r="P2101" s="8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116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0"/>
        <v>137</v>
      </c>
      <c r="P2102" s="8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116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0"/>
        <v>113</v>
      </c>
      <c r="P2103" s="8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116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0"/>
        <v>136</v>
      </c>
      <c r="P2104" s="8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58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0"/>
        <v>146</v>
      </c>
      <c r="P2105" s="8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101.5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0"/>
        <v>130</v>
      </c>
      <c r="P2106" s="8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72.5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0"/>
        <v>254</v>
      </c>
      <c r="P2107" s="8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116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0"/>
        <v>107</v>
      </c>
      <c r="P2108" s="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116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0"/>
        <v>108</v>
      </c>
      <c r="P2109" s="8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116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0"/>
        <v>107</v>
      </c>
      <c r="P2110" s="8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87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0"/>
        <v>107</v>
      </c>
      <c r="P2111" s="8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72.5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0"/>
        <v>100</v>
      </c>
      <c r="P2112" s="8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116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0"/>
        <v>107</v>
      </c>
      <c r="P2113" s="8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101.5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60"/>
        <v>100</v>
      </c>
      <c r="P2114" s="8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72.5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65">ROUND(E2115/D2115*100,0)</f>
        <v>105</v>
      </c>
      <c r="P2115" s="8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16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 s="8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101.5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 s="8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101.5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 s="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116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 s="8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72.5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 s="8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87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 s="8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72.5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 s="8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87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 s="8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87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 s="8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145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 s="8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130.5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 s="8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87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 s="8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101.5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 s="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58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 s="8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101.5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 s="8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116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 s="8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58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 s="8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101.5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 s="8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116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 s="8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116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 s="8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101.5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 s="8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116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 s="8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116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 s="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101.5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 s="8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87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 s="8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130.5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 s="8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130.5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 s="8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130.5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 s="8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116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 s="8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116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 s="8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87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 s="8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101.5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 s="8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130.5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 s="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43.5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 s="8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101.5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 s="8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130.5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 s="8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43.5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 s="8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101.5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 s="8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116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 s="8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116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 s="8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72.5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 s="8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101.5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 s="8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87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 s="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58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 s="8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116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 s="8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130.5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 s="8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101.5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 s="8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58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65"/>
        <v>116</v>
      </c>
      <c r="P2163" s="8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116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65"/>
        <v>112</v>
      </c>
      <c r="P2164" s="8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101.5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65"/>
        <v>132</v>
      </c>
      <c r="P2165" s="8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72.5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65"/>
        <v>103</v>
      </c>
      <c r="P2166" s="8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116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65"/>
        <v>139</v>
      </c>
      <c r="P2167" s="8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116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65"/>
        <v>147</v>
      </c>
      <c r="P2168" s="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72.5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65"/>
        <v>120</v>
      </c>
      <c r="P2169" s="8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87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65"/>
        <v>122</v>
      </c>
      <c r="P2170" s="8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130.5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65"/>
        <v>100</v>
      </c>
      <c r="P2171" s="8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101.5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65"/>
        <v>181</v>
      </c>
      <c r="P2172" s="8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87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65"/>
        <v>106</v>
      </c>
      <c r="P2173" s="8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101.5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65"/>
        <v>100</v>
      </c>
      <c r="P2174" s="8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116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65"/>
        <v>127</v>
      </c>
      <c r="P2175" s="8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101.5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65"/>
        <v>103</v>
      </c>
      <c r="P2176" s="8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101.5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65"/>
        <v>250</v>
      </c>
      <c r="P2177" s="8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101.5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65"/>
        <v>126</v>
      </c>
      <c r="P2178" s="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101.5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70">ROUND(E2179/D2179*100,0)</f>
        <v>100</v>
      </c>
      <c r="P2179" s="8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01.5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 s="8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87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 s="8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87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 s="8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130.5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 s="8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101.5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 s="8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116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 s="8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116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 s="8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130.5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 s="8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87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 s="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116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 s="8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101.5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 s="8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101.5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 s="8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116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 s="8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116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 s="8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130.5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 s="8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101.5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 s="8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116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 s="8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72.5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 s="8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58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 s="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101.5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 s="8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130.5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 s="8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58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 s="8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101.5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 s="8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116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 s="8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87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 s="8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116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 s="8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101.5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 s="8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116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 s="8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116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 s="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101.5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70"/>
        <v>100</v>
      </c>
      <c r="P2209" s="8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116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0"/>
        <v>102</v>
      </c>
      <c r="P2210" s="8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87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0"/>
        <v>151</v>
      </c>
      <c r="P2211" s="8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116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0"/>
        <v>111</v>
      </c>
      <c r="P2212" s="8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116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0"/>
        <v>196</v>
      </c>
      <c r="P2213" s="8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116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0"/>
        <v>114</v>
      </c>
      <c r="P2214" s="8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130.5" x14ac:dyDescent="0.3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0"/>
        <v>200</v>
      </c>
      <c r="P2215" s="8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101.5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0"/>
        <v>293</v>
      </c>
      <c r="P2216" s="8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87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0"/>
        <v>156</v>
      </c>
      <c r="P2217" s="8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116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0"/>
        <v>106</v>
      </c>
      <c r="P2218" s="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116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0"/>
        <v>101</v>
      </c>
      <c r="P2219" s="8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116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0"/>
        <v>123</v>
      </c>
      <c r="P2220" s="8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87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0"/>
        <v>102</v>
      </c>
      <c r="P2221" s="8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101.5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0"/>
        <v>101</v>
      </c>
      <c r="P2222" s="8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116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0"/>
        <v>108</v>
      </c>
      <c r="P2223" s="8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116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0"/>
        <v>163</v>
      </c>
      <c r="P2224" s="8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116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0"/>
        <v>106</v>
      </c>
      <c r="P2225" s="8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116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0"/>
        <v>243</v>
      </c>
      <c r="P2226" s="8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101.5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0"/>
        <v>945</v>
      </c>
      <c r="P2227" s="8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116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0"/>
        <v>108</v>
      </c>
      <c r="P2228" s="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101.5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0"/>
        <v>157</v>
      </c>
      <c r="P2229" s="8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130.5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0"/>
        <v>1174</v>
      </c>
      <c r="P2230" s="8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130.5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0"/>
        <v>171</v>
      </c>
      <c r="P2231" s="8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130.5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0"/>
        <v>126</v>
      </c>
      <c r="P2232" s="8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130.5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0"/>
        <v>1212</v>
      </c>
      <c r="P2233" s="8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116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0"/>
        <v>496</v>
      </c>
      <c r="P2234" s="8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101.5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0"/>
        <v>332</v>
      </c>
      <c r="P2235" s="8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116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0"/>
        <v>1165</v>
      </c>
      <c r="P2236" s="8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87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0"/>
        <v>153</v>
      </c>
      <c r="P2237" s="8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87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0"/>
        <v>537</v>
      </c>
      <c r="P2238" s="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116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0"/>
        <v>353</v>
      </c>
      <c r="P2239" s="8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72.5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0"/>
        <v>137</v>
      </c>
      <c r="P2240" s="8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72.5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0"/>
        <v>128</v>
      </c>
      <c r="P2241" s="8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116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70"/>
        <v>271</v>
      </c>
      <c r="P2242" s="8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101.5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75">ROUND(E2243/D2243*100,0)</f>
        <v>806</v>
      </c>
      <c r="P2243" s="8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87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 s="8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116" x14ac:dyDescent="0.3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 s="8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116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 s="8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101.5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 s="8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116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 s="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72.5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 s="8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101.5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 s="8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87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 s="8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116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 s="8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101.5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 s="8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101.5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 s="8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130.5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 s="8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87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 s="8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72.5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 s="8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101.5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 s="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116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 s="8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72.5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 s="8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116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 s="8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101.5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 s="8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116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 s="8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87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 s="8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101.5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 s="8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130.5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 s="8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116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 s="8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87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 s="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116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 s="8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116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 s="8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101.5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 s="8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101.5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 s="8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116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75"/>
        <v>283</v>
      </c>
      <c r="P2273" s="8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101.5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75"/>
        <v>1357</v>
      </c>
      <c r="P2274" s="8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116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75"/>
        <v>220</v>
      </c>
      <c r="P2275" s="8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130.5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75"/>
        <v>120</v>
      </c>
      <c r="P2276" s="8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116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75"/>
        <v>408</v>
      </c>
      <c r="P2277" s="8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116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75"/>
        <v>106</v>
      </c>
      <c r="P2278" s="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101.5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75"/>
        <v>141</v>
      </c>
      <c r="P2279" s="8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72.5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75"/>
        <v>271</v>
      </c>
      <c r="P2280" s="8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116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75"/>
        <v>154</v>
      </c>
      <c r="P2281" s="8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116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75"/>
        <v>404</v>
      </c>
      <c r="P2282" s="8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101.5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75"/>
        <v>185</v>
      </c>
      <c r="P2283" s="8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87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75"/>
        <v>185</v>
      </c>
      <c r="P2284" s="8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116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75"/>
        <v>101</v>
      </c>
      <c r="P2285" s="8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72.5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75"/>
        <v>106</v>
      </c>
      <c r="P2286" s="8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116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75"/>
        <v>121</v>
      </c>
      <c r="P2287" s="8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101.5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75"/>
        <v>100</v>
      </c>
      <c r="P2288" s="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101.5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75"/>
        <v>120</v>
      </c>
      <c r="P2289" s="8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101.5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75"/>
        <v>100</v>
      </c>
      <c r="P2290" s="8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116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75"/>
        <v>107</v>
      </c>
      <c r="P2291" s="8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101.5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75"/>
        <v>104</v>
      </c>
      <c r="P2292" s="8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116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75"/>
        <v>173</v>
      </c>
      <c r="P2293" s="8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101.5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75"/>
        <v>107</v>
      </c>
      <c r="P2294" s="8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72.5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75"/>
        <v>108</v>
      </c>
      <c r="P2295" s="8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116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75"/>
        <v>146</v>
      </c>
      <c r="P2296" s="8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116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75"/>
        <v>125</v>
      </c>
      <c r="P2297" s="8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87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75"/>
        <v>149</v>
      </c>
      <c r="P2298" s="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72.5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75"/>
        <v>101</v>
      </c>
      <c r="P2299" s="8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87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75"/>
        <v>105</v>
      </c>
      <c r="P2300" s="8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87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75"/>
        <v>350</v>
      </c>
      <c r="P2301" s="8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116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75"/>
        <v>101</v>
      </c>
      <c r="P2302" s="8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58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75"/>
        <v>134</v>
      </c>
      <c r="P2303" s="8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101.5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75"/>
        <v>171</v>
      </c>
      <c r="P2304" s="8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116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75"/>
        <v>109</v>
      </c>
      <c r="P2305" s="8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101.5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75"/>
        <v>101</v>
      </c>
      <c r="P2306" s="8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116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80">ROUND(E2307/D2307*100,0)</f>
        <v>101</v>
      </c>
      <c r="P2307" s="8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16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 s="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116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 s="8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116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 s="8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116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 s="8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116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 s="8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87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 s="8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116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 s="8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72.5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 s="8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116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 s="8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87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 s="8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130.5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 s="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101.5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 s="8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145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 s="8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101.5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 s="8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101.5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 s="8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101.5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 s="8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101.5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 s="8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87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 s="8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87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 s="8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116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 s="8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130.5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 s="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87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 s="8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116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 s="8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101.5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 s="8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116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 s="8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87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 s="8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116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 s="8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116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 s="8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101.5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 s="8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101.5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80"/>
        <v>102</v>
      </c>
      <c r="P2337" s="8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116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0"/>
        <v>521</v>
      </c>
      <c r="P2338" s="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72.5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0"/>
        <v>111</v>
      </c>
      <c r="P2339" s="8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101.5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0"/>
        <v>101</v>
      </c>
      <c r="P2340" s="8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101.5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0"/>
        <v>294</v>
      </c>
      <c r="P2341" s="8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101.5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0"/>
        <v>106</v>
      </c>
      <c r="P2342" s="8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87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 s="8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116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 s="8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116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 s="8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116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 s="8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116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 s="8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101.5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 s="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101.5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 s="8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116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 s="8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116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 s="8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101.5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 s="8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72.5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 s="8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101.5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 s="8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116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 s="8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87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 s="8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116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 s="8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87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 s="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87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 s="8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101.5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 s="8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116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 s="8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101.5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 s="8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130.5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 s="8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87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 s="8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116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 s="8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72.5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 s="8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101.5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 s="8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116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 s="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101.5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 s="8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130.5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80"/>
        <v>0</v>
      </c>
      <c r="P2370" s="8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116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85">ROUND(E2371/D2371*100,0)</f>
        <v>0</v>
      </c>
      <c r="P2371" s="8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01.5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 s="8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116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 s="8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116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 s="8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58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 s="8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116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 s="8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101.5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 s="8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101.5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 s="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101.5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 s="8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87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 s="8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72.5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 s="8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101.5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 s="8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101.5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 s="8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130.5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 s="8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116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 s="8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130.5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 s="8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101.5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 s="8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87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 s="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116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 s="8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116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 s="8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130.5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 s="8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101.5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 s="8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87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 s="8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116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 s="8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116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 s="8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116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 s="8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101.5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 s="8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116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 s="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116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 s="8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116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 s="8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101.5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 s="8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116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 s="8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101.5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 s="8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43.5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 s="8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101.5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 s="8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116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 s="8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87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 s="8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116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 s="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116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 s="8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87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 s="8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87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 s="8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116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 s="8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116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 s="8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116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 s="8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101.5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 s="8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101.5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 s="8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101.5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 s="8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116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 s="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116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 s="8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29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 s="8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130.5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 s="8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101.5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 s="8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58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 s="8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58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 s="8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101.5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 s="8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58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 s="8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116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 s="8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101.5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 s="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72.5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 s="8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72.5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 s="8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116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 s="8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116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 s="8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58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 s="8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101.5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85"/>
        <v>0</v>
      </c>
      <c r="P2434" s="8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116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90">ROUND(E2435/D2435*100,0)</f>
        <v>0</v>
      </c>
      <c r="P2435" s="8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16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 s="8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101.5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 s="8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116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 s="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101.5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 s="8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116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 s="8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116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 s="8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72.5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 s="8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58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 s="8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87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 s="8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116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 s="8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116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 s="8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101.5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 s="8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130.5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 s="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116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 s="8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116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 s="8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101.5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 s="8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116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 s="8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101.5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 s="8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116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 s="8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101.5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 s="8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116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 s="8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101.5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 s="8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101.5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 s="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101.5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 s="8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130.5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 s="8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116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 s="8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130.5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 s="8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101.5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 s="8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116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 s="8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58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90"/>
        <v>116</v>
      </c>
      <c r="P2465" s="8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116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0"/>
        <v>111</v>
      </c>
      <c r="P2466" s="8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87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0"/>
        <v>180</v>
      </c>
      <c r="P2467" s="8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101.5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0"/>
        <v>100</v>
      </c>
      <c r="P2468" s="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87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0"/>
        <v>119</v>
      </c>
      <c r="P2469" s="8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87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0"/>
        <v>107</v>
      </c>
      <c r="P2470" s="8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116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0"/>
        <v>114</v>
      </c>
      <c r="P2471" s="8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101.5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0"/>
        <v>103</v>
      </c>
      <c r="P2472" s="8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116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0"/>
        <v>128</v>
      </c>
      <c r="P2473" s="8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130.5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0"/>
        <v>136</v>
      </c>
      <c r="P2474" s="8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101.5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0"/>
        <v>100</v>
      </c>
      <c r="P2475" s="8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130.5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0"/>
        <v>100</v>
      </c>
      <c r="P2476" s="8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87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0"/>
        <v>105</v>
      </c>
      <c r="P2477" s="8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87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0"/>
        <v>105</v>
      </c>
      <c r="P2478" s="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72.5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0"/>
        <v>171</v>
      </c>
      <c r="P2479" s="8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116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0"/>
        <v>128</v>
      </c>
      <c r="P2480" s="8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72.5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0"/>
        <v>133</v>
      </c>
      <c r="P2481" s="8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116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0"/>
        <v>100</v>
      </c>
      <c r="P2482" s="8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101.5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0"/>
        <v>113</v>
      </c>
      <c r="P2483" s="8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116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0"/>
        <v>100</v>
      </c>
      <c r="P2484" s="8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87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0"/>
        <v>114</v>
      </c>
      <c r="P2485" s="8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130.5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0"/>
        <v>119</v>
      </c>
      <c r="P2486" s="8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116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0"/>
        <v>103</v>
      </c>
      <c r="P2487" s="8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116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0"/>
        <v>266</v>
      </c>
      <c r="P2488" s="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101.5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0"/>
        <v>100</v>
      </c>
      <c r="P2489" s="8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130.5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0"/>
        <v>107</v>
      </c>
      <c r="P2490" s="8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101.5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0"/>
        <v>134</v>
      </c>
      <c r="P2491" s="8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101.5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0"/>
        <v>121</v>
      </c>
      <c r="P2492" s="8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101.5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0"/>
        <v>103</v>
      </c>
      <c r="P2493" s="8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58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0"/>
        <v>125</v>
      </c>
      <c r="P2494" s="8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116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0"/>
        <v>129</v>
      </c>
      <c r="P2495" s="8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116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0"/>
        <v>101</v>
      </c>
      <c r="P2496" s="8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116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0"/>
        <v>128</v>
      </c>
      <c r="P2497" s="8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72.5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90"/>
        <v>100</v>
      </c>
      <c r="P2498" s="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101.5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95">ROUND(E2499/D2499*100,0)</f>
        <v>113</v>
      </c>
      <c r="P2499" s="8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16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 s="8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101.5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 s="8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101.5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 s="8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116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 s="8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130.5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 s="8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116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 s="8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72.5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 s="8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116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 s="8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116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 s="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43.5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 s="8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116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 s="8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116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 s="8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116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 s="8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101.5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 s="8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101.5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 s="8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116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 s="8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101.5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 s="8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116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 s="8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116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 s="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116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 s="8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101.5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 s="8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72.5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 s="8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145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 s="8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116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 s="8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130.5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 s="8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116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 s="8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87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 s="8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101.5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 s="8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101.5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 s="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101.5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95"/>
        <v>102</v>
      </c>
      <c r="P2529" s="8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116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95"/>
        <v>107</v>
      </c>
      <c r="P2530" s="8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72.5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95"/>
        <v>104</v>
      </c>
      <c r="P2531" s="8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116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95"/>
        <v>100</v>
      </c>
      <c r="P2532" s="8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130.5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95"/>
        <v>100</v>
      </c>
      <c r="P2533" s="8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116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95"/>
        <v>126</v>
      </c>
      <c r="P2534" s="8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116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95"/>
        <v>111</v>
      </c>
      <c r="P2535" s="8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130.5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95"/>
        <v>105</v>
      </c>
      <c r="P2536" s="8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43.5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95"/>
        <v>104</v>
      </c>
      <c r="P2537" s="8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116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95"/>
        <v>116</v>
      </c>
      <c r="P2538" s="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116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95"/>
        <v>110</v>
      </c>
      <c r="P2539" s="8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72.5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95"/>
        <v>113</v>
      </c>
      <c r="P2540" s="8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101.5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95"/>
        <v>100</v>
      </c>
      <c r="P2541" s="8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116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95"/>
        <v>103</v>
      </c>
      <c r="P2542" s="8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130.5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95"/>
        <v>107</v>
      </c>
      <c r="P2543" s="8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101.5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95"/>
        <v>104</v>
      </c>
      <c r="P2544" s="8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130.5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95"/>
        <v>156</v>
      </c>
      <c r="P2545" s="8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101.5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95"/>
        <v>101</v>
      </c>
      <c r="P2546" s="8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87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95"/>
        <v>195</v>
      </c>
      <c r="P2547" s="8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101.5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95"/>
        <v>112</v>
      </c>
      <c r="P2548" s="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116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95"/>
        <v>120</v>
      </c>
      <c r="P2549" s="8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116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95"/>
        <v>102</v>
      </c>
      <c r="P2550" s="8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116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95"/>
        <v>103</v>
      </c>
      <c r="P2551" s="8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116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95"/>
        <v>101</v>
      </c>
      <c r="P2552" s="8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116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95"/>
        <v>103</v>
      </c>
      <c r="P2553" s="8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101.5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95"/>
        <v>107</v>
      </c>
      <c r="P2554" s="8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116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95"/>
        <v>156</v>
      </c>
      <c r="P2555" s="8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116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95"/>
        <v>123</v>
      </c>
      <c r="P2556" s="8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116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95"/>
        <v>107</v>
      </c>
      <c r="P2557" s="8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116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95"/>
        <v>106</v>
      </c>
      <c r="P2558" s="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72.5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95"/>
        <v>118</v>
      </c>
      <c r="P2559" s="8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87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95"/>
        <v>109</v>
      </c>
      <c r="P2560" s="8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116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95"/>
        <v>111</v>
      </c>
      <c r="P2561" s="8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116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95"/>
        <v>100</v>
      </c>
      <c r="P2562" s="8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101.5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200">ROUND(E2563/D2563*100,0)</f>
        <v>0</v>
      </c>
      <c r="P2563" s="8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16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 s="8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58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 s="8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101.5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 s="8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101.5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 s="8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116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 s="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101.5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 s="8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116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 s="8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87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 s="8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101.5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 s="8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101.5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 s="8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87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 s="8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116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 s="8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116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 s="8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116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 s="8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58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 s="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116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 s="8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116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 s="8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116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 s="8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101.5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 s="8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101.5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 s="8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58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 s="8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101.5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 s="8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72.5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 s="8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101.5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 s="8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72.5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 s="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101.5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 s="8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116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 s="8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116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 s="8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116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 s="8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116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 s="8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116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 s="8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116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 s="8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101.5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 s="8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58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 s="8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116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 s="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116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 s="8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87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 s="8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87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 s="8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87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 s="8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116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0"/>
        <v>661</v>
      </c>
      <c r="P2603" s="8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116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0"/>
        <v>326</v>
      </c>
      <c r="P2604" s="8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72.5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0"/>
        <v>101</v>
      </c>
      <c r="P2605" s="8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101.5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0"/>
        <v>104</v>
      </c>
      <c r="P2606" s="8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116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0"/>
        <v>107</v>
      </c>
      <c r="P2607" s="8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101.5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0"/>
        <v>110</v>
      </c>
      <c r="P2608" s="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116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0"/>
        <v>408</v>
      </c>
      <c r="P2609" s="8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101.5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0"/>
        <v>224</v>
      </c>
      <c r="P2610" s="8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101.5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0"/>
        <v>304</v>
      </c>
      <c r="P2611" s="8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87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0"/>
        <v>141</v>
      </c>
      <c r="P2612" s="8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116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0"/>
        <v>2791</v>
      </c>
      <c r="P2613" s="8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101.5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0"/>
        <v>172</v>
      </c>
      <c r="P2614" s="8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101.5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0"/>
        <v>101</v>
      </c>
      <c r="P2615" s="8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116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0"/>
        <v>102</v>
      </c>
      <c r="P2616" s="8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101.5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0"/>
        <v>170</v>
      </c>
      <c r="P2617" s="8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116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0"/>
        <v>115</v>
      </c>
      <c r="P2618" s="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130.5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0"/>
        <v>878</v>
      </c>
      <c r="P2619" s="8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72.5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0"/>
        <v>105</v>
      </c>
      <c r="P2620" s="8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116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0"/>
        <v>188</v>
      </c>
      <c r="P2621" s="8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116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0"/>
        <v>144</v>
      </c>
      <c r="P2622" s="8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130.5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0"/>
        <v>146</v>
      </c>
      <c r="P2623" s="8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116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0"/>
        <v>131</v>
      </c>
      <c r="P2624" s="8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116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0"/>
        <v>114</v>
      </c>
      <c r="P2625" s="8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116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200"/>
        <v>1379</v>
      </c>
      <c r="P2626" s="8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116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205">ROUND(E2627/D2627*100,0)</f>
        <v>956</v>
      </c>
      <c r="P2627" s="8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16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 s="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116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 s="8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72.5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 s="8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87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 s="8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101.5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 s="8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87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 s="8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87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 s="8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101.5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 s="8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101.5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 s="8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116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 s="8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116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 s="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72.5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 s="8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101.5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 s="8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116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 s="8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145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 s="8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72.5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 s="8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145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 s="8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130.5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 s="8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101.5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 s="8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130.5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 s="8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101.5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 s="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116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 s="8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130.5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 s="8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58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 s="8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130.5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 s="8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116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 s="8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116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 s="8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116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 s="8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101.5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 s="8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29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 s="8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87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 s="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116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 s="8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101.5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 s="8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29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 s="8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130.5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 s="8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101.5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05"/>
        <v>103</v>
      </c>
      <c r="P2663" s="8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101.5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05"/>
        <v>107</v>
      </c>
      <c r="P2664" s="8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101.5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05"/>
        <v>105</v>
      </c>
      <c r="P2665" s="8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116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05"/>
        <v>103</v>
      </c>
      <c r="P2666" s="8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116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05"/>
        <v>123</v>
      </c>
      <c r="P2667" s="8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116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05"/>
        <v>159</v>
      </c>
      <c r="P2668" s="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116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05"/>
        <v>111</v>
      </c>
      <c r="P2669" s="8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58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05"/>
        <v>171</v>
      </c>
      <c r="P2670" s="8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116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05"/>
        <v>125</v>
      </c>
      <c r="P2671" s="8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130.5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 s="8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116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 s="8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116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 s="8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116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 s="8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130.5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 s="8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116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 s="8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116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 s="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101.5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 s="8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116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 s="8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130.5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 s="8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43.5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 s="8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101.5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 s="8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101.5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 s="8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116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 s="8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101.5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 s="8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116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 s="8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116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 s="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101.5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 s="8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58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205"/>
        <v>0</v>
      </c>
      <c r="P2690" s="8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130.5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210">ROUND(E2691/D2691*100,0)</f>
        <v>0</v>
      </c>
      <c r="P2691" s="8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16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 s="8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72.5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 s="8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101.5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 s="8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116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 s="8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116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 s="8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87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 s="8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116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 s="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87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 s="8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101.5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 s="8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87" x14ac:dyDescent="0.3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 s="8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101.5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 s="8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116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 s="8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116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 s="8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72.5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 s="8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116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 s="8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58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 s="8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101.5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 s="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87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 s="8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87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 s="8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101.5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 s="8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72.5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 s="8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116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 s="8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116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 s="8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116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 s="8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87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 s="8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116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 s="8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130.5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 s="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116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 s="8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101.5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 s="8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116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210"/>
        <v>109</v>
      </c>
      <c r="P2721" s="8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87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0"/>
        <v>118</v>
      </c>
      <c r="P2722" s="8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116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0"/>
        <v>1462</v>
      </c>
      <c r="P2723" s="8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116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0"/>
        <v>253</v>
      </c>
      <c r="P2724" s="8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116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0"/>
        <v>140</v>
      </c>
      <c r="P2725" s="8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116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0"/>
        <v>297</v>
      </c>
      <c r="P2726" s="8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87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0"/>
        <v>145</v>
      </c>
      <c r="P2727" s="8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58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0"/>
        <v>106</v>
      </c>
      <c r="P2728" s="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101.5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0"/>
        <v>493</v>
      </c>
      <c r="P2729" s="8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72.5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0"/>
        <v>202</v>
      </c>
      <c r="P2730" s="8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72.5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0"/>
        <v>104</v>
      </c>
      <c r="P2731" s="8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87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0"/>
        <v>170</v>
      </c>
      <c r="P2732" s="8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130.5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0"/>
        <v>104</v>
      </c>
      <c r="P2733" s="8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116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0"/>
        <v>118</v>
      </c>
      <c r="P2734" s="8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130.5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0"/>
        <v>108</v>
      </c>
      <c r="P2735" s="8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130.5" x14ac:dyDescent="0.3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0"/>
        <v>2260300</v>
      </c>
      <c r="P2736" s="8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116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0"/>
        <v>978</v>
      </c>
      <c r="P2737" s="8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130.5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0"/>
        <v>123</v>
      </c>
      <c r="P2738" s="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116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0"/>
        <v>246</v>
      </c>
      <c r="P2739" s="8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116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0"/>
        <v>148</v>
      </c>
      <c r="P2740" s="8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116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0"/>
        <v>384</v>
      </c>
      <c r="P2741" s="8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87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0"/>
        <v>103</v>
      </c>
      <c r="P2742" s="8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58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 s="8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87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 s="8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116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 s="8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116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 s="8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130.5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 s="8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116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 s="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101.5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 s="8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87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 s="8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87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 s="8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87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 s="8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116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 s="8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116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210"/>
        <v>11</v>
      </c>
      <c r="P2754" s="8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101.5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215">ROUND(E2755/D2755*100,0)</f>
        <v>19</v>
      </c>
      <c r="P2755" s="8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01.5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 s="8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87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 s="8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116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 s="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58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 s="8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116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 s="8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130.5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 s="8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116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 s="8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72.5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 s="8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87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 s="8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72.5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 s="8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116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 s="8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101.5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 s="8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130.5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 s="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101.5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 s="8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116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 s="8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101.5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 s="8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101.5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 s="8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130.5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 s="8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87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 s="8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87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 s="8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130.5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 s="8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101.5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 s="8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130.5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 s="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116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 s="8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130.5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 s="8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116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 s="8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72.5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 s="8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87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 s="8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72.5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 s="8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116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215"/>
        <v>115</v>
      </c>
      <c r="P2785" s="8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101.5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15"/>
        <v>119</v>
      </c>
      <c r="P2786" s="8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101.5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15"/>
        <v>105</v>
      </c>
      <c r="P2787" s="8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72.5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15"/>
        <v>118</v>
      </c>
      <c r="P2788" s="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116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15"/>
        <v>120</v>
      </c>
      <c r="P2789" s="8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101.5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15"/>
        <v>103</v>
      </c>
      <c r="P2790" s="8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58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15"/>
        <v>101</v>
      </c>
      <c r="P2791" s="8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116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15"/>
        <v>105</v>
      </c>
      <c r="P2792" s="8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101.5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15"/>
        <v>103</v>
      </c>
      <c r="P2793" s="8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116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15"/>
        <v>108</v>
      </c>
      <c r="P2794" s="8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116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15"/>
        <v>111</v>
      </c>
      <c r="P2795" s="8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116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15"/>
        <v>150</v>
      </c>
      <c r="P2796" s="8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101.5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15"/>
        <v>104</v>
      </c>
      <c r="P2797" s="8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101.5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15"/>
        <v>116</v>
      </c>
      <c r="P2798" s="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101.5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15"/>
        <v>103</v>
      </c>
      <c r="P2799" s="8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130.5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15"/>
        <v>101</v>
      </c>
      <c r="P2800" s="8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116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15"/>
        <v>117</v>
      </c>
      <c r="P2801" s="8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101.5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15"/>
        <v>133</v>
      </c>
      <c r="P2802" s="8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101.5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15"/>
        <v>133</v>
      </c>
      <c r="P2803" s="8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130.5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15"/>
        <v>102</v>
      </c>
      <c r="P2804" s="8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116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15"/>
        <v>128</v>
      </c>
      <c r="P2805" s="8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101.5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15"/>
        <v>115</v>
      </c>
      <c r="P2806" s="8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116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15"/>
        <v>110</v>
      </c>
      <c r="P2807" s="8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101.5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15"/>
        <v>112</v>
      </c>
      <c r="P2808" s="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43.5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15"/>
        <v>126</v>
      </c>
      <c r="P2809" s="8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116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15"/>
        <v>100</v>
      </c>
      <c r="P2810" s="8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116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15"/>
        <v>102</v>
      </c>
      <c r="P2811" s="8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116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15"/>
        <v>108</v>
      </c>
      <c r="P2812" s="8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101.5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15"/>
        <v>100</v>
      </c>
      <c r="P2813" s="8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87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15"/>
        <v>113</v>
      </c>
      <c r="P2814" s="8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101.5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15"/>
        <v>128</v>
      </c>
      <c r="P2815" s="8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116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15"/>
        <v>108</v>
      </c>
      <c r="P2816" s="8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101.5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15"/>
        <v>242</v>
      </c>
      <c r="P2817" s="8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101.5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215"/>
        <v>142</v>
      </c>
      <c r="P2818" s="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116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220">ROUND(E2819/D2819*100,0)</f>
        <v>130</v>
      </c>
      <c r="P2819" s="8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01.5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 s="8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101.5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 s="8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101.5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 s="8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130.5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 s="8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116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 s="8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101.5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 s="8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87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 s="8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116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 s="8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116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 s="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116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 s="8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116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 s="8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101.5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 s="8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72.5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 s="8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87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 s="8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130.5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 s="8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43.5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 s="8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101.5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 s="8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116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 s="8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116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 s="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145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 s="8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101.5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 s="8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130.5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 s="8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130.5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 s="8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130.5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 s="8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116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 s="8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101.5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 s="8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116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 s="8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101.5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 s="8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130.5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 s="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116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 s="8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116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 s="8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116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 s="8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101.5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 s="8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116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 s="8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87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 s="8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116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 s="8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101.5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 s="8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116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 s="8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116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 s="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130.5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 s="8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101.5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 s="8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87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 s="8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116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 s="8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116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 s="8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101.5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 s="8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116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 s="8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43.5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 s="8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116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 s="8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101.5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 s="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130.5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 s="8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130.5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 s="8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130.5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 s="8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130.5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 s="8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101.5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 s="8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72.5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 s="8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116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 s="8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116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 s="8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116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 s="8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101.5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 s="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116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 s="8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101.5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 s="8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87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 s="8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116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220"/>
        <v>23</v>
      </c>
      <c r="P2882" s="8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116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225">ROUND(E2883/D2883*100,0)</f>
        <v>0</v>
      </c>
      <c r="P2883" s="8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101.5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 s="8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116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 s="8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72.5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 s="8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87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 s="8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116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 s="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116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 s="8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130.5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 s="8">
        <f>IFERROR(ROUND(E2890/L2890,2),0)</f>
        <v>0</v>
      </c>
      <c r="Q2890" s="10" t="s">
        <v>8315</v>
      </c>
      <c r="R2890" t="s">
        <v>8316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101.5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 s="8">
        <f t="shared" ref="P2891:P2922" si="230">IFERROR(ROUND(E2891/L2891,2),0)</f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116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 s="8">
        <f t="shared" si="230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116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 s="8">
        <f t="shared" si="230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101.5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 s="8">
        <f t="shared" si="230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43.5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 s="8">
        <f t="shared" si="230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58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 s="8">
        <f t="shared" si="230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116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 s="8">
        <f t="shared" si="230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87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 s="8">
        <f t="shared" si="230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116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 s="8">
        <f t="shared" si="230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116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 s="8">
        <f t="shared" si="230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116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 s="8">
        <f t="shared" si="230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130.5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 s="8">
        <f t="shared" si="230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101.5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 s="8">
        <f t="shared" si="230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87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 s="8">
        <f t="shared" si="230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116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 s="8">
        <f t="shared" si="230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116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 s="8">
        <f t="shared" si="230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101.5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 s="8">
        <f t="shared" si="230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130.5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 s="8">
        <f t="shared" si="230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116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 s="8">
        <f t="shared" si="230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116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 s="8">
        <f t="shared" si="230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116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 s="8">
        <f t="shared" si="230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116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 s="8">
        <f t="shared" si="230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116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 s="8">
        <f t="shared" si="230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116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 s="8">
        <f t="shared" si="230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116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 s="8">
        <f t="shared" si="230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72.5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 s="8">
        <f t="shared" si="230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101.5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 s="8">
        <f t="shared" si="230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87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 s="8">
        <f t="shared" si="230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116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 s="8">
        <f t="shared" si="230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101.5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 s="8">
        <f t="shared" si="230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101.5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 s="8">
        <f t="shared" si="230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145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 s="8">
        <f t="shared" si="230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101.5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25"/>
        <v>129</v>
      </c>
      <c r="P2923" s="8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116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25"/>
        <v>100</v>
      </c>
      <c r="P2924" s="8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101.5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25"/>
        <v>100</v>
      </c>
      <c r="P2925" s="8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116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25"/>
        <v>103</v>
      </c>
      <c r="P2926" s="8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101.5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25"/>
        <v>102</v>
      </c>
      <c r="P2927" s="8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101.5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25"/>
        <v>125</v>
      </c>
      <c r="P2928" s="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116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25"/>
        <v>131</v>
      </c>
      <c r="P2929" s="8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101.5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25"/>
        <v>100</v>
      </c>
      <c r="P2930" s="8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116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25"/>
        <v>102</v>
      </c>
      <c r="P2931" s="8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116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25"/>
        <v>101</v>
      </c>
      <c r="P2932" s="8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130.5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25"/>
        <v>106</v>
      </c>
      <c r="P2933" s="8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101.5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25"/>
        <v>105</v>
      </c>
      <c r="P2934" s="8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116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25"/>
        <v>103</v>
      </c>
      <c r="P2935" s="8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101.5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25"/>
        <v>108</v>
      </c>
      <c r="P2936" s="8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101.5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25"/>
        <v>101</v>
      </c>
      <c r="P2937" s="8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101.5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25"/>
        <v>128</v>
      </c>
      <c r="P2938" s="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72.5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25"/>
        <v>133</v>
      </c>
      <c r="P2939" s="8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116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25"/>
        <v>101</v>
      </c>
      <c r="P2940" s="8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130.5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25"/>
        <v>103</v>
      </c>
      <c r="P2941" s="8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101.5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25"/>
        <v>107</v>
      </c>
      <c r="P2942" s="8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116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 s="8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116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 s="8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101.5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 s="8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87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225"/>
        <v>1</v>
      </c>
      <c r="P2946" s="8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116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231">ROUND(E2947/D2947*100,0)</f>
        <v>0</v>
      </c>
      <c r="P2947" s="8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101.5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1"/>
        <v>0</v>
      </c>
      <c r="P2948" s="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130.5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1"/>
        <v>4</v>
      </c>
      <c r="P2949" s="8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116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1"/>
        <v>0</v>
      </c>
      <c r="P2950" s="8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116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1"/>
        <v>3</v>
      </c>
      <c r="P2951" s="8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130.5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1"/>
        <v>0</v>
      </c>
      <c r="P2952" s="8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116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1"/>
        <v>2</v>
      </c>
      <c r="P2953" s="8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130.5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1"/>
        <v>8</v>
      </c>
      <c r="P2954" s="8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101.5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1"/>
        <v>0</v>
      </c>
      <c r="P2955" s="8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116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1"/>
        <v>0</v>
      </c>
      <c r="P2956" s="8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72.5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1"/>
        <v>60</v>
      </c>
      <c r="P2957" s="8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116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1"/>
        <v>17</v>
      </c>
      <c r="P2958" s="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101.5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1"/>
        <v>2</v>
      </c>
      <c r="P2959" s="8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116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1"/>
        <v>0</v>
      </c>
      <c r="P2960" s="8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130.5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1"/>
        <v>0</v>
      </c>
      <c r="P2961" s="8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101.5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1"/>
        <v>0</v>
      </c>
      <c r="P2962" s="8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116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1"/>
        <v>110</v>
      </c>
      <c r="P2963" s="8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116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1"/>
        <v>122</v>
      </c>
      <c r="P2964" s="8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116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1"/>
        <v>107</v>
      </c>
      <c r="P2965" s="8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101.5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1"/>
        <v>101</v>
      </c>
      <c r="P2966" s="8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116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1"/>
        <v>109</v>
      </c>
      <c r="P2967" s="8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101.5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1"/>
        <v>114</v>
      </c>
      <c r="P2968" s="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87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1"/>
        <v>114</v>
      </c>
      <c r="P2969" s="8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72.5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1"/>
        <v>106</v>
      </c>
      <c r="P2970" s="8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116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1"/>
        <v>163</v>
      </c>
      <c r="P2971" s="8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101.5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1"/>
        <v>106</v>
      </c>
      <c r="P2972" s="8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101.5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1"/>
        <v>100</v>
      </c>
      <c r="P2973" s="8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72.5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1"/>
        <v>105</v>
      </c>
      <c r="P2974" s="8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116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1"/>
        <v>175</v>
      </c>
      <c r="P2975" s="8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130.5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1"/>
        <v>102</v>
      </c>
      <c r="P2976" s="8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116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231"/>
        <v>100</v>
      </c>
      <c r="P2977" s="8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101.5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1"/>
        <v>171</v>
      </c>
      <c r="P2978" s="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130.5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1"/>
        <v>114</v>
      </c>
      <c r="P2979" s="8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116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1"/>
        <v>129</v>
      </c>
      <c r="P2980" s="8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101.5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1"/>
        <v>101</v>
      </c>
      <c r="P2981" s="8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87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1"/>
        <v>109</v>
      </c>
      <c r="P2982" s="8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116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1"/>
        <v>129</v>
      </c>
      <c r="P2983" s="8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72.5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1"/>
        <v>102</v>
      </c>
      <c r="P2984" s="8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101.5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1"/>
        <v>147</v>
      </c>
      <c r="P2985" s="8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130.5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1"/>
        <v>100</v>
      </c>
      <c r="P2986" s="8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116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1"/>
        <v>122</v>
      </c>
      <c r="P2987" s="8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116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1"/>
        <v>106</v>
      </c>
      <c r="P2988" s="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116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1"/>
        <v>110</v>
      </c>
      <c r="P2989" s="8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116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1"/>
        <v>100</v>
      </c>
      <c r="P2990" s="8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ht="43.5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1"/>
        <v>177</v>
      </c>
      <c r="P2991" s="8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116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1"/>
        <v>100</v>
      </c>
      <c r="P2992" s="8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116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1"/>
        <v>103</v>
      </c>
      <c r="P2993" s="8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116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1"/>
        <v>105</v>
      </c>
      <c r="P2994" s="8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ht="43.5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1"/>
        <v>100</v>
      </c>
      <c r="P2995" s="8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101.5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1"/>
        <v>458</v>
      </c>
      <c r="P2996" s="8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101.5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1"/>
        <v>105</v>
      </c>
      <c r="P2997" s="8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72.5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1"/>
        <v>172</v>
      </c>
      <c r="P2998" s="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116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1"/>
        <v>104</v>
      </c>
      <c r="P2999" s="8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130.5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1"/>
        <v>103</v>
      </c>
      <c r="P3000" s="8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101.5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1"/>
        <v>119</v>
      </c>
      <c r="P3001" s="8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116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1"/>
        <v>100</v>
      </c>
      <c r="P3002" s="8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116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1"/>
        <v>319</v>
      </c>
      <c r="P3003" s="8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72.5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1"/>
        <v>109</v>
      </c>
      <c r="P3004" s="8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116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1"/>
        <v>101</v>
      </c>
      <c r="P3005" s="8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116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1"/>
        <v>113</v>
      </c>
      <c r="P3006" s="8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116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1"/>
        <v>120</v>
      </c>
      <c r="P3007" s="8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87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1"/>
        <v>108</v>
      </c>
      <c r="P3008" s="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58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1"/>
        <v>180</v>
      </c>
      <c r="P3009" s="8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101.5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231"/>
        <v>101</v>
      </c>
      <c r="P3010" s="8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116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236">ROUND(E3011/D3011*100,0)</f>
        <v>120</v>
      </c>
      <c r="P3011" s="8">
        <f t="shared" ref="P3011:P3074" si="237">IFERROR(ROUND(E3011/L3011,2),0)</f>
        <v>233.9</v>
      </c>
      <c r="Q3011" s="10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130.5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6"/>
        <v>158</v>
      </c>
      <c r="P3012" s="8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5">
        <f t="shared" si="239"/>
        <v>42056.832395833335</v>
      </c>
      <c r="U3012">
        <f t="shared" si="240"/>
        <v>2014</v>
      </c>
    </row>
    <row r="3013" spans="1:21" ht="101.5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6"/>
        <v>124</v>
      </c>
      <c r="P3013" s="8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5">
        <f t="shared" si="239"/>
        <v>42361.957638888889</v>
      </c>
      <c r="U3013">
        <f t="shared" si="240"/>
        <v>2015</v>
      </c>
    </row>
    <row r="3014" spans="1:21" ht="101.5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6"/>
        <v>117</v>
      </c>
      <c r="P3014" s="8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5">
        <f t="shared" si="239"/>
        <v>42045.702893518523</v>
      </c>
      <c r="U3014">
        <f t="shared" si="240"/>
        <v>2015</v>
      </c>
    </row>
    <row r="3015" spans="1:21" ht="116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6"/>
        <v>157</v>
      </c>
      <c r="P3015" s="8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5">
        <f t="shared" si="239"/>
        <v>42176.836215277777</v>
      </c>
      <c r="U3015">
        <f t="shared" si="240"/>
        <v>2015</v>
      </c>
    </row>
    <row r="3016" spans="1:21" ht="116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6"/>
        <v>113</v>
      </c>
      <c r="P3016" s="8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5">
        <f t="shared" si="239"/>
        <v>41948.208333333336</v>
      </c>
      <c r="U3016">
        <f t="shared" si="240"/>
        <v>2014</v>
      </c>
    </row>
    <row r="3017" spans="1:21" ht="101.5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6"/>
        <v>103</v>
      </c>
      <c r="P3017" s="8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5">
        <f t="shared" si="239"/>
        <v>41801.166666666664</v>
      </c>
      <c r="U3017">
        <f t="shared" si="240"/>
        <v>2014</v>
      </c>
    </row>
    <row r="3018" spans="1:21" ht="116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6"/>
        <v>103</v>
      </c>
      <c r="P3018" s="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5">
        <f t="shared" si="239"/>
        <v>41838.548055555555</v>
      </c>
      <c r="U3018">
        <f t="shared" si="240"/>
        <v>2014</v>
      </c>
    </row>
    <row r="3019" spans="1:21" ht="101.5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6"/>
        <v>106</v>
      </c>
      <c r="P3019" s="8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116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6"/>
        <v>101</v>
      </c>
      <c r="P3020" s="8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116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6"/>
        <v>121</v>
      </c>
      <c r="P3021" s="8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116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6"/>
        <v>101</v>
      </c>
      <c r="P3022" s="8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116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6"/>
        <v>116</v>
      </c>
      <c r="P3023" s="8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130.5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6"/>
        <v>101</v>
      </c>
      <c r="P3024" s="8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130.5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6"/>
        <v>103</v>
      </c>
      <c r="P3025" s="8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116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6"/>
        <v>246</v>
      </c>
      <c r="P3026" s="8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87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6"/>
        <v>302</v>
      </c>
      <c r="P3027" s="8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130.5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6"/>
        <v>143</v>
      </c>
      <c r="P3028" s="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87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6"/>
        <v>131</v>
      </c>
      <c r="P3029" s="8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72.5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6"/>
        <v>168</v>
      </c>
      <c r="P3030" s="8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101.5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6"/>
        <v>110</v>
      </c>
      <c r="P3031" s="8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116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6"/>
        <v>107</v>
      </c>
      <c r="P3032" s="8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130.5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6"/>
        <v>100</v>
      </c>
      <c r="P3033" s="8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101.5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6"/>
        <v>127</v>
      </c>
      <c r="P3034" s="8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87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6"/>
        <v>147</v>
      </c>
      <c r="P3035" s="8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145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6"/>
        <v>113</v>
      </c>
      <c r="P3036" s="8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72.5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6"/>
        <v>109</v>
      </c>
      <c r="P3037" s="8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116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6"/>
        <v>127</v>
      </c>
      <c r="P3038" s="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145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6"/>
        <v>213</v>
      </c>
      <c r="P3039" s="8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101.5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6"/>
        <v>101</v>
      </c>
      <c r="P3040" s="8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101.5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236"/>
        <v>109</v>
      </c>
      <c r="P3041" s="8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87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6"/>
        <v>108</v>
      </c>
      <c r="P3042" s="8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72.5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6"/>
        <v>110</v>
      </c>
      <c r="P3043" s="8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101.5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6"/>
        <v>128</v>
      </c>
      <c r="P3044" s="8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101.5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6"/>
        <v>110</v>
      </c>
      <c r="P3045" s="8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116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6"/>
        <v>109</v>
      </c>
      <c r="P3046" s="8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116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6"/>
        <v>133</v>
      </c>
      <c r="P3047" s="8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130.5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6"/>
        <v>191</v>
      </c>
      <c r="P3048" s="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87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6"/>
        <v>149</v>
      </c>
      <c r="P3049" s="8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130.5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6"/>
        <v>166</v>
      </c>
      <c r="P3050" s="8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116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6"/>
        <v>107</v>
      </c>
      <c r="P3051" s="8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87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6"/>
        <v>106</v>
      </c>
      <c r="P3052" s="8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116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6"/>
        <v>24</v>
      </c>
      <c r="P3053" s="8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87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6"/>
        <v>0</v>
      </c>
      <c r="P3054" s="8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116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6"/>
        <v>0</v>
      </c>
      <c r="P3055" s="8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116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6"/>
        <v>0</v>
      </c>
      <c r="P3056" s="8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101.5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6"/>
        <v>0</v>
      </c>
      <c r="P3057" s="8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116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6"/>
        <v>0</v>
      </c>
      <c r="P3058" s="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101.5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6"/>
        <v>0</v>
      </c>
      <c r="P3059" s="8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116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6"/>
        <v>0</v>
      </c>
      <c r="P3060" s="8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116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6"/>
        <v>3</v>
      </c>
      <c r="P3061" s="8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87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6"/>
        <v>0</v>
      </c>
      <c r="P3062" s="8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ht="43.5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6"/>
        <v>0</v>
      </c>
      <c r="P3063" s="8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101.5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6"/>
        <v>67</v>
      </c>
      <c r="P3064" s="8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87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6"/>
        <v>20</v>
      </c>
      <c r="P3065" s="8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72.5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6"/>
        <v>11</v>
      </c>
      <c r="P3066" s="8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116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6"/>
        <v>0</v>
      </c>
      <c r="P3067" s="8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101.5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6"/>
        <v>12</v>
      </c>
      <c r="P3068" s="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116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6"/>
        <v>3</v>
      </c>
      <c r="P3069" s="8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130.5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6"/>
        <v>0</v>
      </c>
      <c r="P3070" s="8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116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6"/>
        <v>14</v>
      </c>
      <c r="P3071" s="8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87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6"/>
        <v>3</v>
      </c>
      <c r="P3072" s="8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101.5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6"/>
        <v>60</v>
      </c>
      <c r="P3073" s="8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116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236"/>
        <v>0</v>
      </c>
      <c r="P3074" s="8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116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241">ROUND(E3075/D3075*100,0)</f>
        <v>0</v>
      </c>
      <c r="P3075" s="8">
        <f t="shared" ref="P3075:P3138" si="242">IFERROR(ROUND(E3075/L3075,2),0)</f>
        <v>92.14</v>
      </c>
      <c r="Q3075" s="10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145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41"/>
        <v>0</v>
      </c>
      <c r="P3076" s="8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5">
        <f t="shared" si="244"/>
        <v>42439.571284722217</v>
      </c>
      <c r="U3076">
        <f t="shared" si="245"/>
        <v>2016</v>
      </c>
    </row>
    <row r="3077" spans="1:21" ht="101.5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41"/>
        <v>9</v>
      </c>
      <c r="P3077" s="8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5">
        <f t="shared" si="244"/>
        <v>42601.102314814809</v>
      </c>
      <c r="U3077">
        <f t="shared" si="245"/>
        <v>2016</v>
      </c>
    </row>
    <row r="3078" spans="1:21" ht="58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41"/>
        <v>15</v>
      </c>
      <c r="P3078" s="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5">
        <f t="shared" si="244"/>
        <v>42286.651886574073</v>
      </c>
      <c r="U3078">
        <f t="shared" si="245"/>
        <v>2015</v>
      </c>
    </row>
    <row r="3079" spans="1:21" ht="101.5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41"/>
        <v>0</v>
      </c>
      <c r="P3079" s="8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5">
        <f t="shared" si="244"/>
        <v>42796.956921296296</v>
      </c>
      <c r="U3079">
        <f t="shared" si="245"/>
        <v>2017</v>
      </c>
    </row>
    <row r="3080" spans="1:21" ht="116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41"/>
        <v>0</v>
      </c>
      <c r="P3080" s="8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5">
        <f t="shared" si="244"/>
        <v>42061.138831018514</v>
      </c>
      <c r="U3080">
        <f t="shared" si="245"/>
        <v>2015</v>
      </c>
    </row>
    <row r="3081" spans="1:21" ht="116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41"/>
        <v>1</v>
      </c>
      <c r="P3081" s="8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5">
        <f t="shared" si="244"/>
        <v>42085.671701388885</v>
      </c>
      <c r="U3081">
        <f t="shared" si="245"/>
        <v>2015</v>
      </c>
    </row>
    <row r="3082" spans="1:21" ht="130.5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41"/>
        <v>0</v>
      </c>
      <c r="P3082" s="8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5">
        <f t="shared" si="244"/>
        <v>42000.0699537037</v>
      </c>
      <c r="U3082">
        <f t="shared" si="245"/>
        <v>2014</v>
      </c>
    </row>
    <row r="3083" spans="1:21" ht="116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41"/>
        <v>0</v>
      </c>
      <c r="P3083" s="8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101.5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41"/>
        <v>0</v>
      </c>
      <c r="P3084" s="8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116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41"/>
        <v>0</v>
      </c>
      <c r="P3085" s="8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116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41"/>
        <v>12</v>
      </c>
      <c r="P3086" s="8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116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41"/>
        <v>2</v>
      </c>
      <c r="P3087" s="8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116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41"/>
        <v>0</v>
      </c>
      <c r="P3088" s="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130.5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41"/>
        <v>1</v>
      </c>
      <c r="P3089" s="8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87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41"/>
        <v>0</v>
      </c>
      <c r="P3090" s="8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101.5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41"/>
        <v>23</v>
      </c>
      <c r="P3091" s="8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116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41"/>
        <v>5</v>
      </c>
      <c r="P3092" s="8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130.5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41"/>
        <v>16</v>
      </c>
      <c r="P3093" s="8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101.5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41"/>
        <v>1</v>
      </c>
      <c r="P3094" s="8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130.5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41"/>
        <v>23</v>
      </c>
      <c r="P3095" s="8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87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41"/>
        <v>0</v>
      </c>
      <c r="P3096" s="8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101.5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41"/>
        <v>0</v>
      </c>
      <c r="P3097" s="8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101.5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41"/>
        <v>4</v>
      </c>
      <c r="P3098" s="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130.5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41"/>
        <v>17</v>
      </c>
      <c r="P3099" s="8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116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41"/>
        <v>4</v>
      </c>
      <c r="P3100" s="8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130.5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41"/>
        <v>14</v>
      </c>
      <c r="P3101" s="8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116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41"/>
        <v>15</v>
      </c>
      <c r="P3102" s="8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130.5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41"/>
        <v>12</v>
      </c>
      <c r="P3103" s="8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130.5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41"/>
        <v>39</v>
      </c>
      <c r="P3104" s="8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72.5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41"/>
        <v>0</v>
      </c>
      <c r="P3105" s="8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116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1"/>
        <v>30</v>
      </c>
      <c r="P3106" s="8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101.5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1"/>
        <v>42</v>
      </c>
      <c r="P3107" s="8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130.5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1"/>
        <v>4</v>
      </c>
      <c r="P3108" s="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101.5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1"/>
        <v>20</v>
      </c>
      <c r="P3109" s="8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ht="58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1"/>
        <v>0</v>
      </c>
      <c r="P3110" s="8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116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1"/>
        <v>25</v>
      </c>
      <c r="P3111" s="8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87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1"/>
        <v>0</v>
      </c>
      <c r="P3112" s="8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87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1"/>
        <v>27</v>
      </c>
      <c r="P3113" s="8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116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1"/>
        <v>5</v>
      </c>
      <c r="P3114" s="8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116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1"/>
        <v>4</v>
      </c>
      <c r="P3115" s="8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116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1"/>
        <v>0</v>
      </c>
      <c r="P3116" s="8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101.5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1"/>
        <v>3</v>
      </c>
      <c r="P3117" s="8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101.5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1"/>
        <v>57</v>
      </c>
      <c r="P3118" s="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101.5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1"/>
        <v>0</v>
      </c>
      <c r="P3119" s="8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72.5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1"/>
        <v>0</v>
      </c>
      <c r="P3120" s="8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116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1"/>
        <v>0</v>
      </c>
      <c r="P3121" s="8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101.5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1"/>
        <v>0</v>
      </c>
      <c r="P3122" s="8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87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1"/>
        <v>1</v>
      </c>
      <c r="P3123" s="8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ht="29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1"/>
        <v>58</v>
      </c>
      <c r="P3124" s="8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130.5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1"/>
        <v>68</v>
      </c>
      <c r="P3125" s="8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72.5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1"/>
        <v>0</v>
      </c>
      <c r="P3126" s="8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ht="29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1"/>
        <v>0</v>
      </c>
      <c r="P3127" s="8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145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1"/>
        <v>4</v>
      </c>
      <c r="P3128" s="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116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1"/>
        <v>0</v>
      </c>
      <c r="P3129" s="8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116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1"/>
        <v>109</v>
      </c>
      <c r="P3130" s="8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130.5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1"/>
        <v>1</v>
      </c>
      <c r="P3131" s="8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101.5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1"/>
        <v>4</v>
      </c>
      <c r="P3132" s="8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43.5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1"/>
        <v>16</v>
      </c>
      <c r="P3133" s="8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58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1"/>
        <v>0</v>
      </c>
      <c r="P3134" s="8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87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1"/>
        <v>108</v>
      </c>
      <c r="P3135" s="8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116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1"/>
        <v>23</v>
      </c>
      <c r="P3136" s="8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101.5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1"/>
        <v>21</v>
      </c>
      <c r="P3137" s="8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116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241"/>
        <v>128</v>
      </c>
      <c r="P3138" s="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87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246">ROUND(E3139/D3139*100,0)</f>
        <v>3</v>
      </c>
      <c r="P3139" s="8">
        <f t="shared" ref="P3139:P3189" si="247">IFERROR(ROUND(E3139/L3139,2),0)</f>
        <v>50</v>
      </c>
      <c r="Q3139" s="10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116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6"/>
        <v>0</v>
      </c>
      <c r="P3140" s="8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5">
        <f t="shared" si="249"/>
        <v>42828.645914351851</v>
      </c>
      <c r="U3140">
        <f t="shared" si="250"/>
        <v>2017</v>
      </c>
    </row>
    <row r="3141" spans="1:21" ht="116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6"/>
        <v>5</v>
      </c>
      <c r="P3141" s="8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5">
        <f t="shared" si="249"/>
        <v>42819.189583333333</v>
      </c>
      <c r="U3141">
        <f t="shared" si="250"/>
        <v>2017</v>
      </c>
    </row>
    <row r="3142" spans="1:21" ht="116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6"/>
        <v>1</v>
      </c>
      <c r="P3142" s="8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5">
        <f t="shared" si="249"/>
        <v>42832.677118055552</v>
      </c>
      <c r="U3142">
        <f t="shared" si="250"/>
        <v>2017</v>
      </c>
    </row>
    <row r="3143" spans="1:21" ht="130.5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6"/>
        <v>52</v>
      </c>
      <c r="P3143" s="8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5">
        <f t="shared" si="249"/>
        <v>42841.833333333328</v>
      </c>
      <c r="U3143">
        <f t="shared" si="250"/>
        <v>2017</v>
      </c>
    </row>
    <row r="3144" spans="1:21" ht="101.5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6"/>
        <v>2</v>
      </c>
      <c r="P3144" s="8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5">
        <f t="shared" si="249"/>
        <v>42813.471516203703</v>
      </c>
      <c r="U3144">
        <f t="shared" si="250"/>
        <v>2017</v>
      </c>
    </row>
    <row r="3145" spans="1:21" ht="116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6"/>
        <v>0</v>
      </c>
      <c r="P3145" s="8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5">
        <f t="shared" si="249"/>
        <v>42834.358287037037</v>
      </c>
      <c r="U3145">
        <f t="shared" si="250"/>
        <v>2017</v>
      </c>
    </row>
    <row r="3146" spans="1:21" ht="116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6"/>
        <v>75</v>
      </c>
      <c r="P3146" s="8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5">
        <f t="shared" si="249"/>
        <v>42813.25</v>
      </c>
      <c r="U3146">
        <f t="shared" si="250"/>
        <v>2017</v>
      </c>
    </row>
    <row r="3147" spans="1:21" ht="87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6"/>
        <v>0</v>
      </c>
      <c r="P3147" s="8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87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6"/>
        <v>11</v>
      </c>
      <c r="P3148" s="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116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6"/>
        <v>118</v>
      </c>
      <c r="P3149" s="8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58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6"/>
        <v>131</v>
      </c>
      <c r="P3150" s="8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116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6"/>
        <v>104</v>
      </c>
      <c r="P3151" s="8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130.5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6"/>
        <v>101</v>
      </c>
      <c r="P3152" s="8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87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6"/>
        <v>100</v>
      </c>
      <c r="P3153" s="8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101.5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6"/>
        <v>106</v>
      </c>
      <c r="P3154" s="8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101.5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6"/>
        <v>336</v>
      </c>
      <c r="P3155" s="8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116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6"/>
        <v>113</v>
      </c>
      <c r="P3156" s="8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116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6"/>
        <v>189</v>
      </c>
      <c r="P3157" s="8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116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6"/>
        <v>102</v>
      </c>
      <c r="P3158" s="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58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6"/>
        <v>101</v>
      </c>
      <c r="P3159" s="8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43.5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6"/>
        <v>114</v>
      </c>
      <c r="P3160" s="8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87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6"/>
        <v>133</v>
      </c>
      <c r="P3161" s="8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116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6"/>
        <v>102</v>
      </c>
      <c r="P3162" s="8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130.5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6"/>
        <v>105</v>
      </c>
      <c r="P3163" s="8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116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6"/>
        <v>127</v>
      </c>
      <c r="P3164" s="8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116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6"/>
        <v>111</v>
      </c>
      <c r="P3165" s="8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145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6"/>
        <v>107</v>
      </c>
      <c r="P3166" s="8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116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6"/>
        <v>163</v>
      </c>
      <c r="P3167" s="8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116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6"/>
        <v>160</v>
      </c>
      <c r="P3168" s="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58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246"/>
        <v>116</v>
      </c>
      <c r="P3169" s="8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101.5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6"/>
        <v>124</v>
      </c>
      <c r="P3170" s="8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72.5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6"/>
        <v>103</v>
      </c>
      <c r="P3171" s="8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87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6"/>
        <v>112</v>
      </c>
      <c r="P3172" s="8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130.5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6"/>
        <v>109</v>
      </c>
      <c r="P3173" s="8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116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6"/>
        <v>115</v>
      </c>
      <c r="P3174" s="8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116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6"/>
        <v>103</v>
      </c>
      <c r="P3175" s="8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116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6"/>
        <v>101</v>
      </c>
      <c r="P3176" s="8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130.5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6"/>
        <v>110</v>
      </c>
      <c r="P3177" s="8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116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6"/>
        <v>115</v>
      </c>
      <c r="P3178" s="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101.5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6"/>
        <v>117</v>
      </c>
      <c r="P3179" s="8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130.5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6"/>
        <v>172</v>
      </c>
      <c r="P3180" s="8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87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6"/>
        <v>114</v>
      </c>
      <c r="P3181" s="8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101.5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6"/>
        <v>120</v>
      </c>
      <c r="P3182" s="8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101.5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6"/>
        <v>109</v>
      </c>
      <c r="P3183" s="8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116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6"/>
        <v>101</v>
      </c>
      <c r="P3184" s="8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87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6"/>
        <v>109</v>
      </c>
      <c r="P3185" s="8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87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6"/>
        <v>107</v>
      </c>
      <c r="P3186" s="8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101.5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6"/>
        <v>100</v>
      </c>
      <c r="P3187" s="8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130.5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6"/>
        <v>102</v>
      </c>
      <c r="P3188" s="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130.5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6"/>
        <v>116</v>
      </c>
      <c r="P3189" s="8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130.5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6"/>
        <v>65</v>
      </c>
      <c r="P3190" s="8">
        <f t="shared" ref="P3139:P3202" si="251">IFERROR(ROUND(E3190/L3190,2),0)</f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130.5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6"/>
        <v>12</v>
      </c>
      <c r="P3191" s="8">
        <f t="shared" si="251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101.5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6"/>
        <v>0</v>
      </c>
      <c r="P3192" s="8">
        <f t="shared" si="251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116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6"/>
        <v>4</v>
      </c>
      <c r="P3193" s="8">
        <f t="shared" si="251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116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6"/>
        <v>1</v>
      </c>
      <c r="P3194" s="8">
        <f t="shared" si="251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101.5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6"/>
        <v>12</v>
      </c>
      <c r="P3195" s="8">
        <f t="shared" si="251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101.5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6"/>
        <v>0</v>
      </c>
      <c r="P3196" s="8">
        <f t="shared" si="251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116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6"/>
        <v>59</v>
      </c>
      <c r="P3197" s="8">
        <f t="shared" si="251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116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6"/>
        <v>0</v>
      </c>
      <c r="P3198" s="8">
        <f t="shared" si="251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72.5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6"/>
        <v>11</v>
      </c>
      <c r="P3199" s="8">
        <f t="shared" si="251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116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6"/>
        <v>0</v>
      </c>
      <c r="P3200" s="8">
        <f t="shared" si="251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101.5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6"/>
        <v>52</v>
      </c>
      <c r="P3201" s="8">
        <f t="shared" si="251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116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246"/>
        <v>0</v>
      </c>
      <c r="P3202" s="8">
        <f t="shared" si="251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116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52">ROUND(E3203/D3203*100,0)</f>
        <v>1</v>
      </c>
      <c r="P3203" s="8">
        <f t="shared" ref="P3203:P3266" si="253">IFERROR(ROUND(E3203/L3203,2),0)</f>
        <v>12.5</v>
      </c>
      <c r="Q3203" s="10" t="s">
        <v>8315</v>
      </c>
      <c r="R3203" t="s">
        <v>8357</v>
      </c>
      <c r="S3203" s="14">
        <f t="shared" ref="S3203:S3266" si="254">(((J3203/60)/60)/24)+DATE(1970,1,1)</f>
        <v>41861.767094907409</v>
      </c>
      <c r="T3203" s="15">
        <f t="shared" ref="T3203:T3266" si="255">(((I3203/60)/60)/24)+DATE(1970,1,1)</f>
        <v>41882.767094907409</v>
      </c>
      <c r="U3203">
        <f t="shared" ref="U3203:U3266" si="256">YEAR(S3203)</f>
        <v>2014</v>
      </c>
    </row>
    <row r="3204" spans="1:21" ht="116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52"/>
        <v>55</v>
      </c>
      <c r="P3204" s="8">
        <f t="shared" si="253"/>
        <v>109.04</v>
      </c>
      <c r="Q3204" s="10" t="s">
        <v>8315</v>
      </c>
      <c r="R3204" t="s">
        <v>8357</v>
      </c>
      <c r="S3204" s="14">
        <f t="shared" si="254"/>
        <v>42293.853541666671</v>
      </c>
      <c r="T3204" s="15">
        <f t="shared" si="255"/>
        <v>42352.249305555553</v>
      </c>
      <c r="U3204">
        <f t="shared" si="256"/>
        <v>2015</v>
      </c>
    </row>
    <row r="3205" spans="1:21" ht="87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52"/>
        <v>25</v>
      </c>
      <c r="P3205" s="8">
        <f t="shared" si="253"/>
        <v>41.67</v>
      </c>
      <c r="Q3205" s="10" t="s">
        <v>8315</v>
      </c>
      <c r="R3205" t="s">
        <v>8357</v>
      </c>
      <c r="S3205" s="14">
        <f t="shared" si="254"/>
        <v>42242.988680555558</v>
      </c>
      <c r="T3205" s="15">
        <f t="shared" si="255"/>
        <v>42272.988680555558</v>
      </c>
      <c r="U3205">
        <f t="shared" si="256"/>
        <v>2015</v>
      </c>
    </row>
    <row r="3206" spans="1:21" ht="116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52"/>
        <v>0</v>
      </c>
      <c r="P3206" s="8">
        <f t="shared" si="253"/>
        <v>0</v>
      </c>
      <c r="Q3206" s="10" t="s">
        <v>8315</v>
      </c>
      <c r="R3206" t="s">
        <v>8357</v>
      </c>
      <c r="S3206" s="14">
        <f t="shared" si="254"/>
        <v>42172.686099537037</v>
      </c>
      <c r="T3206" s="15">
        <f t="shared" si="255"/>
        <v>42202.676388888889</v>
      </c>
      <c r="U3206">
        <f t="shared" si="256"/>
        <v>2015</v>
      </c>
    </row>
    <row r="3207" spans="1:21" ht="101.5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52"/>
        <v>3</v>
      </c>
      <c r="P3207" s="8">
        <f t="shared" si="253"/>
        <v>22.75</v>
      </c>
      <c r="Q3207" s="10" t="s">
        <v>8315</v>
      </c>
      <c r="R3207" t="s">
        <v>8357</v>
      </c>
      <c r="S3207" s="14">
        <f t="shared" si="254"/>
        <v>42095.374675925923</v>
      </c>
      <c r="T3207" s="15">
        <f t="shared" si="255"/>
        <v>42125.374675925923</v>
      </c>
      <c r="U3207">
        <f t="shared" si="256"/>
        <v>2015</v>
      </c>
    </row>
    <row r="3208" spans="1:21" ht="101.5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52"/>
        <v>0</v>
      </c>
      <c r="P3208" s="8">
        <f t="shared" si="253"/>
        <v>0</v>
      </c>
      <c r="Q3208" s="10" t="s">
        <v>8315</v>
      </c>
      <c r="R3208" t="s">
        <v>8357</v>
      </c>
      <c r="S3208" s="14">
        <f t="shared" si="254"/>
        <v>42236.276053240741</v>
      </c>
      <c r="T3208" s="15">
        <f t="shared" si="255"/>
        <v>42266.276053240741</v>
      </c>
      <c r="U3208">
        <f t="shared" si="256"/>
        <v>2015</v>
      </c>
    </row>
    <row r="3209" spans="1:21" ht="116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52"/>
        <v>46</v>
      </c>
      <c r="P3209" s="8">
        <f t="shared" si="253"/>
        <v>70.83</v>
      </c>
      <c r="Q3209" s="10" t="s">
        <v>8315</v>
      </c>
      <c r="R3209" t="s">
        <v>8357</v>
      </c>
      <c r="S3209" s="14">
        <f t="shared" si="254"/>
        <v>42057.277858796297</v>
      </c>
      <c r="T3209" s="15">
        <f t="shared" si="255"/>
        <v>42117.236192129625</v>
      </c>
      <c r="U3209">
        <f t="shared" si="256"/>
        <v>2015</v>
      </c>
    </row>
    <row r="3210" spans="1:21" ht="101.5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52"/>
        <v>104</v>
      </c>
      <c r="P3210" s="8">
        <f t="shared" si="253"/>
        <v>63.11</v>
      </c>
      <c r="Q3210" s="10" t="s">
        <v>8315</v>
      </c>
      <c r="R3210" t="s">
        <v>8316</v>
      </c>
      <c r="S3210" s="14">
        <f t="shared" si="254"/>
        <v>41827.605057870373</v>
      </c>
      <c r="T3210" s="15">
        <f t="shared" si="255"/>
        <v>41848.605057870373</v>
      </c>
      <c r="U3210">
        <f t="shared" si="256"/>
        <v>2014</v>
      </c>
    </row>
    <row r="3211" spans="1:21" ht="101.5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52"/>
        <v>119</v>
      </c>
      <c r="P3211" s="8">
        <f t="shared" si="253"/>
        <v>50.16</v>
      </c>
      <c r="Q3211" s="10" t="s">
        <v>8315</v>
      </c>
      <c r="R3211" t="s">
        <v>8316</v>
      </c>
      <c r="S3211" s="14">
        <f t="shared" si="254"/>
        <v>41778.637245370373</v>
      </c>
      <c r="T3211" s="15">
        <f t="shared" si="255"/>
        <v>41810.958333333336</v>
      </c>
      <c r="U3211">
        <f t="shared" si="256"/>
        <v>2014</v>
      </c>
    </row>
    <row r="3212" spans="1:21" ht="116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52"/>
        <v>126</v>
      </c>
      <c r="P3212" s="8">
        <f t="shared" si="253"/>
        <v>62.88</v>
      </c>
      <c r="Q3212" s="10" t="s">
        <v>8315</v>
      </c>
      <c r="R3212" t="s">
        <v>8316</v>
      </c>
      <c r="S3212" s="14">
        <f t="shared" si="254"/>
        <v>41013.936562499999</v>
      </c>
      <c r="T3212" s="15">
        <f t="shared" si="255"/>
        <v>41061.165972222225</v>
      </c>
      <c r="U3212">
        <f t="shared" si="256"/>
        <v>2012</v>
      </c>
    </row>
    <row r="3213" spans="1:21" ht="116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52"/>
        <v>120</v>
      </c>
      <c r="P3213" s="8">
        <f t="shared" si="253"/>
        <v>85.53</v>
      </c>
      <c r="Q3213" s="10" t="s">
        <v>8315</v>
      </c>
      <c r="R3213" t="s">
        <v>8316</v>
      </c>
      <c r="S3213" s="14">
        <f t="shared" si="254"/>
        <v>41834.586574074077</v>
      </c>
      <c r="T3213" s="15">
        <f t="shared" si="255"/>
        <v>41866.083333333336</v>
      </c>
      <c r="U3213">
        <f t="shared" si="256"/>
        <v>2014</v>
      </c>
    </row>
    <row r="3214" spans="1:21" ht="72.5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52"/>
        <v>126</v>
      </c>
      <c r="P3214" s="8">
        <f t="shared" si="253"/>
        <v>53.72</v>
      </c>
      <c r="Q3214" s="10" t="s">
        <v>8315</v>
      </c>
      <c r="R3214" t="s">
        <v>8316</v>
      </c>
      <c r="S3214" s="14">
        <f t="shared" si="254"/>
        <v>41829.795729166668</v>
      </c>
      <c r="T3214" s="15">
        <f t="shared" si="255"/>
        <v>41859.795729166668</v>
      </c>
      <c r="U3214">
        <f t="shared" si="256"/>
        <v>2014</v>
      </c>
    </row>
    <row r="3215" spans="1:21" ht="101.5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52"/>
        <v>100</v>
      </c>
      <c r="P3215" s="8">
        <f t="shared" si="253"/>
        <v>127.81</v>
      </c>
      <c r="Q3215" s="10" t="s">
        <v>8315</v>
      </c>
      <c r="R3215" t="s">
        <v>8316</v>
      </c>
      <c r="S3215" s="14">
        <f t="shared" si="254"/>
        <v>42171.763414351852</v>
      </c>
      <c r="T3215" s="15">
        <f t="shared" si="255"/>
        <v>42211.763414351852</v>
      </c>
      <c r="U3215">
        <f t="shared" si="256"/>
        <v>2015</v>
      </c>
    </row>
    <row r="3216" spans="1:21" ht="116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52"/>
        <v>102</v>
      </c>
      <c r="P3216" s="8">
        <f t="shared" si="253"/>
        <v>106.57</v>
      </c>
      <c r="Q3216" s="10" t="s">
        <v>8315</v>
      </c>
      <c r="R3216" t="s">
        <v>8316</v>
      </c>
      <c r="S3216" s="14">
        <f t="shared" si="254"/>
        <v>42337.792511574073</v>
      </c>
      <c r="T3216" s="15">
        <f t="shared" si="255"/>
        <v>42374.996527777781</v>
      </c>
      <c r="U3216">
        <f t="shared" si="256"/>
        <v>2015</v>
      </c>
    </row>
    <row r="3217" spans="1:21" ht="130.5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52"/>
        <v>100</v>
      </c>
      <c r="P3217" s="8">
        <f t="shared" si="253"/>
        <v>262.11</v>
      </c>
      <c r="Q3217" s="10" t="s">
        <v>8315</v>
      </c>
      <c r="R3217" t="s">
        <v>8316</v>
      </c>
      <c r="S3217" s="14">
        <f t="shared" si="254"/>
        <v>42219.665173611109</v>
      </c>
      <c r="T3217" s="15">
        <f t="shared" si="255"/>
        <v>42257.165972222225</v>
      </c>
      <c r="U3217">
        <f t="shared" si="256"/>
        <v>2015</v>
      </c>
    </row>
    <row r="3218" spans="1:21" ht="116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52"/>
        <v>100</v>
      </c>
      <c r="P3218" s="8">
        <f t="shared" si="253"/>
        <v>57.17</v>
      </c>
      <c r="Q3218" s="10" t="s">
        <v>8315</v>
      </c>
      <c r="R3218" t="s">
        <v>8316</v>
      </c>
      <c r="S3218" s="14">
        <f t="shared" si="254"/>
        <v>42165.462627314817</v>
      </c>
      <c r="T3218" s="15">
        <f t="shared" si="255"/>
        <v>42196.604166666672</v>
      </c>
      <c r="U3218">
        <f t="shared" si="256"/>
        <v>2015</v>
      </c>
    </row>
    <row r="3219" spans="1:21" ht="72.5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52"/>
        <v>116</v>
      </c>
      <c r="P3219" s="8">
        <f t="shared" si="253"/>
        <v>50.2</v>
      </c>
      <c r="Q3219" s="10" t="s">
        <v>8315</v>
      </c>
      <c r="R3219" t="s">
        <v>8316</v>
      </c>
      <c r="S3219" s="14">
        <f t="shared" si="254"/>
        <v>42648.546111111107</v>
      </c>
      <c r="T3219" s="15">
        <f t="shared" si="255"/>
        <v>42678.546111111107</v>
      </c>
      <c r="U3219">
        <f t="shared" si="256"/>
        <v>2016</v>
      </c>
    </row>
    <row r="3220" spans="1:21" ht="116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52"/>
        <v>102</v>
      </c>
      <c r="P3220" s="8">
        <f t="shared" si="253"/>
        <v>66.59</v>
      </c>
      <c r="Q3220" s="10" t="s">
        <v>8315</v>
      </c>
      <c r="R3220" t="s">
        <v>8316</v>
      </c>
      <c r="S3220" s="14">
        <f t="shared" si="254"/>
        <v>41971.002152777779</v>
      </c>
      <c r="T3220" s="15">
        <f t="shared" si="255"/>
        <v>42004</v>
      </c>
      <c r="U3220">
        <f t="shared" si="256"/>
        <v>2014</v>
      </c>
    </row>
    <row r="3221" spans="1:21" ht="72.5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52"/>
        <v>100</v>
      </c>
      <c r="P3221" s="8">
        <f t="shared" si="253"/>
        <v>168.25</v>
      </c>
      <c r="Q3221" s="10" t="s">
        <v>8315</v>
      </c>
      <c r="R3221" t="s">
        <v>8316</v>
      </c>
      <c r="S3221" s="14">
        <f t="shared" si="254"/>
        <v>42050.983182870375</v>
      </c>
      <c r="T3221" s="15">
        <f t="shared" si="255"/>
        <v>42085.941516203704</v>
      </c>
      <c r="U3221">
        <f t="shared" si="256"/>
        <v>2015</v>
      </c>
    </row>
    <row r="3222" spans="1:21" ht="58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52"/>
        <v>101</v>
      </c>
      <c r="P3222" s="8">
        <f t="shared" si="253"/>
        <v>256.37</v>
      </c>
      <c r="Q3222" s="10" t="s">
        <v>8315</v>
      </c>
      <c r="R3222" t="s">
        <v>8316</v>
      </c>
      <c r="S3222" s="14">
        <f t="shared" si="254"/>
        <v>42772.833379629628</v>
      </c>
      <c r="T3222" s="15">
        <f t="shared" si="255"/>
        <v>42806.875</v>
      </c>
      <c r="U3222">
        <f t="shared" si="256"/>
        <v>2017</v>
      </c>
    </row>
    <row r="3223" spans="1:21" ht="130.5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52"/>
        <v>103</v>
      </c>
      <c r="P3223" s="8">
        <f t="shared" si="253"/>
        <v>36.61</v>
      </c>
      <c r="Q3223" s="10" t="s">
        <v>8315</v>
      </c>
      <c r="R3223" t="s">
        <v>8316</v>
      </c>
      <c r="S3223" s="14">
        <f t="shared" si="254"/>
        <v>42155.696793981479</v>
      </c>
      <c r="T3223" s="15">
        <f t="shared" si="255"/>
        <v>42190.696793981479</v>
      </c>
      <c r="U3223">
        <f t="shared" si="256"/>
        <v>2015</v>
      </c>
    </row>
    <row r="3224" spans="1:21" ht="87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52"/>
        <v>125</v>
      </c>
      <c r="P3224" s="8">
        <f t="shared" si="253"/>
        <v>37.14</v>
      </c>
      <c r="Q3224" s="10" t="s">
        <v>8315</v>
      </c>
      <c r="R3224" t="s">
        <v>8316</v>
      </c>
      <c r="S3224" s="14">
        <f t="shared" si="254"/>
        <v>42270.582141203704</v>
      </c>
      <c r="T3224" s="15">
        <f t="shared" si="255"/>
        <v>42301.895138888889</v>
      </c>
      <c r="U3224">
        <f t="shared" si="256"/>
        <v>2015</v>
      </c>
    </row>
    <row r="3225" spans="1:21" ht="87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52"/>
        <v>110</v>
      </c>
      <c r="P3225" s="8">
        <f t="shared" si="253"/>
        <v>45.88</v>
      </c>
      <c r="Q3225" s="10" t="s">
        <v>8315</v>
      </c>
      <c r="R3225" t="s">
        <v>8316</v>
      </c>
      <c r="S3225" s="14">
        <f t="shared" si="254"/>
        <v>42206.835370370376</v>
      </c>
      <c r="T3225" s="15">
        <f t="shared" si="255"/>
        <v>42236.835370370376</v>
      </c>
      <c r="U3225">
        <f t="shared" si="256"/>
        <v>2015</v>
      </c>
    </row>
    <row r="3226" spans="1:21" ht="116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52"/>
        <v>102</v>
      </c>
      <c r="P3226" s="8">
        <f t="shared" si="253"/>
        <v>141.71</v>
      </c>
      <c r="Q3226" s="10" t="s">
        <v>8315</v>
      </c>
      <c r="R3226" t="s">
        <v>8316</v>
      </c>
      <c r="S3226" s="14">
        <f t="shared" si="254"/>
        <v>42697.850844907407</v>
      </c>
      <c r="T3226" s="15">
        <f t="shared" si="255"/>
        <v>42745.208333333328</v>
      </c>
      <c r="U3226">
        <f t="shared" si="256"/>
        <v>2016</v>
      </c>
    </row>
    <row r="3227" spans="1:21" ht="116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52"/>
        <v>102</v>
      </c>
      <c r="P3227" s="8">
        <f t="shared" si="253"/>
        <v>52.49</v>
      </c>
      <c r="Q3227" s="10" t="s">
        <v>8315</v>
      </c>
      <c r="R3227" t="s">
        <v>8316</v>
      </c>
      <c r="S3227" s="14">
        <f t="shared" si="254"/>
        <v>42503.559467592597</v>
      </c>
      <c r="T3227" s="15">
        <f t="shared" si="255"/>
        <v>42524.875</v>
      </c>
      <c r="U3227">
        <f t="shared" si="256"/>
        <v>2016</v>
      </c>
    </row>
    <row r="3228" spans="1:21" ht="116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52"/>
        <v>104</v>
      </c>
      <c r="P3228" s="8">
        <f t="shared" si="253"/>
        <v>59.52</v>
      </c>
      <c r="Q3228" s="10" t="s">
        <v>8315</v>
      </c>
      <c r="R3228" t="s">
        <v>8316</v>
      </c>
      <c r="S3228" s="14">
        <f t="shared" si="254"/>
        <v>42277.583472222221</v>
      </c>
      <c r="T3228" s="15">
        <f t="shared" si="255"/>
        <v>42307.583472222221</v>
      </c>
      <c r="U3228">
        <f t="shared" si="256"/>
        <v>2015</v>
      </c>
    </row>
    <row r="3229" spans="1:21" ht="116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52"/>
        <v>125</v>
      </c>
      <c r="P3229" s="8">
        <f t="shared" si="253"/>
        <v>50</v>
      </c>
      <c r="Q3229" s="10" t="s">
        <v>8315</v>
      </c>
      <c r="R3229" t="s">
        <v>8316</v>
      </c>
      <c r="S3229" s="14">
        <f t="shared" si="254"/>
        <v>42722.882361111115</v>
      </c>
      <c r="T3229" s="15">
        <f t="shared" si="255"/>
        <v>42752.882361111115</v>
      </c>
      <c r="U3229">
        <f t="shared" si="256"/>
        <v>2016</v>
      </c>
    </row>
    <row r="3230" spans="1:21" ht="72.5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52"/>
        <v>102</v>
      </c>
      <c r="P3230" s="8">
        <f t="shared" si="253"/>
        <v>193.62</v>
      </c>
      <c r="Q3230" s="10" t="s">
        <v>8315</v>
      </c>
      <c r="R3230" t="s">
        <v>8316</v>
      </c>
      <c r="S3230" s="14">
        <f t="shared" si="254"/>
        <v>42323.70930555556</v>
      </c>
      <c r="T3230" s="15">
        <f t="shared" si="255"/>
        <v>42355.207638888889</v>
      </c>
      <c r="U3230">
        <f t="shared" si="256"/>
        <v>2015</v>
      </c>
    </row>
    <row r="3231" spans="1:21" ht="87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52"/>
        <v>108</v>
      </c>
      <c r="P3231" s="8">
        <f t="shared" si="253"/>
        <v>106.8</v>
      </c>
      <c r="Q3231" s="10" t="s">
        <v>8315</v>
      </c>
      <c r="R3231" t="s">
        <v>8316</v>
      </c>
      <c r="S3231" s="14">
        <f t="shared" si="254"/>
        <v>41933.291643518518</v>
      </c>
      <c r="T3231" s="15">
        <f t="shared" si="255"/>
        <v>41963.333310185189</v>
      </c>
      <c r="U3231">
        <f t="shared" si="256"/>
        <v>2014</v>
      </c>
    </row>
    <row r="3232" spans="1:21" ht="116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52"/>
        <v>110</v>
      </c>
      <c r="P3232" s="8">
        <f t="shared" si="253"/>
        <v>77.22</v>
      </c>
      <c r="Q3232" s="10" t="s">
        <v>8315</v>
      </c>
      <c r="R3232" t="s">
        <v>8316</v>
      </c>
      <c r="S3232" s="14">
        <f t="shared" si="254"/>
        <v>41898.168125000004</v>
      </c>
      <c r="T3232" s="15">
        <f t="shared" si="255"/>
        <v>41913.165972222225</v>
      </c>
      <c r="U3232">
        <f t="shared" si="256"/>
        <v>2014</v>
      </c>
    </row>
    <row r="3233" spans="1:21" ht="101.5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52"/>
        <v>161</v>
      </c>
      <c r="P3233" s="8">
        <f t="shared" si="253"/>
        <v>57.5</v>
      </c>
      <c r="Q3233" s="10" t="s">
        <v>8315</v>
      </c>
      <c r="R3233" t="s">
        <v>8316</v>
      </c>
      <c r="S3233" s="14">
        <f t="shared" si="254"/>
        <v>42446.943831018521</v>
      </c>
      <c r="T3233" s="15">
        <f t="shared" si="255"/>
        <v>42476.943831018521</v>
      </c>
      <c r="U3233">
        <f t="shared" si="256"/>
        <v>2016</v>
      </c>
    </row>
    <row r="3234" spans="1:21" ht="101.5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52"/>
        <v>131</v>
      </c>
      <c r="P3234" s="8">
        <f t="shared" si="253"/>
        <v>50.46</v>
      </c>
      <c r="Q3234" s="10" t="s">
        <v>8315</v>
      </c>
      <c r="R3234" t="s">
        <v>8316</v>
      </c>
      <c r="S3234" s="14">
        <f t="shared" si="254"/>
        <v>42463.81385416667</v>
      </c>
      <c r="T3234" s="15">
        <f t="shared" si="255"/>
        <v>42494.165972222225</v>
      </c>
      <c r="U3234">
        <f t="shared" si="256"/>
        <v>2016</v>
      </c>
    </row>
    <row r="3235" spans="1:21" ht="101.5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52"/>
        <v>119</v>
      </c>
      <c r="P3235" s="8">
        <f t="shared" si="253"/>
        <v>97.38</v>
      </c>
      <c r="Q3235" s="10" t="s">
        <v>8315</v>
      </c>
      <c r="R3235" t="s">
        <v>8316</v>
      </c>
      <c r="S3235" s="14">
        <f t="shared" si="254"/>
        <v>42766.805034722223</v>
      </c>
      <c r="T3235" s="15">
        <f t="shared" si="255"/>
        <v>42796.805034722223</v>
      </c>
      <c r="U3235">
        <f t="shared" si="256"/>
        <v>2017</v>
      </c>
    </row>
    <row r="3236" spans="1:21" ht="130.5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52"/>
        <v>100</v>
      </c>
      <c r="P3236" s="8">
        <f t="shared" si="253"/>
        <v>34.92</v>
      </c>
      <c r="Q3236" s="10" t="s">
        <v>8315</v>
      </c>
      <c r="R3236" t="s">
        <v>8316</v>
      </c>
      <c r="S3236" s="14">
        <f t="shared" si="254"/>
        <v>42734.789444444439</v>
      </c>
      <c r="T3236" s="15">
        <f t="shared" si="255"/>
        <v>42767.979861111111</v>
      </c>
      <c r="U3236">
        <f t="shared" si="256"/>
        <v>2016</v>
      </c>
    </row>
    <row r="3237" spans="1:21" ht="130.5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52"/>
        <v>103</v>
      </c>
      <c r="P3237" s="8">
        <f t="shared" si="253"/>
        <v>85.53</v>
      </c>
      <c r="Q3237" s="10" t="s">
        <v>8315</v>
      </c>
      <c r="R3237" t="s">
        <v>8316</v>
      </c>
      <c r="S3237" s="14">
        <f t="shared" si="254"/>
        <v>42522.347812499997</v>
      </c>
      <c r="T3237" s="15">
        <f t="shared" si="255"/>
        <v>42552.347812499997</v>
      </c>
      <c r="U3237">
        <f t="shared" si="256"/>
        <v>2016</v>
      </c>
    </row>
    <row r="3238" spans="1:21" ht="116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52"/>
        <v>101</v>
      </c>
      <c r="P3238" s="8">
        <f t="shared" si="253"/>
        <v>182.91</v>
      </c>
      <c r="Q3238" s="10" t="s">
        <v>8315</v>
      </c>
      <c r="R3238" t="s">
        <v>8316</v>
      </c>
      <c r="S3238" s="14">
        <f t="shared" si="254"/>
        <v>42702.917048611111</v>
      </c>
      <c r="T3238" s="15">
        <f t="shared" si="255"/>
        <v>42732.917048611111</v>
      </c>
      <c r="U3238">
        <f t="shared" si="256"/>
        <v>2016</v>
      </c>
    </row>
    <row r="3239" spans="1:21" ht="72.5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52"/>
        <v>101</v>
      </c>
      <c r="P3239" s="8">
        <f t="shared" si="253"/>
        <v>131.13999999999999</v>
      </c>
      <c r="Q3239" s="10" t="s">
        <v>8315</v>
      </c>
      <c r="R3239" t="s">
        <v>8316</v>
      </c>
      <c r="S3239" s="14">
        <f t="shared" si="254"/>
        <v>42252.474351851852</v>
      </c>
      <c r="T3239" s="15">
        <f t="shared" si="255"/>
        <v>42276.165972222225</v>
      </c>
      <c r="U3239">
        <f t="shared" si="256"/>
        <v>2015</v>
      </c>
    </row>
    <row r="3240" spans="1:21" ht="116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52"/>
        <v>112</v>
      </c>
      <c r="P3240" s="8">
        <f t="shared" si="253"/>
        <v>39.81</v>
      </c>
      <c r="Q3240" s="10" t="s">
        <v>8315</v>
      </c>
      <c r="R3240" t="s">
        <v>8316</v>
      </c>
      <c r="S3240" s="14">
        <f t="shared" si="254"/>
        <v>42156.510393518518</v>
      </c>
      <c r="T3240" s="15">
        <f t="shared" si="255"/>
        <v>42186.510393518518</v>
      </c>
      <c r="U3240">
        <f t="shared" si="256"/>
        <v>2015</v>
      </c>
    </row>
    <row r="3241" spans="1:21" ht="116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52"/>
        <v>106</v>
      </c>
      <c r="P3241" s="8">
        <f t="shared" si="253"/>
        <v>59.7</v>
      </c>
      <c r="Q3241" s="10" t="s">
        <v>8315</v>
      </c>
      <c r="R3241" t="s">
        <v>8316</v>
      </c>
      <c r="S3241" s="14">
        <f t="shared" si="254"/>
        <v>42278.089039351849</v>
      </c>
      <c r="T3241" s="15">
        <f t="shared" si="255"/>
        <v>42302.999305555553</v>
      </c>
      <c r="U3241">
        <f t="shared" si="256"/>
        <v>2015</v>
      </c>
    </row>
    <row r="3242" spans="1:21" ht="116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52"/>
        <v>101</v>
      </c>
      <c r="P3242" s="8">
        <f t="shared" si="253"/>
        <v>88.74</v>
      </c>
      <c r="Q3242" s="10" t="s">
        <v>8315</v>
      </c>
      <c r="R3242" t="s">
        <v>8316</v>
      </c>
      <c r="S3242" s="14">
        <f t="shared" si="254"/>
        <v>42754.693842592591</v>
      </c>
      <c r="T3242" s="15">
        <f t="shared" si="255"/>
        <v>42782.958333333328</v>
      </c>
      <c r="U3242">
        <f t="shared" si="256"/>
        <v>2017</v>
      </c>
    </row>
    <row r="3243" spans="1:21" ht="145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52"/>
        <v>115</v>
      </c>
      <c r="P3243" s="8">
        <f t="shared" si="253"/>
        <v>58.69</v>
      </c>
      <c r="Q3243" s="10" t="s">
        <v>8315</v>
      </c>
      <c r="R3243" t="s">
        <v>8316</v>
      </c>
      <c r="S3243" s="14">
        <f t="shared" si="254"/>
        <v>41893.324884259258</v>
      </c>
      <c r="T3243" s="15">
        <f t="shared" si="255"/>
        <v>41926.290972222225</v>
      </c>
      <c r="U3243">
        <f t="shared" si="256"/>
        <v>2014</v>
      </c>
    </row>
    <row r="3244" spans="1:21" ht="58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52"/>
        <v>127</v>
      </c>
      <c r="P3244" s="8">
        <f t="shared" si="253"/>
        <v>69.569999999999993</v>
      </c>
      <c r="Q3244" s="10" t="s">
        <v>8315</v>
      </c>
      <c r="R3244" t="s">
        <v>8316</v>
      </c>
      <c r="S3244" s="14">
        <f t="shared" si="254"/>
        <v>41871.755694444444</v>
      </c>
      <c r="T3244" s="15">
        <f t="shared" si="255"/>
        <v>41901.755694444444</v>
      </c>
      <c r="U3244">
        <f t="shared" si="256"/>
        <v>2014</v>
      </c>
    </row>
    <row r="3245" spans="1:21" ht="116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52"/>
        <v>103</v>
      </c>
      <c r="P3245" s="8">
        <f t="shared" si="253"/>
        <v>115.87</v>
      </c>
      <c r="Q3245" s="10" t="s">
        <v>8315</v>
      </c>
      <c r="R3245" t="s">
        <v>8316</v>
      </c>
      <c r="S3245" s="14">
        <f t="shared" si="254"/>
        <v>42262.096782407403</v>
      </c>
      <c r="T3245" s="15">
        <f t="shared" si="255"/>
        <v>42286</v>
      </c>
      <c r="U3245">
        <f t="shared" si="256"/>
        <v>2015</v>
      </c>
    </row>
    <row r="3246" spans="1:21" ht="101.5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52"/>
        <v>103</v>
      </c>
      <c r="P3246" s="8">
        <f t="shared" si="253"/>
        <v>23.87</v>
      </c>
      <c r="Q3246" s="10" t="s">
        <v>8315</v>
      </c>
      <c r="R3246" t="s">
        <v>8316</v>
      </c>
      <c r="S3246" s="14">
        <f t="shared" si="254"/>
        <v>42675.694236111114</v>
      </c>
      <c r="T3246" s="15">
        <f t="shared" si="255"/>
        <v>42705.735902777778</v>
      </c>
      <c r="U3246">
        <f t="shared" si="256"/>
        <v>2016</v>
      </c>
    </row>
    <row r="3247" spans="1:21" ht="87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52"/>
        <v>104</v>
      </c>
      <c r="P3247" s="8">
        <f t="shared" si="253"/>
        <v>81.13</v>
      </c>
      <c r="Q3247" s="10" t="s">
        <v>8315</v>
      </c>
      <c r="R3247" t="s">
        <v>8316</v>
      </c>
      <c r="S3247" s="14">
        <f t="shared" si="254"/>
        <v>42135.60020833333</v>
      </c>
      <c r="T3247" s="15">
        <f t="shared" si="255"/>
        <v>42167.083333333328</v>
      </c>
      <c r="U3247">
        <f t="shared" si="256"/>
        <v>2015</v>
      </c>
    </row>
    <row r="3248" spans="1:21" ht="116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52"/>
        <v>111</v>
      </c>
      <c r="P3248" s="8">
        <f t="shared" si="253"/>
        <v>57.63</v>
      </c>
      <c r="Q3248" s="10" t="s">
        <v>8315</v>
      </c>
      <c r="R3248" t="s">
        <v>8316</v>
      </c>
      <c r="S3248" s="14">
        <f t="shared" si="254"/>
        <v>42230.472222222219</v>
      </c>
      <c r="T3248" s="15">
        <f t="shared" si="255"/>
        <v>42259.165972222225</v>
      </c>
      <c r="U3248">
        <f t="shared" si="256"/>
        <v>2015</v>
      </c>
    </row>
    <row r="3249" spans="1:21" ht="101.5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52"/>
        <v>106</v>
      </c>
      <c r="P3249" s="8">
        <f t="shared" si="253"/>
        <v>46.43</v>
      </c>
      <c r="Q3249" s="10" t="s">
        <v>8315</v>
      </c>
      <c r="R3249" t="s">
        <v>8316</v>
      </c>
      <c r="S3249" s="14">
        <f t="shared" si="254"/>
        <v>42167.434166666666</v>
      </c>
      <c r="T3249" s="15">
        <f t="shared" si="255"/>
        <v>42197.434166666666</v>
      </c>
      <c r="U3249">
        <f t="shared" si="256"/>
        <v>2015</v>
      </c>
    </row>
    <row r="3250" spans="1:21" ht="58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52"/>
        <v>101</v>
      </c>
      <c r="P3250" s="8">
        <f t="shared" si="253"/>
        <v>60.48</v>
      </c>
      <c r="Q3250" s="10" t="s">
        <v>8315</v>
      </c>
      <c r="R3250" t="s">
        <v>8316</v>
      </c>
      <c r="S3250" s="14">
        <f t="shared" si="254"/>
        <v>42068.888391203705</v>
      </c>
      <c r="T3250" s="15">
        <f t="shared" si="255"/>
        <v>42098.846724537041</v>
      </c>
      <c r="U3250">
        <f t="shared" si="256"/>
        <v>2015</v>
      </c>
    </row>
    <row r="3251" spans="1:21" ht="116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52"/>
        <v>105</v>
      </c>
      <c r="P3251" s="8">
        <f t="shared" si="253"/>
        <v>65.58</v>
      </c>
      <c r="Q3251" s="10" t="s">
        <v>8315</v>
      </c>
      <c r="R3251" t="s">
        <v>8316</v>
      </c>
      <c r="S3251" s="14">
        <f t="shared" si="254"/>
        <v>42145.746689814812</v>
      </c>
      <c r="T3251" s="15">
        <f t="shared" si="255"/>
        <v>42175.746689814812</v>
      </c>
      <c r="U3251">
        <f t="shared" si="256"/>
        <v>2015</v>
      </c>
    </row>
    <row r="3252" spans="1:21" ht="145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52"/>
        <v>102</v>
      </c>
      <c r="P3252" s="8">
        <f t="shared" si="253"/>
        <v>119.19</v>
      </c>
      <c r="Q3252" s="10" t="s">
        <v>8315</v>
      </c>
      <c r="R3252" t="s">
        <v>8316</v>
      </c>
      <c r="S3252" s="14">
        <f t="shared" si="254"/>
        <v>41918.742175925923</v>
      </c>
      <c r="T3252" s="15">
        <f t="shared" si="255"/>
        <v>41948.783842592595</v>
      </c>
      <c r="U3252">
        <f t="shared" si="256"/>
        <v>2014</v>
      </c>
    </row>
    <row r="3253" spans="1:21" ht="130.5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52"/>
        <v>111</v>
      </c>
      <c r="P3253" s="8">
        <f t="shared" si="253"/>
        <v>83.05</v>
      </c>
      <c r="Q3253" s="10" t="s">
        <v>8315</v>
      </c>
      <c r="R3253" t="s">
        <v>8316</v>
      </c>
      <c r="S3253" s="14">
        <f t="shared" si="254"/>
        <v>42146.731087962966</v>
      </c>
      <c r="T3253" s="15">
        <f t="shared" si="255"/>
        <v>42176.731087962966</v>
      </c>
      <c r="U3253">
        <f t="shared" si="256"/>
        <v>2015</v>
      </c>
    </row>
    <row r="3254" spans="1:21" ht="87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52"/>
        <v>128</v>
      </c>
      <c r="P3254" s="8">
        <f t="shared" si="253"/>
        <v>57.52</v>
      </c>
      <c r="Q3254" s="10" t="s">
        <v>8315</v>
      </c>
      <c r="R3254" t="s">
        <v>8316</v>
      </c>
      <c r="S3254" s="14">
        <f t="shared" si="254"/>
        <v>42590.472685185188</v>
      </c>
      <c r="T3254" s="15">
        <f t="shared" si="255"/>
        <v>42620.472685185188</v>
      </c>
      <c r="U3254">
        <f t="shared" si="256"/>
        <v>2016</v>
      </c>
    </row>
    <row r="3255" spans="1:21" ht="58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52"/>
        <v>102</v>
      </c>
      <c r="P3255" s="8">
        <f t="shared" si="253"/>
        <v>177.09</v>
      </c>
      <c r="Q3255" s="10" t="s">
        <v>8315</v>
      </c>
      <c r="R3255" t="s">
        <v>8316</v>
      </c>
      <c r="S3255" s="14">
        <f t="shared" si="254"/>
        <v>42602.576712962968</v>
      </c>
      <c r="T3255" s="15">
        <f t="shared" si="255"/>
        <v>42621.15625</v>
      </c>
      <c r="U3255">
        <f t="shared" si="256"/>
        <v>2016</v>
      </c>
    </row>
    <row r="3256" spans="1:21" ht="116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52"/>
        <v>101</v>
      </c>
      <c r="P3256" s="8">
        <f t="shared" si="253"/>
        <v>70.77</v>
      </c>
      <c r="Q3256" s="10" t="s">
        <v>8315</v>
      </c>
      <c r="R3256" t="s">
        <v>8316</v>
      </c>
      <c r="S3256" s="14">
        <f t="shared" si="254"/>
        <v>42059.085752314815</v>
      </c>
      <c r="T3256" s="15">
        <f t="shared" si="255"/>
        <v>42089.044085648144</v>
      </c>
      <c r="U3256">
        <f t="shared" si="256"/>
        <v>2015</v>
      </c>
    </row>
    <row r="3257" spans="1:21" ht="116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52"/>
        <v>175</v>
      </c>
      <c r="P3257" s="8">
        <f t="shared" si="253"/>
        <v>29.17</v>
      </c>
      <c r="Q3257" s="10" t="s">
        <v>8315</v>
      </c>
      <c r="R3257" t="s">
        <v>8316</v>
      </c>
      <c r="S3257" s="14">
        <f t="shared" si="254"/>
        <v>41889.768229166664</v>
      </c>
      <c r="T3257" s="15">
        <f t="shared" si="255"/>
        <v>41919.768229166664</v>
      </c>
      <c r="U3257">
        <f t="shared" si="256"/>
        <v>2014</v>
      </c>
    </row>
    <row r="3258" spans="1:21" ht="101.5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52"/>
        <v>128</v>
      </c>
      <c r="P3258" s="8">
        <f t="shared" si="253"/>
        <v>72.760000000000005</v>
      </c>
      <c r="Q3258" s="10" t="s">
        <v>8315</v>
      </c>
      <c r="R3258" t="s">
        <v>8316</v>
      </c>
      <c r="S3258" s="14">
        <f t="shared" si="254"/>
        <v>42144.573807870373</v>
      </c>
      <c r="T3258" s="15">
        <f t="shared" si="255"/>
        <v>42166.165972222225</v>
      </c>
      <c r="U3258">
        <f t="shared" si="256"/>
        <v>2015</v>
      </c>
    </row>
    <row r="3259" spans="1:21" ht="116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52"/>
        <v>106</v>
      </c>
      <c r="P3259" s="8">
        <f t="shared" si="253"/>
        <v>51.85</v>
      </c>
      <c r="Q3259" s="10" t="s">
        <v>8315</v>
      </c>
      <c r="R3259" t="s">
        <v>8316</v>
      </c>
      <c r="S3259" s="14">
        <f t="shared" si="254"/>
        <v>42758.559629629628</v>
      </c>
      <c r="T3259" s="15">
        <f t="shared" si="255"/>
        <v>42788.559629629628</v>
      </c>
      <c r="U3259">
        <f t="shared" si="256"/>
        <v>2017</v>
      </c>
    </row>
    <row r="3260" spans="1:21" ht="87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52"/>
        <v>105</v>
      </c>
      <c r="P3260" s="8">
        <f t="shared" si="253"/>
        <v>98.2</v>
      </c>
      <c r="Q3260" s="10" t="s">
        <v>8315</v>
      </c>
      <c r="R3260" t="s">
        <v>8316</v>
      </c>
      <c r="S3260" s="14">
        <f t="shared" si="254"/>
        <v>41982.887280092589</v>
      </c>
      <c r="T3260" s="15">
        <f t="shared" si="255"/>
        <v>42012.887280092589</v>
      </c>
      <c r="U3260">
        <f t="shared" si="256"/>
        <v>2014</v>
      </c>
    </row>
    <row r="3261" spans="1:21" ht="101.5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52"/>
        <v>106</v>
      </c>
      <c r="P3261" s="8">
        <f t="shared" si="253"/>
        <v>251.74</v>
      </c>
      <c r="Q3261" s="10" t="s">
        <v>8315</v>
      </c>
      <c r="R3261" t="s">
        <v>8316</v>
      </c>
      <c r="S3261" s="14">
        <f t="shared" si="254"/>
        <v>42614.760937500003</v>
      </c>
      <c r="T3261" s="15">
        <f t="shared" si="255"/>
        <v>42644.165972222225</v>
      </c>
      <c r="U3261">
        <f t="shared" si="256"/>
        <v>2016</v>
      </c>
    </row>
    <row r="3262" spans="1:21" ht="101.5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52"/>
        <v>109</v>
      </c>
      <c r="P3262" s="8">
        <f t="shared" si="253"/>
        <v>74.819999999999993</v>
      </c>
      <c r="Q3262" s="10" t="s">
        <v>8315</v>
      </c>
      <c r="R3262" t="s">
        <v>8316</v>
      </c>
      <c r="S3262" s="14">
        <f t="shared" si="254"/>
        <v>42303.672662037032</v>
      </c>
      <c r="T3262" s="15">
        <f t="shared" si="255"/>
        <v>42338.714328703703</v>
      </c>
      <c r="U3262">
        <f t="shared" si="256"/>
        <v>2015</v>
      </c>
    </row>
    <row r="3263" spans="1:21" ht="101.5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52"/>
        <v>100</v>
      </c>
      <c r="P3263" s="8">
        <f t="shared" si="253"/>
        <v>67.650000000000006</v>
      </c>
      <c r="Q3263" s="10" t="s">
        <v>8315</v>
      </c>
      <c r="R3263" t="s">
        <v>8316</v>
      </c>
      <c r="S3263" s="14">
        <f t="shared" si="254"/>
        <v>42171.725416666668</v>
      </c>
      <c r="T3263" s="15">
        <f t="shared" si="255"/>
        <v>42201.725416666668</v>
      </c>
      <c r="U3263">
        <f t="shared" si="256"/>
        <v>2015</v>
      </c>
    </row>
    <row r="3264" spans="1:21" ht="72.5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52"/>
        <v>103</v>
      </c>
      <c r="P3264" s="8">
        <f t="shared" si="253"/>
        <v>93.81</v>
      </c>
      <c r="Q3264" s="10" t="s">
        <v>8315</v>
      </c>
      <c r="R3264" t="s">
        <v>8316</v>
      </c>
      <c r="S3264" s="14">
        <f t="shared" si="254"/>
        <v>41964.315532407403</v>
      </c>
      <c r="T3264" s="15">
        <f t="shared" si="255"/>
        <v>41995.166666666672</v>
      </c>
      <c r="U3264">
        <f t="shared" si="256"/>
        <v>2014</v>
      </c>
    </row>
    <row r="3265" spans="1:21" ht="87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52"/>
        <v>112</v>
      </c>
      <c r="P3265" s="8">
        <f t="shared" si="253"/>
        <v>41.24</v>
      </c>
      <c r="Q3265" s="10" t="s">
        <v>8315</v>
      </c>
      <c r="R3265" t="s">
        <v>8316</v>
      </c>
      <c r="S3265" s="14">
        <f t="shared" si="254"/>
        <v>42284.516064814816</v>
      </c>
      <c r="T3265" s="15">
        <f t="shared" si="255"/>
        <v>42307.875</v>
      </c>
      <c r="U3265">
        <f t="shared" si="256"/>
        <v>2015</v>
      </c>
    </row>
    <row r="3266" spans="1:21" ht="72.5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52"/>
        <v>103</v>
      </c>
      <c r="P3266" s="8">
        <f t="shared" si="253"/>
        <v>52.55</v>
      </c>
      <c r="Q3266" s="10" t="s">
        <v>8315</v>
      </c>
      <c r="R3266" t="s">
        <v>8316</v>
      </c>
      <c r="S3266" s="14">
        <f t="shared" si="254"/>
        <v>42016.800208333334</v>
      </c>
      <c r="T3266" s="15">
        <f t="shared" si="255"/>
        <v>42032.916666666672</v>
      </c>
      <c r="U3266">
        <f t="shared" si="256"/>
        <v>2015</v>
      </c>
    </row>
    <row r="3267" spans="1:21" ht="72.5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57">ROUND(E3267/D3267*100,0)</f>
        <v>164</v>
      </c>
      <c r="P3267" s="8">
        <f t="shared" ref="P3267:P3330" si="258">IFERROR(ROUND(E3267/L3267,2),0)</f>
        <v>70.290000000000006</v>
      </c>
      <c r="Q3267" s="10" t="s">
        <v>8315</v>
      </c>
      <c r="R3267" t="s">
        <v>8316</v>
      </c>
      <c r="S3267" s="14">
        <f t="shared" ref="S3267:S3330" si="259">(((J3267/60)/60)/24)+DATE(1970,1,1)</f>
        <v>42311.711979166663</v>
      </c>
      <c r="T3267" s="15">
        <f t="shared" ref="T3267:T3330" si="260">(((I3267/60)/60)/24)+DATE(1970,1,1)</f>
        <v>42341.708333333328</v>
      </c>
      <c r="U3267">
        <f t="shared" ref="U3267:U3330" si="261">YEAR(S3267)</f>
        <v>2015</v>
      </c>
    </row>
    <row r="3268" spans="1:21" ht="101.5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7"/>
        <v>131</v>
      </c>
      <c r="P3268" s="8">
        <f t="shared" si="258"/>
        <v>48.33</v>
      </c>
      <c r="Q3268" s="10" t="s">
        <v>8315</v>
      </c>
      <c r="R3268" t="s">
        <v>8316</v>
      </c>
      <c r="S3268" s="14">
        <f t="shared" si="259"/>
        <v>42136.536134259266</v>
      </c>
      <c r="T3268" s="15">
        <f t="shared" si="260"/>
        <v>42167.875</v>
      </c>
      <c r="U3268">
        <f t="shared" si="261"/>
        <v>2015</v>
      </c>
    </row>
    <row r="3269" spans="1:21" ht="130.5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7"/>
        <v>102</v>
      </c>
      <c r="P3269" s="8">
        <f t="shared" si="258"/>
        <v>53.18</v>
      </c>
      <c r="Q3269" s="10" t="s">
        <v>8315</v>
      </c>
      <c r="R3269" t="s">
        <v>8316</v>
      </c>
      <c r="S3269" s="14">
        <f t="shared" si="259"/>
        <v>42172.757638888885</v>
      </c>
      <c r="T3269" s="15">
        <f t="shared" si="260"/>
        <v>42202.757638888885</v>
      </c>
      <c r="U3269">
        <f t="shared" si="261"/>
        <v>2015</v>
      </c>
    </row>
    <row r="3270" spans="1:21" ht="116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7"/>
        <v>128</v>
      </c>
      <c r="P3270" s="8">
        <f t="shared" si="258"/>
        <v>60.95</v>
      </c>
      <c r="Q3270" s="10" t="s">
        <v>8315</v>
      </c>
      <c r="R3270" t="s">
        <v>8316</v>
      </c>
      <c r="S3270" s="14">
        <f t="shared" si="259"/>
        <v>42590.90425925926</v>
      </c>
      <c r="T3270" s="15">
        <f t="shared" si="260"/>
        <v>42606.90425925926</v>
      </c>
      <c r="U3270">
        <f t="shared" si="261"/>
        <v>2016</v>
      </c>
    </row>
    <row r="3271" spans="1:21" ht="116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7"/>
        <v>102</v>
      </c>
      <c r="P3271" s="8">
        <f t="shared" si="258"/>
        <v>116</v>
      </c>
      <c r="Q3271" s="10" t="s">
        <v>8315</v>
      </c>
      <c r="R3271" t="s">
        <v>8316</v>
      </c>
      <c r="S3271" s="14">
        <f t="shared" si="259"/>
        <v>42137.395798611105</v>
      </c>
      <c r="T3271" s="15">
        <f t="shared" si="260"/>
        <v>42171.458333333328</v>
      </c>
      <c r="U3271">
        <f t="shared" si="261"/>
        <v>2015</v>
      </c>
    </row>
    <row r="3272" spans="1:21" ht="116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7"/>
        <v>102</v>
      </c>
      <c r="P3272" s="8">
        <f t="shared" si="258"/>
        <v>61</v>
      </c>
      <c r="Q3272" s="10" t="s">
        <v>8315</v>
      </c>
      <c r="R3272" t="s">
        <v>8316</v>
      </c>
      <c r="S3272" s="14">
        <f t="shared" si="259"/>
        <v>42167.533159722225</v>
      </c>
      <c r="T3272" s="15">
        <f t="shared" si="260"/>
        <v>42197.533159722225</v>
      </c>
      <c r="U3272">
        <f t="shared" si="261"/>
        <v>2015</v>
      </c>
    </row>
    <row r="3273" spans="1:21" ht="43.5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7"/>
        <v>130</v>
      </c>
      <c r="P3273" s="8">
        <f t="shared" si="258"/>
        <v>38.24</v>
      </c>
      <c r="Q3273" s="10" t="s">
        <v>8315</v>
      </c>
      <c r="R3273" t="s">
        <v>8316</v>
      </c>
      <c r="S3273" s="14">
        <f t="shared" si="259"/>
        <v>41915.437210648146</v>
      </c>
      <c r="T3273" s="15">
        <f t="shared" si="260"/>
        <v>41945.478877314818</v>
      </c>
      <c r="U3273">
        <f t="shared" si="261"/>
        <v>2014</v>
      </c>
    </row>
    <row r="3274" spans="1:21" ht="101.5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7"/>
        <v>154</v>
      </c>
      <c r="P3274" s="8">
        <f t="shared" si="258"/>
        <v>106.5</v>
      </c>
      <c r="Q3274" s="10" t="s">
        <v>8315</v>
      </c>
      <c r="R3274" t="s">
        <v>8316</v>
      </c>
      <c r="S3274" s="14">
        <f t="shared" si="259"/>
        <v>42284.500104166669</v>
      </c>
      <c r="T3274" s="15">
        <f t="shared" si="260"/>
        <v>42314.541770833333</v>
      </c>
      <c r="U3274">
        <f t="shared" si="261"/>
        <v>2015</v>
      </c>
    </row>
    <row r="3275" spans="1:21" ht="116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7"/>
        <v>107</v>
      </c>
      <c r="P3275" s="8">
        <f t="shared" si="258"/>
        <v>204.57</v>
      </c>
      <c r="Q3275" s="10" t="s">
        <v>8315</v>
      </c>
      <c r="R3275" t="s">
        <v>8316</v>
      </c>
      <c r="S3275" s="14">
        <f t="shared" si="259"/>
        <v>42611.801412037035</v>
      </c>
      <c r="T3275" s="15">
        <f t="shared" si="260"/>
        <v>42627.791666666672</v>
      </c>
      <c r="U3275">
        <f t="shared" si="261"/>
        <v>2016</v>
      </c>
    </row>
    <row r="3276" spans="1:21" ht="130.5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7"/>
        <v>101</v>
      </c>
      <c r="P3276" s="8">
        <f t="shared" si="258"/>
        <v>54.91</v>
      </c>
      <c r="Q3276" s="10" t="s">
        <v>8315</v>
      </c>
      <c r="R3276" t="s">
        <v>8316</v>
      </c>
      <c r="S3276" s="14">
        <f t="shared" si="259"/>
        <v>42400.704537037032</v>
      </c>
      <c r="T3276" s="15">
        <f t="shared" si="260"/>
        <v>42444.875</v>
      </c>
      <c r="U3276">
        <f t="shared" si="261"/>
        <v>2016</v>
      </c>
    </row>
    <row r="3277" spans="1:21" ht="116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7"/>
        <v>100</v>
      </c>
      <c r="P3277" s="8">
        <f t="shared" si="258"/>
        <v>150.41999999999999</v>
      </c>
      <c r="Q3277" s="10" t="s">
        <v>8315</v>
      </c>
      <c r="R3277" t="s">
        <v>8316</v>
      </c>
      <c r="S3277" s="14">
        <f t="shared" si="259"/>
        <v>42017.88045138889</v>
      </c>
      <c r="T3277" s="15">
        <f t="shared" si="260"/>
        <v>42044.1875</v>
      </c>
      <c r="U3277">
        <f t="shared" si="261"/>
        <v>2015</v>
      </c>
    </row>
    <row r="3278" spans="1:21" ht="101.5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7"/>
        <v>117</v>
      </c>
      <c r="P3278" s="8">
        <f t="shared" si="258"/>
        <v>52.58</v>
      </c>
      <c r="Q3278" s="10" t="s">
        <v>8315</v>
      </c>
      <c r="R3278" t="s">
        <v>8316</v>
      </c>
      <c r="S3278" s="14">
        <f t="shared" si="259"/>
        <v>42426.949988425928</v>
      </c>
      <c r="T3278" s="15">
        <f t="shared" si="260"/>
        <v>42461.165972222225</v>
      </c>
      <c r="U3278">
        <f t="shared" si="261"/>
        <v>2016</v>
      </c>
    </row>
    <row r="3279" spans="1:21" ht="116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7"/>
        <v>109</v>
      </c>
      <c r="P3279" s="8">
        <f t="shared" si="258"/>
        <v>54.3</v>
      </c>
      <c r="Q3279" s="10" t="s">
        <v>8315</v>
      </c>
      <c r="R3279" t="s">
        <v>8316</v>
      </c>
      <c r="S3279" s="14">
        <f t="shared" si="259"/>
        <v>41931.682939814818</v>
      </c>
      <c r="T3279" s="15">
        <f t="shared" si="260"/>
        <v>41961.724606481483</v>
      </c>
      <c r="U3279">
        <f t="shared" si="261"/>
        <v>2014</v>
      </c>
    </row>
    <row r="3280" spans="1:21" ht="116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7"/>
        <v>103</v>
      </c>
      <c r="P3280" s="8">
        <f t="shared" si="258"/>
        <v>76.03</v>
      </c>
      <c r="Q3280" s="10" t="s">
        <v>8315</v>
      </c>
      <c r="R3280" t="s">
        <v>8316</v>
      </c>
      <c r="S3280" s="14">
        <f t="shared" si="259"/>
        <v>42124.848414351851</v>
      </c>
      <c r="T3280" s="15">
        <f t="shared" si="260"/>
        <v>42154.848414351851</v>
      </c>
      <c r="U3280">
        <f t="shared" si="261"/>
        <v>2015</v>
      </c>
    </row>
    <row r="3281" spans="1:21" ht="130.5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7"/>
        <v>114</v>
      </c>
      <c r="P3281" s="8">
        <f t="shared" si="258"/>
        <v>105.21</v>
      </c>
      <c r="Q3281" s="10" t="s">
        <v>8315</v>
      </c>
      <c r="R3281" t="s">
        <v>8316</v>
      </c>
      <c r="S3281" s="14">
        <f t="shared" si="259"/>
        <v>42431.102534722217</v>
      </c>
      <c r="T3281" s="15">
        <f t="shared" si="260"/>
        <v>42461.06086805556</v>
      </c>
      <c r="U3281">
        <f t="shared" si="261"/>
        <v>2016</v>
      </c>
    </row>
    <row r="3282" spans="1:21" ht="145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7"/>
        <v>103</v>
      </c>
      <c r="P3282" s="8">
        <f t="shared" si="258"/>
        <v>68.67</v>
      </c>
      <c r="Q3282" s="10" t="s">
        <v>8315</v>
      </c>
      <c r="R3282" t="s">
        <v>8316</v>
      </c>
      <c r="S3282" s="14">
        <f t="shared" si="259"/>
        <v>42121.756921296299</v>
      </c>
      <c r="T3282" s="15">
        <f t="shared" si="260"/>
        <v>42156.208333333328</v>
      </c>
      <c r="U3282">
        <f t="shared" si="261"/>
        <v>2015</v>
      </c>
    </row>
    <row r="3283" spans="1:21" ht="72.5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7"/>
        <v>122</v>
      </c>
      <c r="P3283" s="8">
        <f t="shared" si="258"/>
        <v>129.36000000000001</v>
      </c>
      <c r="Q3283" s="10" t="s">
        <v>8315</v>
      </c>
      <c r="R3283" t="s">
        <v>8316</v>
      </c>
      <c r="S3283" s="14">
        <f t="shared" si="259"/>
        <v>42219.019733796296</v>
      </c>
      <c r="T3283" s="15">
        <f t="shared" si="260"/>
        <v>42249.019733796296</v>
      </c>
      <c r="U3283">
        <f t="shared" si="261"/>
        <v>2015</v>
      </c>
    </row>
    <row r="3284" spans="1:21" ht="116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7"/>
        <v>103</v>
      </c>
      <c r="P3284" s="8">
        <f t="shared" si="258"/>
        <v>134.26</v>
      </c>
      <c r="Q3284" s="10" t="s">
        <v>8315</v>
      </c>
      <c r="R3284" t="s">
        <v>8316</v>
      </c>
      <c r="S3284" s="14">
        <f t="shared" si="259"/>
        <v>42445.19430555556</v>
      </c>
      <c r="T3284" s="15">
        <f t="shared" si="260"/>
        <v>42489.19430555556</v>
      </c>
      <c r="U3284">
        <f t="shared" si="261"/>
        <v>2016</v>
      </c>
    </row>
    <row r="3285" spans="1:21" ht="116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7"/>
        <v>105</v>
      </c>
      <c r="P3285" s="8">
        <f t="shared" si="258"/>
        <v>17.829999999999998</v>
      </c>
      <c r="Q3285" s="10" t="s">
        <v>8315</v>
      </c>
      <c r="R3285" t="s">
        <v>8316</v>
      </c>
      <c r="S3285" s="14">
        <f t="shared" si="259"/>
        <v>42379.74418981481</v>
      </c>
      <c r="T3285" s="15">
        <f t="shared" si="260"/>
        <v>42410.875</v>
      </c>
      <c r="U3285">
        <f t="shared" si="261"/>
        <v>2016</v>
      </c>
    </row>
    <row r="3286" spans="1:21" ht="101.5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7"/>
        <v>102</v>
      </c>
      <c r="P3286" s="8">
        <f t="shared" si="258"/>
        <v>203.2</v>
      </c>
      <c r="Q3286" s="10" t="s">
        <v>8315</v>
      </c>
      <c r="R3286" t="s">
        <v>8316</v>
      </c>
      <c r="S3286" s="14">
        <f t="shared" si="259"/>
        <v>42380.884872685187</v>
      </c>
      <c r="T3286" s="15">
        <f t="shared" si="260"/>
        <v>42398.249305555553</v>
      </c>
      <c r="U3286">
        <f t="shared" si="261"/>
        <v>2016</v>
      </c>
    </row>
    <row r="3287" spans="1:21" ht="29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7"/>
        <v>112</v>
      </c>
      <c r="P3287" s="8">
        <f t="shared" si="258"/>
        <v>69.19</v>
      </c>
      <c r="Q3287" s="10" t="s">
        <v>8315</v>
      </c>
      <c r="R3287" t="s">
        <v>8316</v>
      </c>
      <c r="S3287" s="14">
        <f t="shared" si="259"/>
        <v>42762.942430555559</v>
      </c>
      <c r="T3287" s="15">
        <f t="shared" si="260"/>
        <v>42794.208333333328</v>
      </c>
      <c r="U3287">
        <f t="shared" si="261"/>
        <v>2017</v>
      </c>
    </row>
    <row r="3288" spans="1:21" ht="116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7"/>
        <v>102</v>
      </c>
      <c r="P3288" s="8">
        <f t="shared" si="258"/>
        <v>125.12</v>
      </c>
      <c r="Q3288" s="10" t="s">
        <v>8315</v>
      </c>
      <c r="R3288" t="s">
        <v>8316</v>
      </c>
      <c r="S3288" s="14">
        <f t="shared" si="259"/>
        <v>42567.840069444443</v>
      </c>
      <c r="T3288" s="15">
        <f t="shared" si="260"/>
        <v>42597.840069444443</v>
      </c>
      <c r="U3288">
        <f t="shared" si="261"/>
        <v>2016</v>
      </c>
    </row>
    <row r="3289" spans="1:21" ht="72.5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7"/>
        <v>100</v>
      </c>
      <c r="P3289" s="8">
        <f t="shared" si="258"/>
        <v>73.53</v>
      </c>
      <c r="Q3289" s="10" t="s">
        <v>8315</v>
      </c>
      <c r="R3289" t="s">
        <v>8316</v>
      </c>
      <c r="S3289" s="14">
        <f t="shared" si="259"/>
        <v>42311.750324074077</v>
      </c>
      <c r="T3289" s="15">
        <f t="shared" si="260"/>
        <v>42336.750324074077</v>
      </c>
      <c r="U3289">
        <f t="shared" si="261"/>
        <v>2015</v>
      </c>
    </row>
    <row r="3290" spans="1:21" ht="116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7"/>
        <v>100</v>
      </c>
      <c r="P3290" s="8">
        <f t="shared" si="258"/>
        <v>48.44</v>
      </c>
      <c r="Q3290" s="10" t="s">
        <v>8315</v>
      </c>
      <c r="R3290" t="s">
        <v>8316</v>
      </c>
      <c r="S3290" s="14">
        <f t="shared" si="259"/>
        <v>42505.774479166663</v>
      </c>
      <c r="T3290" s="15">
        <f t="shared" si="260"/>
        <v>42541.958333333328</v>
      </c>
      <c r="U3290">
        <f t="shared" si="261"/>
        <v>2016</v>
      </c>
    </row>
    <row r="3291" spans="1:21" ht="116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7"/>
        <v>133</v>
      </c>
      <c r="P3291" s="8">
        <f t="shared" si="258"/>
        <v>26.61</v>
      </c>
      <c r="Q3291" s="10" t="s">
        <v>8315</v>
      </c>
      <c r="R3291" t="s">
        <v>8316</v>
      </c>
      <c r="S3291" s="14">
        <f t="shared" si="259"/>
        <v>42758.368078703701</v>
      </c>
      <c r="T3291" s="15">
        <f t="shared" si="260"/>
        <v>42786.368078703701</v>
      </c>
      <c r="U3291">
        <f t="shared" si="261"/>
        <v>2017</v>
      </c>
    </row>
    <row r="3292" spans="1:21" ht="130.5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7"/>
        <v>121</v>
      </c>
      <c r="P3292" s="8">
        <f t="shared" si="258"/>
        <v>33.67</v>
      </c>
      <c r="Q3292" s="10" t="s">
        <v>8315</v>
      </c>
      <c r="R3292" t="s">
        <v>8316</v>
      </c>
      <c r="S3292" s="14">
        <f t="shared" si="259"/>
        <v>42775.51494212963</v>
      </c>
      <c r="T3292" s="15">
        <f t="shared" si="260"/>
        <v>42805.51494212963</v>
      </c>
      <c r="U3292">
        <f t="shared" si="261"/>
        <v>2017</v>
      </c>
    </row>
    <row r="3293" spans="1:21" ht="130.5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7"/>
        <v>114</v>
      </c>
      <c r="P3293" s="8">
        <f t="shared" si="258"/>
        <v>40.71</v>
      </c>
      <c r="Q3293" s="10" t="s">
        <v>8315</v>
      </c>
      <c r="R3293" t="s">
        <v>8316</v>
      </c>
      <c r="S3293" s="14">
        <f t="shared" si="259"/>
        <v>42232.702546296292</v>
      </c>
      <c r="T3293" s="15">
        <f t="shared" si="260"/>
        <v>42264.165972222225</v>
      </c>
      <c r="U3293">
        <f t="shared" si="261"/>
        <v>2015</v>
      </c>
    </row>
    <row r="3294" spans="1:21" ht="101.5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7"/>
        <v>286</v>
      </c>
      <c r="P3294" s="8">
        <f t="shared" si="258"/>
        <v>19.27</v>
      </c>
      <c r="Q3294" s="10" t="s">
        <v>8315</v>
      </c>
      <c r="R3294" t="s">
        <v>8316</v>
      </c>
      <c r="S3294" s="14">
        <f t="shared" si="259"/>
        <v>42282.770231481481</v>
      </c>
      <c r="T3294" s="15">
        <f t="shared" si="260"/>
        <v>42342.811898148153</v>
      </c>
      <c r="U3294">
        <f t="shared" si="261"/>
        <v>2015</v>
      </c>
    </row>
    <row r="3295" spans="1:21" ht="116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7"/>
        <v>170</v>
      </c>
      <c r="P3295" s="8">
        <f t="shared" si="258"/>
        <v>84.29</v>
      </c>
      <c r="Q3295" s="10" t="s">
        <v>8315</v>
      </c>
      <c r="R3295" t="s">
        <v>8316</v>
      </c>
      <c r="S3295" s="14">
        <f t="shared" si="259"/>
        <v>42768.425370370373</v>
      </c>
      <c r="T3295" s="15">
        <f t="shared" si="260"/>
        <v>42798.425370370373</v>
      </c>
      <c r="U3295">
        <f t="shared" si="261"/>
        <v>2017</v>
      </c>
    </row>
    <row r="3296" spans="1:21" ht="116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7"/>
        <v>118</v>
      </c>
      <c r="P3296" s="8">
        <f t="shared" si="258"/>
        <v>29.58</v>
      </c>
      <c r="Q3296" s="10" t="s">
        <v>8315</v>
      </c>
      <c r="R3296" t="s">
        <v>8316</v>
      </c>
      <c r="S3296" s="14">
        <f t="shared" si="259"/>
        <v>42141.541134259256</v>
      </c>
      <c r="T3296" s="15">
        <f t="shared" si="260"/>
        <v>42171.541134259256</v>
      </c>
      <c r="U3296">
        <f t="shared" si="261"/>
        <v>2015</v>
      </c>
    </row>
    <row r="3297" spans="1:21" ht="116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57"/>
        <v>103</v>
      </c>
      <c r="P3297" s="8">
        <f t="shared" si="258"/>
        <v>26.67</v>
      </c>
      <c r="Q3297" s="10" t="s">
        <v>8315</v>
      </c>
      <c r="R3297" t="s">
        <v>8316</v>
      </c>
      <c r="S3297" s="14">
        <f t="shared" si="259"/>
        <v>42609.442465277782</v>
      </c>
      <c r="T3297" s="15">
        <f t="shared" si="260"/>
        <v>42639.442465277782</v>
      </c>
      <c r="U3297">
        <f t="shared" si="261"/>
        <v>2016</v>
      </c>
    </row>
    <row r="3298" spans="1:21" ht="116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7"/>
        <v>144</v>
      </c>
      <c r="P3298" s="8">
        <f t="shared" si="258"/>
        <v>45.98</v>
      </c>
      <c r="Q3298" s="10" t="s">
        <v>8315</v>
      </c>
      <c r="R3298" t="s">
        <v>8316</v>
      </c>
      <c r="S3298" s="14">
        <f t="shared" si="259"/>
        <v>42309.756620370375</v>
      </c>
      <c r="T3298" s="15">
        <f t="shared" si="260"/>
        <v>42330.916666666672</v>
      </c>
      <c r="U3298">
        <f t="shared" si="261"/>
        <v>2015</v>
      </c>
    </row>
    <row r="3299" spans="1:21" ht="101.5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7"/>
        <v>100</v>
      </c>
      <c r="P3299" s="8">
        <f t="shared" si="258"/>
        <v>125.09</v>
      </c>
      <c r="Q3299" s="10" t="s">
        <v>8315</v>
      </c>
      <c r="R3299" t="s">
        <v>8316</v>
      </c>
      <c r="S3299" s="14">
        <f t="shared" si="259"/>
        <v>42193.771481481483</v>
      </c>
      <c r="T3299" s="15">
        <f t="shared" si="260"/>
        <v>42212.957638888889</v>
      </c>
      <c r="U3299">
        <f t="shared" si="261"/>
        <v>2015</v>
      </c>
    </row>
    <row r="3300" spans="1:21" ht="116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7"/>
        <v>102</v>
      </c>
      <c r="P3300" s="8">
        <f t="shared" si="258"/>
        <v>141.29</v>
      </c>
      <c r="Q3300" s="10" t="s">
        <v>8315</v>
      </c>
      <c r="R3300" t="s">
        <v>8316</v>
      </c>
      <c r="S3300" s="14">
        <f t="shared" si="259"/>
        <v>42239.957962962959</v>
      </c>
      <c r="T3300" s="15">
        <f t="shared" si="260"/>
        <v>42260</v>
      </c>
      <c r="U3300">
        <f t="shared" si="261"/>
        <v>2015</v>
      </c>
    </row>
    <row r="3301" spans="1:21" ht="116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7"/>
        <v>116</v>
      </c>
      <c r="P3301" s="8">
        <f t="shared" si="258"/>
        <v>55.33</v>
      </c>
      <c r="Q3301" s="10" t="s">
        <v>8315</v>
      </c>
      <c r="R3301" t="s">
        <v>8316</v>
      </c>
      <c r="S3301" s="14">
        <f t="shared" si="259"/>
        <v>42261.917395833334</v>
      </c>
      <c r="T3301" s="15">
        <f t="shared" si="260"/>
        <v>42291.917395833334</v>
      </c>
      <c r="U3301">
        <f t="shared" si="261"/>
        <v>2015</v>
      </c>
    </row>
    <row r="3302" spans="1:21" ht="101.5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7"/>
        <v>136</v>
      </c>
      <c r="P3302" s="8">
        <f t="shared" si="258"/>
        <v>46.42</v>
      </c>
      <c r="Q3302" s="10" t="s">
        <v>8315</v>
      </c>
      <c r="R3302" t="s">
        <v>8316</v>
      </c>
      <c r="S3302" s="14">
        <f t="shared" si="259"/>
        <v>42102.743773148148</v>
      </c>
      <c r="T3302" s="15">
        <f t="shared" si="260"/>
        <v>42123.743773148148</v>
      </c>
      <c r="U3302">
        <f t="shared" si="261"/>
        <v>2015</v>
      </c>
    </row>
    <row r="3303" spans="1:21" ht="101.5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7"/>
        <v>133</v>
      </c>
      <c r="P3303" s="8">
        <f t="shared" si="258"/>
        <v>57.2</v>
      </c>
      <c r="Q3303" s="10" t="s">
        <v>8315</v>
      </c>
      <c r="R3303" t="s">
        <v>8316</v>
      </c>
      <c r="S3303" s="14">
        <f t="shared" si="259"/>
        <v>42538.73583333334</v>
      </c>
      <c r="T3303" s="15">
        <f t="shared" si="260"/>
        <v>42583.290972222225</v>
      </c>
      <c r="U3303">
        <f t="shared" si="261"/>
        <v>2016</v>
      </c>
    </row>
    <row r="3304" spans="1:21" ht="29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7"/>
        <v>103</v>
      </c>
      <c r="P3304" s="8">
        <f t="shared" si="258"/>
        <v>173.7</v>
      </c>
      <c r="Q3304" s="10" t="s">
        <v>8315</v>
      </c>
      <c r="R3304" t="s">
        <v>8316</v>
      </c>
      <c r="S3304" s="14">
        <f t="shared" si="259"/>
        <v>42681.35157407407</v>
      </c>
      <c r="T3304" s="15">
        <f t="shared" si="260"/>
        <v>42711.35157407407</v>
      </c>
      <c r="U3304">
        <f t="shared" si="261"/>
        <v>2016</v>
      </c>
    </row>
    <row r="3305" spans="1:21" ht="101.5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7"/>
        <v>116</v>
      </c>
      <c r="P3305" s="8">
        <f t="shared" si="258"/>
        <v>59.6</v>
      </c>
      <c r="Q3305" s="10" t="s">
        <v>8315</v>
      </c>
      <c r="R3305" t="s">
        <v>8316</v>
      </c>
      <c r="S3305" s="14">
        <f t="shared" si="259"/>
        <v>42056.65143518518</v>
      </c>
      <c r="T3305" s="15">
        <f t="shared" si="260"/>
        <v>42091.609768518523</v>
      </c>
      <c r="U3305">
        <f t="shared" si="261"/>
        <v>2015</v>
      </c>
    </row>
    <row r="3306" spans="1:21" ht="116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7"/>
        <v>105</v>
      </c>
      <c r="P3306" s="8">
        <f t="shared" si="258"/>
        <v>89.59</v>
      </c>
      <c r="Q3306" s="10" t="s">
        <v>8315</v>
      </c>
      <c r="R3306" t="s">
        <v>8316</v>
      </c>
      <c r="S3306" s="14">
        <f t="shared" si="259"/>
        <v>42696.624444444446</v>
      </c>
      <c r="T3306" s="15">
        <f t="shared" si="260"/>
        <v>42726.624444444446</v>
      </c>
      <c r="U3306">
        <f t="shared" si="261"/>
        <v>2016</v>
      </c>
    </row>
    <row r="3307" spans="1:21" ht="116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7"/>
        <v>102</v>
      </c>
      <c r="P3307" s="8">
        <f t="shared" si="258"/>
        <v>204.05</v>
      </c>
      <c r="Q3307" s="10" t="s">
        <v>8315</v>
      </c>
      <c r="R3307" t="s">
        <v>8316</v>
      </c>
      <c r="S3307" s="14">
        <f t="shared" si="259"/>
        <v>42186.855879629627</v>
      </c>
      <c r="T3307" s="15">
        <f t="shared" si="260"/>
        <v>42216.855879629627</v>
      </c>
      <c r="U3307">
        <f t="shared" si="261"/>
        <v>2015</v>
      </c>
    </row>
    <row r="3308" spans="1:21" ht="116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7"/>
        <v>175</v>
      </c>
      <c r="P3308" s="8">
        <f t="shared" si="258"/>
        <v>48.7</v>
      </c>
      <c r="Q3308" s="10" t="s">
        <v>8315</v>
      </c>
      <c r="R3308" t="s">
        <v>8316</v>
      </c>
      <c r="S3308" s="14">
        <f t="shared" si="259"/>
        <v>42493.219236111108</v>
      </c>
      <c r="T3308" s="15">
        <f t="shared" si="260"/>
        <v>42531.125</v>
      </c>
      <c r="U3308">
        <f t="shared" si="261"/>
        <v>2016</v>
      </c>
    </row>
    <row r="3309" spans="1:21" ht="116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7"/>
        <v>107</v>
      </c>
      <c r="P3309" s="8">
        <f t="shared" si="258"/>
        <v>53.34</v>
      </c>
      <c r="Q3309" s="10" t="s">
        <v>8315</v>
      </c>
      <c r="R3309" t="s">
        <v>8316</v>
      </c>
      <c r="S3309" s="14">
        <f t="shared" si="259"/>
        <v>42475.057164351849</v>
      </c>
      <c r="T3309" s="15">
        <f t="shared" si="260"/>
        <v>42505.057164351849</v>
      </c>
      <c r="U3309">
        <f t="shared" si="261"/>
        <v>2016</v>
      </c>
    </row>
    <row r="3310" spans="1:21" ht="116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7"/>
        <v>122</v>
      </c>
      <c r="P3310" s="8">
        <f t="shared" si="258"/>
        <v>75.09</v>
      </c>
      <c r="Q3310" s="10" t="s">
        <v>8315</v>
      </c>
      <c r="R3310" t="s">
        <v>8316</v>
      </c>
      <c r="S3310" s="14">
        <f t="shared" si="259"/>
        <v>42452.876909722225</v>
      </c>
      <c r="T3310" s="15">
        <f t="shared" si="260"/>
        <v>42473.876909722225</v>
      </c>
      <c r="U3310">
        <f t="shared" si="261"/>
        <v>2016</v>
      </c>
    </row>
    <row r="3311" spans="1:21" ht="58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7"/>
        <v>159</v>
      </c>
      <c r="P3311" s="8">
        <f t="shared" si="258"/>
        <v>18</v>
      </c>
      <c r="Q3311" s="10" t="s">
        <v>8315</v>
      </c>
      <c r="R3311" t="s">
        <v>8316</v>
      </c>
      <c r="S3311" s="14">
        <f t="shared" si="259"/>
        <v>42628.650208333333</v>
      </c>
      <c r="T3311" s="15">
        <f t="shared" si="260"/>
        <v>42659.650208333333</v>
      </c>
      <c r="U3311">
        <f t="shared" si="261"/>
        <v>2016</v>
      </c>
    </row>
    <row r="3312" spans="1:21" ht="72.5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7"/>
        <v>100</v>
      </c>
      <c r="P3312" s="8">
        <f t="shared" si="258"/>
        <v>209.84</v>
      </c>
      <c r="Q3312" s="10" t="s">
        <v>8315</v>
      </c>
      <c r="R3312" t="s">
        <v>8316</v>
      </c>
      <c r="S3312" s="14">
        <f t="shared" si="259"/>
        <v>42253.928530092591</v>
      </c>
      <c r="T3312" s="15">
        <f t="shared" si="260"/>
        <v>42283.928530092591</v>
      </c>
      <c r="U3312">
        <f t="shared" si="261"/>
        <v>2015</v>
      </c>
    </row>
    <row r="3313" spans="1:21" ht="101.5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7"/>
        <v>110</v>
      </c>
      <c r="P3313" s="8">
        <f t="shared" si="258"/>
        <v>61.02</v>
      </c>
      <c r="Q3313" s="10" t="s">
        <v>8315</v>
      </c>
      <c r="R3313" t="s">
        <v>8316</v>
      </c>
      <c r="S3313" s="14">
        <f t="shared" si="259"/>
        <v>42264.29178240741</v>
      </c>
      <c r="T3313" s="15">
        <f t="shared" si="260"/>
        <v>42294.29178240741</v>
      </c>
      <c r="U3313">
        <f t="shared" si="261"/>
        <v>2015</v>
      </c>
    </row>
    <row r="3314" spans="1:21" ht="116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7"/>
        <v>100</v>
      </c>
      <c r="P3314" s="8">
        <f t="shared" si="258"/>
        <v>61</v>
      </c>
      <c r="Q3314" s="10" t="s">
        <v>8315</v>
      </c>
      <c r="R3314" t="s">
        <v>8316</v>
      </c>
      <c r="S3314" s="14">
        <f t="shared" si="259"/>
        <v>42664.809560185182</v>
      </c>
      <c r="T3314" s="15">
        <f t="shared" si="260"/>
        <v>42685.916666666672</v>
      </c>
      <c r="U3314">
        <f t="shared" si="261"/>
        <v>2016</v>
      </c>
    </row>
    <row r="3315" spans="1:21" ht="116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7"/>
        <v>116</v>
      </c>
      <c r="P3315" s="8">
        <f t="shared" si="258"/>
        <v>80.03</v>
      </c>
      <c r="Q3315" s="10" t="s">
        <v>8315</v>
      </c>
      <c r="R3315" t="s">
        <v>8316</v>
      </c>
      <c r="S3315" s="14">
        <f t="shared" si="259"/>
        <v>42382.244409722218</v>
      </c>
      <c r="T3315" s="15">
        <f t="shared" si="260"/>
        <v>42396.041666666672</v>
      </c>
      <c r="U3315">
        <f t="shared" si="261"/>
        <v>2016</v>
      </c>
    </row>
    <row r="3316" spans="1:21" ht="116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7"/>
        <v>211</v>
      </c>
      <c r="P3316" s="8">
        <f t="shared" si="258"/>
        <v>29.07</v>
      </c>
      <c r="Q3316" s="10" t="s">
        <v>8315</v>
      </c>
      <c r="R3316" t="s">
        <v>8316</v>
      </c>
      <c r="S3316" s="14">
        <f t="shared" si="259"/>
        <v>42105.267488425925</v>
      </c>
      <c r="T3316" s="15">
        <f t="shared" si="260"/>
        <v>42132.836805555555</v>
      </c>
      <c r="U3316">
        <f t="shared" si="261"/>
        <v>2015</v>
      </c>
    </row>
    <row r="3317" spans="1:21" ht="101.5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7"/>
        <v>110</v>
      </c>
      <c r="P3317" s="8">
        <f t="shared" si="258"/>
        <v>49.44</v>
      </c>
      <c r="Q3317" s="10" t="s">
        <v>8315</v>
      </c>
      <c r="R3317" t="s">
        <v>8316</v>
      </c>
      <c r="S3317" s="14">
        <f t="shared" si="259"/>
        <v>42466.303715277783</v>
      </c>
      <c r="T3317" s="15">
        <f t="shared" si="260"/>
        <v>42496.303715277783</v>
      </c>
      <c r="U3317">
        <f t="shared" si="261"/>
        <v>2016</v>
      </c>
    </row>
    <row r="3318" spans="1:21" ht="116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7"/>
        <v>100</v>
      </c>
      <c r="P3318" s="8">
        <f t="shared" si="258"/>
        <v>93.98</v>
      </c>
      <c r="Q3318" s="10" t="s">
        <v>8315</v>
      </c>
      <c r="R3318" t="s">
        <v>8316</v>
      </c>
      <c r="S3318" s="14">
        <f t="shared" si="259"/>
        <v>41826.871238425927</v>
      </c>
      <c r="T3318" s="15">
        <f t="shared" si="260"/>
        <v>41859.57916666667</v>
      </c>
      <c r="U3318">
        <f t="shared" si="261"/>
        <v>2014</v>
      </c>
    </row>
    <row r="3319" spans="1:21" ht="87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7"/>
        <v>106</v>
      </c>
      <c r="P3319" s="8">
        <f t="shared" si="258"/>
        <v>61.94</v>
      </c>
      <c r="Q3319" s="10" t="s">
        <v>8315</v>
      </c>
      <c r="R3319" t="s">
        <v>8316</v>
      </c>
      <c r="S3319" s="14">
        <f t="shared" si="259"/>
        <v>42499.039629629624</v>
      </c>
      <c r="T3319" s="15">
        <f t="shared" si="260"/>
        <v>42529.039629629624</v>
      </c>
      <c r="U3319">
        <f t="shared" si="261"/>
        <v>2016</v>
      </c>
    </row>
    <row r="3320" spans="1:21" ht="58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7"/>
        <v>126</v>
      </c>
      <c r="P3320" s="8">
        <f t="shared" si="258"/>
        <v>78.5</v>
      </c>
      <c r="Q3320" s="10" t="s">
        <v>8315</v>
      </c>
      <c r="R3320" t="s">
        <v>8316</v>
      </c>
      <c r="S3320" s="14">
        <f t="shared" si="259"/>
        <v>42431.302002314813</v>
      </c>
      <c r="T3320" s="15">
        <f t="shared" si="260"/>
        <v>42471.104166666672</v>
      </c>
      <c r="U3320">
        <f t="shared" si="261"/>
        <v>2016</v>
      </c>
    </row>
    <row r="3321" spans="1:21" ht="116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7"/>
        <v>108</v>
      </c>
      <c r="P3321" s="8">
        <f t="shared" si="258"/>
        <v>33.75</v>
      </c>
      <c r="Q3321" s="10" t="s">
        <v>8315</v>
      </c>
      <c r="R3321" t="s">
        <v>8316</v>
      </c>
      <c r="S3321" s="14">
        <f t="shared" si="259"/>
        <v>41990.585486111115</v>
      </c>
      <c r="T3321" s="15">
        <f t="shared" si="260"/>
        <v>42035.585486111115</v>
      </c>
      <c r="U3321">
        <f t="shared" si="261"/>
        <v>2014</v>
      </c>
    </row>
    <row r="3322" spans="1:21" ht="87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7"/>
        <v>101</v>
      </c>
      <c r="P3322" s="8">
        <f t="shared" si="258"/>
        <v>66.45</v>
      </c>
      <c r="Q3322" s="10" t="s">
        <v>8315</v>
      </c>
      <c r="R3322" t="s">
        <v>8316</v>
      </c>
      <c r="S3322" s="14">
        <f t="shared" si="259"/>
        <v>42513.045798611114</v>
      </c>
      <c r="T3322" s="15">
        <f t="shared" si="260"/>
        <v>42543.045798611114</v>
      </c>
      <c r="U3322">
        <f t="shared" si="261"/>
        <v>2016</v>
      </c>
    </row>
    <row r="3323" spans="1:21" ht="116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7"/>
        <v>107</v>
      </c>
      <c r="P3323" s="8">
        <f t="shared" si="258"/>
        <v>35.799999999999997</v>
      </c>
      <c r="Q3323" s="10" t="s">
        <v>8315</v>
      </c>
      <c r="R3323" t="s">
        <v>8316</v>
      </c>
      <c r="S3323" s="14">
        <f t="shared" si="259"/>
        <v>41914.100289351853</v>
      </c>
      <c r="T3323" s="15">
        <f t="shared" si="260"/>
        <v>41928.165972222225</v>
      </c>
      <c r="U3323">
        <f t="shared" si="261"/>
        <v>2014</v>
      </c>
    </row>
    <row r="3324" spans="1:21" ht="116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7"/>
        <v>102</v>
      </c>
      <c r="P3324" s="8">
        <f t="shared" si="258"/>
        <v>145.65</v>
      </c>
      <c r="Q3324" s="10" t="s">
        <v>8315</v>
      </c>
      <c r="R3324" t="s">
        <v>8316</v>
      </c>
      <c r="S3324" s="14">
        <f t="shared" si="259"/>
        <v>42521.010370370372</v>
      </c>
      <c r="T3324" s="15">
        <f t="shared" si="260"/>
        <v>42543.163194444445</v>
      </c>
      <c r="U3324">
        <f t="shared" si="261"/>
        <v>2016</v>
      </c>
    </row>
    <row r="3325" spans="1:21" ht="130.5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7"/>
        <v>126</v>
      </c>
      <c r="P3325" s="8">
        <f t="shared" si="258"/>
        <v>25.69</v>
      </c>
      <c r="Q3325" s="10" t="s">
        <v>8315</v>
      </c>
      <c r="R3325" t="s">
        <v>8316</v>
      </c>
      <c r="S3325" s="14">
        <f t="shared" si="259"/>
        <v>42608.36583333333</v>
      </c>
      <c r="T3325" s="15">
        <f t="shared" si="260"/>
        <v>42638.36583333333</v>
      </c>
      <c r="U3325">
        <f t="shared" si="261"/>
        <v>2016</v>
      </c>
    </row>
    <row r="3326" spans="1:21" ht="87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7"/>
        <v>102</v>
      </c>
      <c r="P3326" s="8">
        <f t="shared" si="258"/>
        <v>152.5</v>
      </c>
      <c r="Q3326" s="10" t="s">
        <v>8315</v>
      </c>
      <c r="R3326" t="s">
        <v>8316</v>
      </c>
      <c r="S3326" s="14">
        <f t="shared" si="259"/>
        <v>42512.58321759259</v>
      </c>
      <c r="T3326" s="15">
        <f t="shared" si="260"/>
        <v>42526.58321759259</v>
      </c>
      <c r="U3326">
        <f t="shared" si="261"/>
        <v>2016</v>
      </c>
    </row>
    <row r="3327" spans="1:21" ht="116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7"/>
        <v>113</v>
      </c>
      <c r="P3327" s="8">
        <f t="shared" si="258"/>
        <v>30</v>
      </c>
      <c r="Q3327" s="10" t="s">
        <v>8315</v>
      </c>
      <c r="R3327" t="s">
        <v>8316</v>
      </c>
      <c r="S3327" s="14">
        <f t="shared" si="259"/>
        <v>42064.785613425927</v>
      </c>
      <c r="T3327" s="15">
        <f t="shared" si="260"/>
        <v>42099.743946759263</v>
      </c>
      <c r="U3327">
        <f t="shared" si="261"/>
        <v>2015</v>
      </c>
    </row>
    <row r="3328" spans="1:21" ht="101.5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7"/>
        <v>101</v>
      </c>
      <c r="P3328" s="8">
        <f t="shared" si="258"/>
        <v>142.28</v>
      </c>
      <c r="Q3328" s="10" t="s">
        <v>8315</v>
      </c>
      <c r="R3328" t="s">
        <v>8316</v>
      </c>
      <c r="S3328" s="14">
        <f t="shared" si="259"/>
        <v>42041.714178240742</v>
      </c>
      <c r="T3328" s="15">
        <f t="shared" si="260"/>
        <v>42071.67251157407</v>
      </c>
      <c r="U3328">
        <f t="shared" si="261"/>
        <v>2015</v>
      </c>
    </row>
    <row r="3329" spans="1:21" ht="116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7"/>
        <v>101</v>
      </c>
      <c r="P3329" s="8">
        <f t="shared" si="258"/>
        <v>24.55</v>
      </c>
      <c r="Q3329" s="10" t="s">
        <v>8315</v>
      </c>
      <c r="R3329" t="s">
        <v>8316</v>
      </c>
      <c r="S3329" s="14">
        <f t="shared" si="259"/>
        <v>42468.374606481477</v>
      </c>
      <c r="T3329" s="15">
        <f t="shared" si="260"/>
        <v>42498.374606481477</v>
      </c>
      <c r="U3329">
        <f t="shared" si="261"/>
        <v>2016</v>
      </c>
    </row>
    <row r="3330" spans="1:21" ht="116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57"/>
        <v>146</v>
      </c>
      <c r="P3330" s="8">
        <f t="shared" si="258"/>
        <v>292.77999999999997</v>
      </c>
      <c r="Q3330" s="10" t="s">
        <v>8315</v>
      </c>
      <c r="R3330" t="s">
        <v>8316</v>
      </c>
      <c r="S3330" s="14">
        <f t="shared" si="259"/>
        <v>41822.57503472222</v>
      </c>
      <c r="T3330" s="15">
        <f t="shared" si="260"/>
        <v>41825.041666666664</v>
      </c>
      <c r="U3330">
        <f t="shared" si="261"/>
        <v>2014</v>
      </c>
    </row>
    <row r="3331" spans="1:21" ht="101.5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62">ROUND(E3331/D3331*100,0)</f>
        <v>117</v>
      </c>
      <c r="P3331" s="8">
        <f t="shared" ref="P3331:P3394" si="263">IFERROR(ROUND(E3331/L3331,2),0)</f>
        <v>44.92</v>
      </c>
      <c r="Q3331" s="10" t="s">
        <v>8315</v>
      </c>
      <c r="R3331" t="s">
        <v>8316</v>
      </c>
      <c r="S3331" s="14">
        <f t="shared" ref="S3331:S3394" si="264">(((J3331/60)/60)/24)+DATE(1970,1,1)</f>
        <v>41837.323009259257</v>
      </c>
      <c r="T3331" s="15">
        <f t="shared" ref="T3331:T3394" si="265">(((I3331/60)/60)/24)+DATE(1970,1,1)</f>
        <v>41847.958333333336</v>
      </c>
      <c r="U3331">
        <f t="shared" ref="U3331:U3394" si="266">YEAR(S3331)</f>
        <v>2014</v>
      </c>
    </row>
    <row r="3332" spans="1:21" ht="101.5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62"/>
        <v>106</v>
      </c>
      <c r="P3332" s="8">
        <f t="shared" si="263"/>
        <v>23.1</v>
      </c>
      <c r="Q3332" s="10" t="s">
        <v>8315</v>
      </c>
      <c r="R3332" t="s">
        <v>8316</v>
      </c>
      <c r="S3332" s="14">
        <f t="shared" si="264"/>
        <v>42065.887361111112</v>
      </c>
      <c r="T3332" s="15">
        <f t="shared" si="265"/>
        <v>42095.845694444448</v>
      </c>
      <c r="U3332">
        <f t="shared" si="266"/>
        <v>2015</v>
      </c>
    </row>
    <row r="3333" spans="1:21" ht="130.5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62"/>
        <v>105</v>
      </c>
      <c r="P3333" s="8">
        <f t="shared" si="263"/>
        <v>80.400000000000006</v>
      </c>
      <c r="Q3333" s="10" t="s">
        <v>8315</v>
      </c>
      <c r="R3333" t="s">
        <v>8316</v>
      </c>
      <c r="S3333" s="14">
        <f t="shared" si="264"/>
        <v>42248.697754629626</v>
      </c>
      <c r="T3333" s="15">
        <f t="shared" si="265"/>
        <v>42283.697754629626</v>
      </c>
      <c r="U3333">
        <f t="shared" si="266"/>
        <v>2015</v>
      </c>
    </row>
    <row r="3334" spans="1:21" ht="116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62"/>
        <v>100</v>
      </c>
      <c r="P3334" s="8">
        <f t="shared" si="263"/>
        <v>72.290000000000006</v>
      </c>
      <c r="Q3334" s="10" t="s">
        <v>8315</v>
      </c>
      <c r="R3334" t="s">
        <v>8316</v>
      </c>
      <c r="S3334" s="14">
        <f t="shared" si="264"/>
        <v>41809.860300925924</v>
      </c>
      <c r="T3334" s="15">
        <f t="shared" si="265"/>
        <v>41839.860300925924</v>
      </c>
      <c r="U3334">
        <f t="shared" si="266"/>
        <v>2014</v>
      </c>
    </row>
    <row r="3335" spans="1:21" ht="116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62"/>
        <v>105</v>
      </c>
      <c r="P3335" s="8">
        <f t="shared" si="263"/>
        <v>32.97</v>
      </c>
      <c r="Q3335" s="10" t="s">
        <v>8315</v>
      </c>
      <c r="R3335" t="s">
        <v>8316</v>
      </c>
      <c r="S3335" s="14">
        <f t="shared" si="264"/>
        <v>42148.676851851851</v>
      </c>
      <c r="T3335" s="15">
        <f t="shared" si="265"/>
        <v>42170.676851851851</v>
      </c>
      <c r="U3335">
        <f t="shared" si="266"/>
        <v>2015</v>
      </c>
    </row>
    <row r="3336" spans="1:21" ht="72.5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62"/>
        <v>139</v>
      </c>
      <c r="P3336" s="8">
        <f t="shared" si="263"/>
        <v>116.65</v>
      </c>
      <c r="Q3336" s="10" t="s">
        <v>8315</v>
      </c>
      <c r="R3336" t="s">
        <v>8316</v>
      </c>
      <c r="S3336" s="14">
        <f t="shared" si="264"/>
        <v>42185.521087962959</v>
      </c>
      <c r="T3336" s="15">
        <f t="shared" si="265"/>
        <v>42215.521087962959</v>
      </c>
      <c r="U3336">
        <f t="shared" si="266"/>
        <v>2015</v>
      </c>
    </row>
    <row r="3337" spans="1:21" ht="116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62"/>
        <v>100</v>
      </c>
      <c r="P3337" s="8">
        <f t="shared" si="263"/>
        <v>79.62</v>
      </c>
      <c r="Q3337" s="10" t="s">
        <v>8315</v>
      </c>
      <c r="R3337" t="s">
        <v>8316</v>
      </c>
      <c r="S3337" s="14">
        <f t="shared" si="264"/>
        <v>41827.674143518518</v>
      </c>
      <c r="T3337" s="15">
        <f t="shared" si="265"/>
        <v>41854.958333333336</v>
      </c>
      <c r="U3337">
        <f t="shared" si="266"/>
        <v>2014</v>
      </c>
    </row>
    <row r="3338" spans="1:21" ht="101.5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62"/>
        <v>100</v>
      </c>
      <c r="P3338" s="8">
        <f t="shared" si="263"/>
        <v>27.78</v>
      </c>
      <c r="Q3338" s="10" t="s">
        <v>8315</v>
      </c>
      <c r="R3338" t="s">
        <v>8316</v>
      </c>
      <c r="S3338" s="14">
        <f t="shared" si="264"/>
        <v>42437.398680555561</v>
      </c>
      <c r="T3338" s="15">
        <f t="shared" si="265"/>
        <v>42465.35701388889</v>
      </c>
      <c r="U3338">
        <f t="shared" si="266"/>
        <v>2016</v>
      </c>
    </row>
    <row r="3339" spans="1:21" ht="116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62"/>
        <v>110</v>
      </c>
      <c r="P3339" s="8">
        <f t="shared" si="263"/>
        <v>81.03</v>
      </c>
      <c r="Q3339" s="10" t="s">
        <v>8315</v>
      </c>
      <c r="R3339" t="s">
        <v>8316</v>
      </c>
      <c r="S3339" s="14">
        <f t="shared" si="264"/>
        <v>41901.282025462962</v>
      </c>
      <c r="T3339" s="15">
        <f t="shared" si="265"/>
        <v>41922.875</v>
      </c>
      <c r="U3339">
        <f t="shared" si="266"/>
        <v>2014</v>
      </c>
    </row>
    <row r="3340" spans="1:21" ht="72.5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62"/>
        <v>102</v>
      </c>
      <c r="P3340" s="8">
        <f t="shared" si="263"/>
        <v>136.85</v>
      </c>
      <c r="Q3340" s="10" t="s">
        <v>8315</v>
      </c>
      <c r="R3340" t="s">
        <v>8316</v>
      </c>
      <c r="S3340" s="14">
        <f t="shared" si="264"/>
        <v>42769.574999999997</v>
      </c>
      <c r="T3340" s="15">
        <f t="shared" si="265"/>
        <v>42790.574999999997</v>
      </c>
      <c r="U3340">
        <f t="shared" si="266"/>
        <v>2017</v>
      </c>
    </row>
    <row r="3341" spans="1:21" ht="87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62"/>
        <v>104</v>
      </c>
      <c r="P3341" s="8">
        <f t="shared" si="263"/>
        <v>177.62</v>
      </c>
      <c r="Q3341" s="10" t="s">
        <v>8315</v>
      </c>
      <c r="R3341" t="s">
        <v>8316</v>
      </c>
      <c r="S3341" s="14">
        <f t="shared" si="264"/>
        <v>42549.665717592594</v>
      </c>
      <c r="T3341" s="15">
        <f t="shared" si="265"/>
        <v>42579.665717592594</v>
      </c>
      <c r="U3341">
        <f t="shared" si="266"/>
        <v>2016</v>
      </c>
    </row>
    <row r="3342" spans="1:21" ht="130.5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62"/>
        <v>138</v>
      </c>
      <c r="P3342" s="8">
        <f t="shared" si="263"/>
        <v>109.08</v>
      </c>
      <c r="Q3342" s="10" t="s">
        <v>8315</v>
      </c>
      <c r="R3342" t="s">
        <v>8316</v>
      </c>
      <c r="S3342" s="14">
        <f t="shared" si="264"/>
        <v>42685.974004629628</v>
      </c>
      <c r="T3342" s="15">
        <f t="shared" si="265"/>
        <v>42710.974004629628</v>
      </c>
      <c r="U3342">
        <f t="shared" si="266"/>
        <v>2016</v>
      </c>
    </row>
    <row r="3343" spans="1:21" ht="116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62"/>
        <v>100</v>
      </c>
      <c r="P3343" s="8">
        <f t="shared" si="263"/>
        <v>119.64</v>
      </c>
      <c r="Q3343" s="10" t="s">
        <v>8315</v>
      </c>
      <c r="R3343" t="s">
        <v>8316</v>
      </c>
      <c r="S3343" s="14">
        <f t="shared" si="264"/>
        <v>42510.798854166671</v>
      </c>
      <c r="T3343" s="15">
        <f t="shared" si="265"/>
        <v>42533.708333333328</v>
      </c>
      <c r="U3343">
        <f t="shared" si="266"/>
        <v>2016</v>
      </c>
    </row>
    <row r="3344" spans="1:21" ht="87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62"/>
        <v>102</v>
      </c>
      <c r="P3344" s="8">
        <f t="shared" si="263"/>
        <v>78.209999999999994</v>
      </c>
      <c r="Q3344" s="10" t="s">
        <v>8315</v>
      </c>
      <c r="R3344" t="s">
        <v>8316</v>
      </c>
      <c r="S3344" s="14">
        <f t="shared" si="264"/>
        <v>42062.296412037031</v>
      </c>
      <c r="T3344" s="15">
        <f t="shared" si="265"/>
        <v>42095.207638888889</v>
      </c>
      <c r="U3344">
        <f t="shared" si="266"/>
        <v>2015</v>
      </c>
    </row>
    <row r="3345" spans="1:21" ht="101.5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62"/>
        <v>171</v>
      </c>
      <c r="P3345" s="8">
        <f t="shared" si="263"/>
        <v>52.17</v>
      </c>
      <c r="Q3345" s="10" t="s">
        <v>8315</v>
      </c>
      <c r="R3345" t="s">
        <v>8316</v>
      </c>
      <c r="S3345" s="14">
        <f t="shared" si="264"/>
        <v>42452.916481481487</v>
      </c>
      <c r="T3345" s="15">
        <f t="shared" si="265"/>
        <v>42473.554166666669</v>
      </c>
      <c r="U3345">
        <f t="shared" si="266"/>
        <v>2016</v>
      </c>
    </row>
    <row r="3346" spans="1:21" ht="116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62"/>
        <v>101</v>
      </c>
      <c r="P3346" s="8">
        <f t="shared" si="263"/>
        <v>114.13</v>
      </c>
      <c r="Q3346" s="10" t="s">
        <v>8315</v>
      </c>
      <c r="R3346" t="s">
        <v>8316</v>
      </c>
      <c r="S3346" s="14">
        <f t="shared" si="264"/>
        <v>41851.200150462959</v>
      </c>
      <c r="T3346" s="15">
        <f t="shared" si="265"/>
        <v>41881.200150462959</v>
      </c>
      <c r="U3346">
        <f t="shared" si="266"/>
        <v>2014</v>
      </c>
    </row>
    <row r="3347" spans="1:21" ht="116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62"/>
        <v>130</v>
      </c>
      <c r="P3347" s="8">
        <f t="shared" si="263"/>
        <v>50</v>
      </c>
      <c r="Q3347" s="10" t="s">
        <v>8315</v>
      </c>
      <c r="R3347" t="s">
        <v>8316</v>
      </c>
      <c r="S3347" s="14">
        <f t="shared" si="264"/>
        <v>42053.106111111112</v>
      </c>
      <c r="T3347" s="15">
        <f t="shared" si="265"/>
        <v>42112.025694444441</v>
      </c>
      <c r="U3347">
        <f t="shared" si="266"/>
        <v>2015</v>
      </c>
    </row>
    <row r="3348" spans="1:21" ht="101.5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62"/>
        <v>110</v>
      </c>
      <c r="P3348" s="8">
        <f t="shared" si="263"/>
        <v>91.67</v>
      </c>
      <c r="Q3348" s="10" t="s">
        <v>8315</v>
      </c>
      <c r="R3348" t="s">
        <v>8316</v>
      </c>
      <c r="S3348" s="14">
        <f t="shared" si="264"/>
        <v>42054.024421296301</v>
      </c>
      <c r="T3348" s="15">
        <f t="shared" si="265"/>
        <v>42061.024421296301</v>
      </c>
      <c r="U3348">
        <f t="shared" si="266"/>
        <v>2015</v>
      </c>
    </row>
    <row r="3349" spans="1:21" ht="116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62"/>
        <v>119</v>
      </c>
      <c r="P3349" s="8">
        <f t="shared" si="263"/>
        <v>108.59</v>
      </c>
      <c r="Q3349" s="10" t="s">
        <v>8315</v>
      </c>
      <c r="R3349" t="s">
        <v>8316</v>
      </c>
      <c r="S3349" s="14">
        <f t="shared" si="264"/>
        <v>42484.551550925928</v>
      </c>
      <c r="T3349" s="15">
        <f t="shared" si="265"/>
        <v>42498.875</v>
      </c>
      <c r="U3349">
        <f t="shared" si="266"/>
        <v>2016</v>
      </c>
    </row>
    <row r="3350" spans="1:21" ht="116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62"/>
        <v>100</v>
      </c>
      <c r="P3350" s="8">
        <f t="shared" si="263"/>
        <v>69.819999999999993</v>
      </c>
      <c r="Q3350" s="10" t="s">
        <v>8315</v>
      </c>
      <c r="R3350" t="s">
        <v>8316</v>
      </c>
      <c r="S3350" s="14">
        <f t="shared" si="264"/>
        <v>42466.558796296296</v>
      </c>
      <c r="T3350" s="15">
        <f t="shared" si="265"/>
        <v>42490.165972222225</v>
      </c>
      <c r="U3350">
        <f t="shared" si="266"/>
        <v>2016</v>
      </c>
    </row>
    <row r="3351" spans="1:21" ht="116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62"/>
        <v>153</v>
      </c>
      <c r="P3351" s="8">
        <f t="shared" si="263"/>
        <v>109.57</v>
      </c>
      <c r="Q3351" s="10" t="s">
        <v>8315</v>
      </c>
      <c r="R3351" t="s">
        <v>8316</v>
      </c>
      <c r="S3351" s="14">
        <f t="shared" si="264"/>
        <v>42513.110787037032</v>
      </c>
      <c r="T3351" s="15">
        <f t="shared" si="265"/>
        <v>42534.708333333328</v>
      </c>
      <c r="U3351">
        <f t="shared" si="266"/>
        <v>2016</v>
      </c>
    </row>
    <row r="3352" spans="1:21" ht="130.5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62"/>
        <v>104</v>
      </c>
      <c r="P3352" s="8">
        <f t="shared" si="263"/>
        <v>71.67</v>
      </c>
      <c r="Q3352" s="10" t="s">
        <v>8315</v>
      </c>
      <c r="R3352" t="s">
        <v>8316</v>
      </c>
      <c r="S3352" s="14">
        <f t="shared" si="264"/>
        <v>42302.701516203699</v>
      </c>
      <c r="T3352" s="15">
        <f t="shared" si="265"/>
        <v>42337.958333333328</v>
      </c>
      <c r="U3352">
        <f t="shared" si="266"/>
        <v>2015</v>
      </c>
    </row>
    <row r="3353" spans="1:21" ht="130.5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62"/>
        <v>101</v>
      </c>
      <c r="P3353" s="8">
        <f t="shared" si="263"/>
        <v>93.61</v>
      </c>
      <c r="Q3353" s="10" t="s">
        <v>8315</v>
      </c>
      <c r="R3353" t="s">
        <v>8316</v>
      </c>
      <c r="S3353" s="14">
        <f t="shared" si="264"/>
        <v>41806.395428240743</v>
      </c>
      <c r="T3353" s="15">
        <f t="shared" si="265"/>
        <v>41843.458333333336</v>
      </c>
      <c r="U3353">
        <f t="shared" si="266"/>
        <v>2014</v>
      </c>
    </row>
    <row r="3354" spans="1:21" ht="130.5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62"/>
        <v>108</v>
      </c>
      <c r="P3354" s="8">
        <f t="shared" si="263"/>
        <v>76.8</v>
      </c>
      <c r="Q3354" s="10" t="s">
        <v>8315</v>
      </c>
      <c r="R3354" t="s">
        <v>8316</v>
      </c>
      <c r="S3354" s="14">
        <f t="shared" si="264"/>
        <v>42495.992800925931</v>
      </c>
      <c r="T3354" s="15">
        <f t="shared" si="265"/>
        <v>42552.958333333328</v>
      </c>
      <c r="U3354">
        <f t="shared" si="266"/>
        <v>2016</v>
      </c>
    </row>
    <row r="3355" spans="1:21" ht="101.5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62"/>
        <v>315</v>
      </c>
      <c r="P3355" s="8">
        <f t="shared" si="263"/>
        <v>35.799999999999997</v>
      </c>
      <c r="Q3355" s="10" t="s">
        <v>8315</v>
      </c>
      <c r="R3355" t="s">
        <v>8316</v>
      </c>
      <c r="S3355" s="14">
        <f t="shared" si="264"/>
        <v>42479.432291666672</v>
      </c>
      <c r="T3355" s="15">
        <f t="shared" si="265"/>
        <v>42492.958333333328</v>
      </c>
      <c r="U3355">
        <f t="shared" si="266"/>
        <v>2016</v>
      </c>
    </row>
    <row r="3356" spans="1:21" ht="72.5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62"/>
        <v>102</v>
      </c>
      <c r="P3356" s="8">
        <f t="shared" si="263"/>
        <v>55.6</v>
      </c>
      <c r="Q3356" s="10" t="s">
        <v>8315</v>
      </c>
      <c r="R3356" t="s">
        <v>8316</v>
      </c>
      <c r="S3356" s="14">
        <f t="shared" si="264"/>
        <v>42270.7269212963</v>
      </c>
      <c r="T3356" s="15">
        <f t="shared" si="265"/>
        <v>42306.167361111111</v>
      </c>
      <c r="U3356">
        <f t="shared" si="266"/>
        <v>2015</v>
      </c>
    </row>
    <row r="3357" spans="1:21" ht="101.5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62"/>
        <v>126</v>
      </c>
      <c r="P3357" s="8">
        <f t="shared" si="263"/>
        <v>147.33000000000001</v>
      </c>
      <c r="Q3357" s="10" t="s">
        <v>8315</v>
      </c>
      <c r="R3357" t="s">
        <v>8316</v>
      </c>
      <c r="S3357" s="14">
        <f t="shared" si="264"/>
        <v>42489.619525462964</v>
      </c>
      <c r="T3357" s="15">
        <f t="shared" si="265"/>
        <v>42500.470138888893</v>
      </c>
      <c r="U3357">
        <f t="shared" si="266"/>
        <v>2016</v>
      </c>
    </row>
    <row r="3358" spans="1:21" ht="116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62"/>
        <v>101</v>
      </c>
      <c r="P3358" s="8">
        <f t="shared" si="263"/>
        <v>56.33</v>
      </c>
      <c r="Q3358" s="10" t="s">
        <v>8315</v>
      </c>
      <c r="R3358" t="s">
        <v>8316</v>
      </c>
      <c r="S3358" s="14">
        <f t="shared" si="264"/>
        <v>42536.815648148149</v>
      </c>
      <c r="T3358" s="15">
        <f t="shared" si="265"/>
        <v>42566.815648148149</v>
      </c>
      <c r="U3358">
        <f t="shared" si="266"/>
        <v>2016</v>
      </c>
    </row>
    <row r="3359" spans="1:21" ht="116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62"/>
        <v>101</v>
      </c>
      <c r="P3359" s="8">
        <f t="shared" si="263"/>
        <v>96.19</v>
      </c>
      <c r="Q3359" s="10" t="s">
        <v>8315</v>
      </c>
      <c r="R3359" t="s">
        <v>8316</v>
      </c>
      <c r="S3359" s="14">
        <f t="shared" si="264"/>
        <v>41822.417939814812</v>
      </c>
      <c r="T3359" s="15">
        <f t="shared" si="265"/>
        <v>41852.417939814812</v>
      </c>
      <c r="U3359">
        <f t="shared" si="266"/>
        <v>2014</v>
      </c>
    </row>
    <row r="3360" spans="1:21" ht="101.5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62"/>
        <v>103</v>
      </c>
      <c r="P3360" s="8">
        <f t="shared" si="263"/>
        <v>63.57</v>
      </c>
      <c r="Q3360" s="10" t="s">
        <v>8315</v>
      </c>
      <c r="R3360" t="s">
        <v>8316</v>
      </c>
      <c r="S3360" s="14">
        <f t="shared" si="264"/>
        <v>41932.311099537037</v>
      </c>
      <c r="T3360" s="15">
        <f t="shared" si="265"/>
        <v>41962.352766203709</v>
      </c>
      <c r="U3360">
        <f t="shared" si="266"/>
        <v>2014</v>
      </c>
    </row>
    <row r="3361" spans="1:21" ht="101.5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62"/>
        <v>106</v>
      </c>
      <c r="P3361" s="8">
        <f t="shared" si="263"/>
        <v>184.78</v>
      </c>
      <c r="Q3361" s="10" t="s">
        <v>8315</v>
      </c>
      <c r="R3361" t="s">
        <v>8316</v>
      </c>
      <c r="S3361" s="14">
        <f t="shared" si="264"/>
        <v>42746.057106481487</v>
      </c>
      <c r="T3361" s="15">
        <f t="shared" si="265"/>
        <v>42791.057106481487</v>
      </c>
      <c r="U3361">
        <f t="shared" si="266"/>
        <v>2017</v>
      </c>
    </row>
    <row r="3362" spans="1:21" ht="58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62"/>
        <v>101</v>
      </c>
      <c r="P3362" s="8">
        <f t="shared" si="263"/>
        <v>126.72</v>
      </c>
      <c r="Q3362" s="10" t="s">
        <v>8315</v>
      </c>
      <c r="R3362" t="s">
        <v>8316</v>
      </c>
      <c r="S3362" s="14">
        <f t="shared" si="264"/>
        <v>42697.082673611112</v>
      </c>
      <c r="T3362" s="15">
        <f t="shared" si="265"/>
        <v>42718.665972222225</v>
      </c>
      <c r="U3362">
        <f t="shared" si="266"/>
        <v>2016</v>
      </c>
    </row>
    <row r="3363" spans="1:21" ht="116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62"/>
        <v>113</v>
      </c>
      <c r="P3363" s="8">
        <f t="shared" si="263"/>
        <v>83.43</v>
      </c>
      <c r="Q3363" s="10" t="s">
        <v>8315</v>
      </c>
      <c r="R3363" t="s">
        <v>8316</v>
      </c>
      <c r="S3363" s="14">
        <f t="shared" si="264"/>
        <v>41866.025347222225</v>
      </c>
      <c r="T3363" s="15">
        <f t="shared" si="265"/>
        <v>41883.665972222225</v>
      </c>
      <c r="U3363">
        <f t="shared" si="266"/>
        <v>2014</v>
      </c>
    </row>
    <row r="3364" spans="1:21" ht="101.5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62"/>
        <v>218</v>
      </c>
      <c r="P3364" s="8">
        <f t="shared" si="263"/>
        <v>54.5</v>
      </c>
      <c r="Q3364" s="10" t="s">
        <v>8315</v>
      </c>
      <c r="R3364" t="s">
        <v>8316</v>
      </c>
      <c r="S3364" s="14">
        <f t="shared" si="264"/>
        <v>42056.091631944444</v>
      </c>
      <c r="T3364" s="15">
        <f t="shared" si="265"/>
        <v>42070.204861111109</v>
      </c>
      <c r="U3364">
        <f t="shared" si="266"/>
        <v>2015</v>
      </c>
    </row>
    <row r="3365" spans="1:21" ht="101.5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62"/>
        <v>101</v>
      </c>
      <c r="P3365" s="8">
        <f t="shared" si="263"/>
        <v>302.31</v>
      </c>
      <c r="Q3365" s="10" t="s">
        <v>8315</v>
      </c>
      <c r="R3365" t="s">
        <v>8316</v>
      </c>
      <c r="S3365" s="14">
        <f t="shared" si="264"/>
        <v>41851.771354166667</v>
      </c>
      <c r="T3365" s="15">
        <f t="shared" si="265"/>
        <v>41870.666666666664</v>
      </c>
      <c r="U3365">
        <f t="shared" si="266"/>
        <v>2014</v>
      </c>
    </row>
    <row r="3366" spans="1:21" ht="101.5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62"/>
        <v>106</v>
      </c>
      <c r="P3366" s="8">
        <f t="shared" si="263"/>
        <v>44.14</v>
      </c>
      <c r="Q3366" s="10" t="s">
        <v>8315</v>
      </c>
      <c r="R3366" t="s">
        <v>8316</v>
      </c>
      <c r="S3366" s="14">
        <f t="shared" si="264"/>
        <v>42422.977418981478</v>
      </c>
      <c r="T3366" s="15">
        <f t="shared" si="265"/>
        <v>42444.875</v>
      </c>
      <c r="U3366">
        <f t="shared" si="266"/>
        <v>2016</v>
      </c>
    </row>
    <row r="3367" spans="1:21" ht="101.5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62"/>
        <v>104</v>
      </c>
      <c r="P3367" s="8">
        <f t="shared" si="263"/>
        <v>866.67</v>
      </c>
      <c r="Q3367" s="10" t="s">
        <v>8315</v>
      </c>
      <c r="R3367" t="s">
        <v>8316</v>
      </c>
      <c r="S3367" s="14">
        <f t="shared" si="264"/>
        <v>42321.101759259262</v>
      </c>
      <c r="T3367" s="15">
        <f t="shared" si="265"/>
        <v>42351.101759259262</v>
      </c>
      <c r="U3367">
        <f t="shared" si="266"/>
        <v>2015</v>
      </c>
    </row>
    <row r="3368" spans="1:21" ht="116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62"/>
        <v>221</v>
      </c>
      <c r="P3368" s="8">
        <f t="shared" si="263"/>
        <v>61.39</v>
      </c>
      <c r="Q3368" s="10" t="s">
        <v>8315</v>
      </c>
      <c r="R3368" t="s">
        <v>8316</v>
      </c>
      <c r="S3368" s="14">
        <f t="shared" si="264"/>
        <v>42107.067557870367</v>
      </c>
      <c r="T3368" s="15">
        <f t="shared" si="265"/>
        <v>42137.067557870367</v>
      </c>
      <c r="U3368">
        <f t="shared" si="266"/>
        <v>2015</v>
      </c>
    </row>
    <row r="3369" spans="1:21" ht="116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62"/>
        <v>119</v>
      </c>
      <c r="P3369" s="8">
        <f t="shared" si="263"/>
        <v>29.67</v>
      </c>
      <c r="Q3369" s="10" t="s">
        <v>8315</v>
      </c>
      <c r="R3369" t="s">
        <v>8316</v>
      </c>
      <c r="S3369" s="14">
        <f t="shared" si="264"/>
        <v>42192.933958333335</v>
      </c>
      <c r="T3369" s="15">
        <f t="shared" si="265"/>
        <v>42217.933958333335</v>
      </c>
      <c r="U3369">
        <f t="shared" si="266"/>
        <v>2015</v>
      </c>
    </row>
    <row r="3370" spans="1:21" ht="87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62"/>
        <v>105</v>
      </c>
      <c r="P3370" s="8">
        <f t="shared" si="263"/>
        <v>45.48</v>
      </c>
      <c r="Q3370" s="10" t="s">
        <v>8315</v>
      </c>
      <c r="R3370" t="s">
        <v>8316</v>
      </c>
      <c r="S3370" s="14">
        <f t="shared" si="264"/>
        <v>41969.199756944443</v>
      </c>
      <c r="T3370" s="15">
        <f t="shared" si="265"/>
        <v>42005.208333333328</v>
      </c>
      <c r="U3370">
        <f t="shared" si="266"/>
        <v>2014</v>
      </c>
    </row>
    <row r="3371" spans="1:21" ht="87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62"/>
        <v>104</v>
      </c>
      <c r="P3371" s="8">
        <f t="shared" si="263"/>
        <v>96.2</v>
      </c>
      <c r="Q3371" s="10" t="s">
        <v>8315</v>
      </c>
      <c r="R3371" t="s">
        <v>8316</v>
      </c>
      <c r="S3371" s="14">
        <f t="shared" si="264"/>
        <v>42690.041435185187</v>
      </c>
      <c r="T3371" s="15">
        <f t="shared" si="265"/>
        <v>42750.041435185187</v>
      </c>
      <c r="U3371">
        <f t="shared" si="266"/>
        <v>2016</v>
      </c>
    </row>
    <row r="3372" spans="1:21" ht="72.5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62"/>
        <v>118</v>
      </c>
      <c r="P3372" s="8">
        <f t="shared" si="263"/>
        <v>67.92</v>
      </c>
      <c r="Q3372" s="10" t="s">
        <v>8315</v>
      </c>
      <c r="R3372" t="s">
        <v>8316</v>
      </c>
      <c r="S3372" s="14">
        <f t="shared" si="264"/>
        <v>42690.334317129629</v>
      </c>
      <c r="T3372" s="15">
        <f t="shared" si="265"/>
        <v>42721.333333333328</v>
      </c>
      <c r="U3372">
        <f t="shared" si="266"/>
        <v>2016</v>
      </c>
    </row>
    <row r="3373" spans="1:21" ht="72.5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62"/>
        <v>139</v>
      </c>
      <c r="P3373" s="8">
        <f t="shared" si="263"/>
        <v>30.78</v>
      </c>
      <c r="Q3373" s="10" t="s">
        <v>8315</v>
      </c>
      <c r="R3373" t="s">
        <v>8316</v>
      </c>
      <c r="S3373" s="14">
        <f t="shared" si="264"/>
        <v>42312.874594907407</v>
      </c>
      <c r="T3373" s="15">
        <f t="shared" si="265"/>
        <v>42340.874594907407</v>
      </c>
      <c r="U3373">
        <f t="shared" si="266"/>
        <v>2015</v>
      </c>
    </row>
    <row r="3374" spans="1:21" ht="87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62"/>
        <v>104</v>
      </c>
      <c r="P3374" s="8">
        <f t="shared" si="263"/>
        <v>38.33</v>
      </c>
      <c r="Q3374" s="10" t="s">
        <v>8315</v>
      </c>
      <c r="R3374" t="s">
        <v>8316</v>
      </c>
      <c r="S3374" s="14">
        <f t="shared" si="264"/>
        <v>41855.548101851848</v>
      </c>
      <c r="T3374" s="15">
        <f t="shared" si="265"/>
        <v>41876.207638888889</v>
      </c>
      <c r="U3374">
        <f t="shared" si="266"/>
        <v>2014</v>
      </c>
    </row>
    <row r="3375" spans="1:21" ht="116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62"/>
        <v>100</v>
      </c>
      <c r="P3375" s="8">
        <f t="shared" si="263"/>
        <v>66.83</v>
      </c>
      <c r="Q3375" s="10" t="s">
        <v>8315</v>
      </c>
      <c r="R3375" t="s">
        <v>8316</v>
      </c>
      <c r="S3375" s="14">
        <f t="shared" si="264"/>
        <v>42179.854629629626</v>
      </c>
      <c r="T3375" s="15">
        <f t="shared" si="265"/>
        <v>42203.666666666672</v>
      </c>
      <c r="U3375">
        <f t="shared" si="266"/>
        <v>2015</v>
      </c>
    </row>
    <row r="3376" spans="1:21" ht="101.5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62"/>
        <v>107</v>
      </c>
      <c r="P3376" s="8">
        <f t="shared" si="263"/>
        <v>71.73</v>
      </c>
      <c r="Q3376" s="10" t="s">
        <v>8315</v>
      </c>
      <c r="R3376" t="s">
        <v>8316</v>
      </c>
      <c r="S3376" s="14">
        <f t="shared" si="264"/>
        <v>42275.731666666667</v>
      </c>
      <c r="T3376" s="15">
        <f t="shared" si="265"/>
        <v>42305.731666666667</v>
      </c>
      <c r="U3376">
        <f t="shared" si="266"/>
        <v>2015</v>
      </c>
    </row>
    <row r="3377" spans="1:21" ht="116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62"/>
        <v>100</v>
      </c>
      <c r="P3377" s="8">
        <f t="shared" si="263"/>
        <v>176.47</v>
      </c>
      <c r="Q3377" s="10" t="s">
        <v>8315</v>
      </c>
      <c r="R3377" t="s">
        <v>8316</v>
      </c>
      <c r="S3377" s="14">
        <f t="shared" si="264"/>
        <v>41765.610798611109</v>
      </c>
      <c r="T3377" s="15">
        <f t="shared" si="265"/>
        <v>41777.610798611109</v>
      </c>
      <c r="U3377">
        <f t="shared" si="266"/>
        <v>2014</v>
      </c>
    </row>
    <row r="3378" spans="1:21" ht="130.5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62"/>
        <v>100</v>
      </c>
      <c r="P3378" s="8">
        <f t="shared" si="263"/>
        <v>421.11</v>
      </c>
      <c r="Q3378" s="10" t="s">
        <v>8315</v>
      </c>
      <c r="R3378" t="s">
        <v>8316</v>
      </c>
      <c r="S3378" s="14">
        <f t="shared" si="264"/>
        <v>42059.701319444444</v>
      </c>
      <c r="T3378" s="15">
        <f t="shared" si="265"/>
        <v>42119.659652777773</v>
      </c>
      <c r="U3378">
        <f t="shared" si="266"/>
        <v>2015</v>
      </c>
    </row>
    <row r="3379" spans="1:21" ht="116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62"/>
        <v>101</v>
      </c>
      <c r="P3379" s="8">
        <f t="shared" si="263"/>
        <v>104.99</v>
      </c>
      <c r="Q3379" s="10" t="s">
        <v>8315</v>
      </c>
      <c r="R3379" t="s">
        <v>8316</v>
      </c>
      <c r="S3379" s="14">
        <f t="shared" si="264"/>
        <v>42053.732627314821</v>
      </c>
      <c r="T3379" s="15">
        <f t="shared" si="265"/>
        <v>42083.705555555556</v>
      </c>
      <c r="U3379">
        <f t="shared" si="266"/>
        <v>2015</v>
      </c>
    </row>
    <row r="3380" spans="1:21" ht="130.5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62"/>
        <v>108</v>
      </c>
      <c r="P3380" s="8">
        <f t="shared" si="263"/>
        <v>28.19</v>
      </c>
      <c r="Q3380" s="10" t="s">
        <v>8315</v>
      </c>
      <c r="R3380" t="s">
        <v>8316</v>
      </c>
      <c r="S3380" s="14">
        <f t="shared" si="264"/>
        <v>41858.355393518519</v>
      </c>
      <c r="T3380" s="15">
        <f t="shared" si="265"/>
        <v>41882.547222222223</v>
      </c>
      <c r="U3380">
        <f t="shared" si="266"/>
        <v>2014</v>
      </c>
    </row>
    <row r="3381" spans="1:21" ht="116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62"/>
        <v>104</v>
      </c>
      <c r="P3381" s="8">
        <f t="shared" si="263"/>
        <v>54.55</v>
      </c>
      <c r="Q3381" s="10" t="s">
        <v>8315</v>
      </c>
      <c r="R3381" t="s">
        <v>8316</v>
      </c>
      <c r="S3381" s="14">
        <f t="shared" si="264"/>
        <v>42225.513888888891</v>
      </c>
      <c r="T3381" s="15">
        <f t="shared" si="265"/>
        <v>42242.958333333328</v>
      </c>
      <c r="U3381">
        <f t="shared" si="266"/>
        <v>2015</v>
      </c>
    </row>
    <row r="3382" spans="1:21" ht="116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62"/>
        <v>104</v>
      </c>
      <c r="P3382" s="8">
        <f t="shared" si="263"/>
        <v>111.89</v>
      </c>
      <c r="Q3382" s="10" t="s">
        <v>8315</v>
      </c>
      <c r="R3382" t="s">
        <v>8316</v>
      </c>
      <c r="S3382" s="14">
        <f t="shared" si="264"/>
        <v>41937.95344907407</v>
      </c>
      <c r="T3382" s="15">
        <f t="shared" si="265"/>
        <v>41972.995115740734</v>
      </c>
      <c r="U3382">
        <f t="shared" si="266"/>
        <v>2014</v>
      </c>
    </row>
    <row r="3383" spans="1:21" ht="116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62"/>
        <v>102</v>
      </c>
      <c r="P3383" s="8">
        <f t="shared" si="263"/>
        <v>85.21</v>
      </c>
      <c r="Q3383" s="10" t="s">
        <v>8315</v>
      </c>
      <c r="R3383" t="s">
        <v>8316</v>
      </c>
      <c r="S3383" s="14">
        <f t="shared" si="264"/>
        <v>42044.184988425928</v>
      </c>
      <c r="T3383" s="15">
        <f t="shared" si="265"/>
        <v>42074.143321759257</v>
      </c>
      <c r="U3383">
        <f t="shared" si="266"/>
        <v>2015</v>
      </c>
    </row>
    <row r="3384" spans="1:21" ht="101.5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62"/>
        <v>101</v>
      </c>
      <c r="P3384" s="8">
        <f t="shared" si="263"/>
        <v>76.650000000000006</v>
      </c>
      <c r="Q3384" s="10" t="s">
        <v>8315</v>
      </c>
      <c r="R3384" t="s">
        <v>8316</v>
      </c>
      <c r="S3384" s="14">
        <f t="shared" si="264"/>
        <v>42559.431203703702</v>
      </c>
      <c r="T3384" s="15">
        <f t="shared" si="265"/>
        <v>42583.957638888889</v>
      </c>
      <c r="U3384">
        <f t="shared" si="266"/>
        <v>2016</v>
      </c>
    </row>
    <row r="3385" spans="1:21" ht="116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62"/>
        <v>112</v>
      </c>
      <c r="P3385" s="8">
        <f t="shared" si="263"/>
        <v>65.17</v>
      </c>
      <c r="Q3385" s="10" t="s">
        <v>8315</v>
      </c>
      <c r="R3385" t="s">
        <v>8316</v>
      </c>
      <c r="S3385" s="14">
        <f t="shared" si="264"/>
        <v>42524.782638888893</v>
      </c>
      <c r="T3385" s="15">
        <f t="shared" si="265"/>
        <v>42544.782638888893</v>
      </c>
      <c r="U3385">
        <f t="shared" si="266"/>
        <v>2016</v>
      </c>
    </row>
    <row r="3386" spans="1:21" ht="116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62"/>
        <v>100</v>
      </c>
      <c r="P3386" s="8">
        <f t="shared" si="263"/>
        <v>93.76</v>
      </c>
      <c r="Q3386" s="10" t="s">
        <v>8315</v>
      </c>
      <c r="R3386" t="s">
        <v>8316</v>
      </c>
      <c r="S3386" s="14">
        <f t="shared" si="264"/>
        <v>42292.087592592594</v>
      </c>
      <c r="T3386" s="15">
        <f t="shared" si="265"/>
        <v>42329.125</v>
      </c>
      <c r="U3386">
        <f t="shared" si="266"/>
        <v>2015</v>
      </c>
    </row>
    <row r="3387" spans="1:21" ht="116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62"/>
        <v>100</v>
      </c>
      <c r="P3387" s="8">
        <f t="shared" si="263"/>
        <v>133.33000000000001</v>
      </c>
      <c r="Q3387" s="10" t="s">
        <v>8315</v>
      </c>
      <c r="R3387" t="s">
        <v>8316</v>
      </c>
      <c r="S3387" s="14">
        <f t="shared" si="264"/>
        <v>41953.8675</v>
      </c>
      <c r="T3387" s="15">
        <f t="shared" si="265"/>
        <v>41983.8675</v>
      </c>
      <c r="U3387">
        <f t="shared" si="266"/>
        <v>2014</v>
      </c>
    </row>
    <row r="3388" spans="1:21" ht="130.5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62"/>
        <v>105</v>
      </c>
      <c r="P3388" s="8">
        <f t="shared" si="263"/>
        <v>51.22</v>
      </c>
      <c r="Q3388" s="10" t="s">
        <v>8315</v>
      </c>
      <c r="R3388" t="s">
        <v>8316</v>
      </c>
      <c r="S3388" s="14">
        <f t="shared" si="264"/>
        <v>41946.644745370373</v>
      </c>
      <c r="T3388" s="15">
        <f t="shared" si="265"/>
        <v>41976.644745370373</v>
      </c>
      <c r="U3388">
        <f t="shared" si="266"/>
        <v>2014</v>
      </c>
    </row>
    <row r="3389" spans="1:21" ht="145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62"/>
        <v>117</v>
      </c>
      <c r="P3389" s="8">
        <f t="shared" si="263"/>
        <v>100.17</v>
      </c>
      <c r="Q3389" s="10" t="s">
        <v>8315</v>
      </c>
      <c r="R3389" t="s">
        <v>8316</v>
      </c>
      <c r="S3389" s="14">
        <f t="shared" si="264"/>
        <v>41947.762592592589</v>
      </c>
      <c r="T3389" s="15">
        <f t="shared" si="265"/>
        <v>41987.762592592597</v>
      </c>
      <c r="U3389">
        <f t="shared" si="266"/>
        <v>2014</v>
      </c>
    </row>
    <row r="3390" spans="1:21" ht="116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62"/>
        <v>104</v>
      </c>
      <c r="P3390" s="8">
        <f t="shared" si="263"/>
        <v>34.6</v>
      </c>
      <c r="Q3390" s="10" t="s">
        <v>8315</v>
      </c>
      <c r="R3390" t="s">
        <v>8316</v>
      </c>
      <c r="S3390" s="14">
        <f t="shared" si="264"/>
        <v>42143.461122685185</v>
      </c>
      <c r="T3390" s="15">
        <f t="shared" si="265"/>
        <v>42173.461122685185</v>
      </c>
      <c r="U3390">
        <f t="shared" si="266"/>
        <v>2015</v>
      </c>
    </row>
    <row r="3391" spans="1:21" ht="101.5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62"/>
        <v>115</v>
      </c>
      <c r="P3391" s="8">
        <f t="shared" si="263"/>
        <v>184.68</v>
      </c>
      <c r="Q3391" s="10" t="s">
        <v>8315</v>
      </c>
      <c r="R3391" t="s">
        <v>8316</v>
      </c>
      <c r="S3391" s="14">
        <f t="shared" si="264"/>
        <v>42494.563449074078</v>
      </c>
      <c r="T3391" s="15">
        <f t="shared" si="265"/>
        <v>42524.563449074078</v>
      </c>
      <c r="U3391">
        <f t="shared" si="266"/>
        <v>2016</v>
      </c>
    </row>
    <row r="3392" spans="1:21" ht="116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62"/>
        <v>102</v>
      </c>
      <c r="P3392" s="8">
        <f t="shared" si="263"/>
        <v>69.819999999999993</v>
      </c>
      <c r="Q3392" s="10" t="s">
        <v>8315</v>
      </c>
      <c r="R3392" t="s">
        <v>8316</v>
      </c>
      <c r="S3392" s="14">
        <f t="shared" si="264"/>
        <v>41815.774826388886</v>
      </c>
      <c r="T3392" s="15">
        <f t="shared" si="265"/>
        <v>41830.774826388886</v>
      </c>
      <c r="U3392">
        <f t="shared" si="266"/>
        <v>2014</v>
      </c>
    </row>
    <row r="3393" spans="1:21" ht="116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62"/>
        <v>223</v>
      </c>
      <c r="P3393" s="8">
        <f t="shared" si="263"/>
        <v>61.94</v>
      </c>
      <c r="Q3393" s="10" t="s">
        <v>8315</v>
      </c>
      <c r="R3393" t="s">
        <v>8316</v>
      </c>
      <c r="S3393" s="14">
        <f t="shared" si="264"/>
        <v>41830.545694444445</v>
      </c>
      <c r="T3393" s="15">
        <f t="shared" si="265"/>
        <v>41859.936111111114</v>
      </c>
      <c r="U3393">
        <f t="shared" si="266"/>
        <v>2014</v>
      </c>
    </row>
    <row r="3394" spans="1:21" ht="116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62"/>
        <v>100</v>
      </c>
      <c r="P3394" s="8">
        <f t="shared" si="263"/>
        <v>41.67</v>
      </c>
      <c r="Q3394" s="10" t="s">
        <v>8315</v>
      </c>
      <c r="R3394" t="s">
        <v>8316</v>
      </c>
      <c r="S3394" s="14">
        <f t="shared" si="264"/>
        <v>42446.845543981486</v>
      </c>
      <c r="T3394" s="15">
        <f t="shared" si="265"/>
        <v>42496.845543981486</v>
      </c>
      <c r="U3394">
        <f t="shared" si="266"/>
        <v>2016</v>
      </c>
    </row>
    <row r="3395" spans="1:21" ht="101.5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67">ROUND(E3395/D3395*100,0)</f>
        <v>106</v>
      </c>
      <c r="P3395" s="8">
        <f t="shared" ref="P3395:P3458" si="268">IFERROR(ROUND(E3395/L3395,2),0)</f>
        <v>36.07</v>
      </c>
      <c r="Q3395" s="10" t="s">
        <v>8315</v>
      </c>
      <c r="R3395" t="s">
        <v>8316</v>
      </c>
      <c r="S3395" s="14">
        <f t="shared" ref="S3395:S3458" si="269">(((J3395/60)/60)/24)+DATE(1970,1,1)</f>
        <v>41923.921643518523</v>
      </c>
      <c r="T3395" s="15">
        <f t="shared" ref="T3395:T3458" si="270">(((I3395/60)/60)/24)+DATE(1970,1,1)</f>
        <v>41949.031944444447</v>
      </c>
      <c r="U3395">
        <f t="shared" ref="U3395:U3458" si="271">YEAR(S3395)</f>
        <v>2014</v>
      </c>
    </row>
    <row r="3396" spans="1:21" ht="116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67"/>
        <v>142</v>
      </c>
      <c r="P3396" s="8">
        <f t="shared" si="268"/>
        <v>29</v>
      </c>
      <c r="Q3396" s="10" t="s">
        <v>8315</v>
      </c>
      <c r="R3396" t="s">
        <v>8316</v>
      </c>
      <c r="S3396" s="14">
        <f t="shared" si="269"/>
        <v>41817.59542824074</v>
      </c>
      <c r="T3396" s="15">
        <f t="shared" si="270"/>
        <v>41847.59542824074</v>
      </c>
      <c r="U3396">
        <f t="shared" si="271"/>
        <v>2014</v>
      </c>
    </row>
    <row r="3397" spans="1:21" ht="72.5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67"/>
        <v>184</v>
      </c>
      <c r="P3397" s="8">
        <f t="shared" si="268"/>
        <v>24.21</v>
      </c>
      <c r="Q3397" s="10" t="s">
        <v>8315</v>
      </c>
      <c r="R3397" t="s">
        <v>8316</v>
      </c>
      <c r="S3397" s="14">
        <f t="shared" si="269"/>
        <v>42140.712314814817</v>
      </c>
      <c r="T3397" s="15">
        <f t="shared" si="270"/>
        <v>42154.756944444445</v>
      </c>
      <c r="U3397">
        <f t="shared" si="271"/>
        <v>2015</v>
      </c>
    </row>
    <row r="3398" spans="1:21" ht="101.5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67"/>
        <v>104</v>
      </c>
      <c r="P3398" s="8">
        <f t="shared" si="268"/>
        <v>55.89</v>
      </c>
      <c r="Q3398" s="10" t="s">
        <v>8315</v>
      </c>
      <c r="R3398" t="s">
        <v>8316</v>
      </c>
      <c r="S3398" s="14">
        <f t="shared" si="269"/>
        <v>41764.44663194444</v>
      </c>
      <c r="T3398" s="15">
        <f t="shared" si="270"/>
        <v>41791.165972222225</v>
      </c>
      <c r="U3398">
        <f t="shared" si="271"/>
        <v>2014</v>
      </c>
    </row>
    <row r="3399" spans="1:21" ht="87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67"/>
        <v>112</v>
      </c>
      <c r="P3399" s="8">
        <f t="shared" si="268"/>
        <v>11.67</v>
      </c>
      <c r="Q3399" s="10" t="s">
        <v>8315</v>
      </c>
      <c r="R3399" t="s">
        <v>8316</v>
      </c>
      <c r="S3399" s="14">
        <f t="shared" si="269"/>
        <v>42378.478344907402</v>
      </c>
      <c r="T3399" s="15">
        <f t="shared" si="270"/>
        <v>42418.916666666672</v>
      </c>
      <c r="U3399">
        <f t="shared" si="271"/>
        <v>2016</v>
      </c>
    </row>
    <row r="3400" spans="1:21" ht="116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67"/>
        <v>111</v>
      </c>
      <c r="P3400" s="8">
        <f t="shared" si="268"/>
        <v>68.349999999999994</v>
      </c>
      <c r="Q3400" s="10" t="s">
        <v>8315</v>
      </c>
      <c r="R3400" t="s">
        <v>8316</v>
      </c>
      <c r="S3400" s="14">
        <f t="shared" si="269"/>
        <v>41941.75203703704</v>
      </c>
      <c r="T3400" s="15">
        <f t="shared" si="270"/>
        <v>41964.708333333328</v>
      </c>
      <c r="U3400">
        <f t="shared" si="271"/>
        <v>2014</v>
      </c>
    </row>
    <row r="3401" spans="1:21" ht="101.5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67"/>
        <v>104</v>
      </c>
      <c r="P3401" s="8">
        <f t="shared" si="268"/>
        <v>27.07</v>
      </c>
      <c r="Q3401" s="10" t="s">
        <v>8315</v>
      </c>
      <c r="R3401" t="s">
        <v>8316</v>
      </c>
      <c r="S3401" s="14">
        <f t="shared" si="269"/>
        <v>42026.920428240745</v>
      </c>
      <c r="T3401" s="15">
        <f t="shared" si="270"/>
        <v>42056.920428240745</v>
      </c>
      <c r="U3401">
        <f t="shared" si="271"/>
        <v>2015</v>
      </c>
    </row>
    <row r="3402" spans="1:21" ht="116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67"/>
        <v>100</v>
      </c>
      <c r="P3402" s="8">
        <f t="shared" si="268"/>
        <v>118.13</v>
      </c>
      <c r="Q3402" s="10" t="s">
        <v>8315</v>
      </c>
      <c r="R3402" t="s">
        <v>8316</v>
      </c>
      <c r="S3402" s="14">
        <f t="shared" si="269"/>
        <v>41834.953865740739</v>
      </c>
      <c r="T3402" s="15">
        <f t="shared" si="270"/>
        <v>41879.953865740739</v>
      </c>
      <c r="U3402">
        <f t="shared" si="271"/>
        <v>2014</v>
      </c>
    </row>
    <row r="3403" spans="1:21" ht="130.5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67"/>
        <v>102</v>
      </c>
      <c r="P3403" s="8">
        <f t="shared" si="268"/>
        <v>44.76</v>
      </c>
      <c r="Q3403" s="10" t="s">
        <v>8315</v>
      </c>
      <c r="R3403" t="s">
        <v>8316</v>
      </c>
      <c r="S3403" s="14">
        <f t="shared" si="269"/>
        <v>42193.723912037036</v>
      </c>
      <c r="T3403" s="15">
        <f t="shared" si="270"/>
        <v>42223.723912037036</v>
      </c>
      <c r="U3403">
        <f t="shared" si="271"/>
        <v>2015</v>
      </c>
    </row>
    <row r="3404" spans="1:21" ht="101.5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67"/>
        <v>110</v>
      </c>
      <c r="P3404" s="8">
        <f t="shared" si="268"/>
        <v>99.79</v>
      </c>
      <c r="Q3404" s="10" t="s">
        <v>8315</v>
      </c>
      <c r="R3404" t="s">
        <v>8316</v>
      </c>
      <c r="S3404" s="14">
        <f t="shared" si="269"/>
        <v>42290.61855324074</v>
      </c>
      <c r="T3404" s="15">
        <f t="shared" si="270"/>
        <v>42320.104861111111</v>
      </c>
      <c r="U3404">
        <f t="shared" si="271"/>
        <v>2015</v>
      </c>
    </row>
    <row r="3405" spans="1:21" ht="116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67"/>
        <v>100</v>
      </c>
      <c r="P3405" s="8">
        <f t="shared" si="268"/>
        <v>117.65</v>
      </c>
      <c r="Q3405" s="10" t="s">
        <v>8315</v>
      </c>
      <c r="R3405" t="s">
        <v>8316</v>
      </c>
      <c r="S3405" s="14">
        <f t="shared" si="269"/>
        <v>42150.462083333332</v>
      </c>
      <c r="T3405" s="15">
        <f t="shared" si="270"/>
        <v>42180.462083333332</v>
      </c>
      <c r="U3405">
        <f t="shared" si="271"/>
        <v>2015</v>
      </c>
    </row>
    <row r="3406" spans="1:21" ht="130.5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67"/>
        <v>122</v>
      </c>
      <c r="P3406" s="8">
        <f t="shared" si="268"/>
        <v>203.33</v>
      </c>
      <c r="Q3406" s="10" t="s">
        <v>8315</v>
      </c>
      <c r="R3406" t="s">
        <v>8316</v>
      </c>
      <c r="S3406" s="14">
        <f t="shared" si="269"/>
        <v>42152.503495370373</v>
      </c>
      <c r="T3406" s="15">
        <f t="shared" si="270"/>
        <v>42172.503495370373</v>
      </c>
      <c r="U3406">
        <f t="shared" si="271"/>
        <v>2015</v>
      </c>
    </row>
    <row r="3407" spans="1:21" ht="101.5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67"/>
        <v>138</v>
      </c>
      <c r="P3407" s="8">
        <f t="shared" si="268"/>
        <v>28.32</v>
      </c>
      <c r="Q3407" s="10" t="s">
        <v>8315</v>
      </c>
      <c r="R3407" t="s">
        <v>8316</v>
      </c>
      <c r="S3407" s="14">
        <f t="shared" si="269"/>
        <v>42410.017199074078</v>
      </c>
      <c r="T3407" s="15">
        <f t="shared" si="270"/>
        <v>42430.999305555553</v>
      </c>
      <c r="U3407">
        <f t="shared" si="271"/>
        <v>2016</v>
      </c>
    </row>
    <row r="3408" spans="1:21" ht="87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67"/>
        <v>100</v>
      </c>
      <c r="P3408" s="8">
        <f t="shared" si="268"/>
        <v>110.23</v>
      </c>
      <c r="Q3408" s="10" t="s">
        <v>8315</v>
      </c>
      <c r="R3408" t="s">
        <v>8316</v>
      </c>
      <c r="S3408" s="14">
        <f t="shared" si="269"/>
        <v>41791.492777777778</v>
      </c>
      <c r="T3408" s="15">
        <f t="shared" si="270"/>
        <v>41836.492777777778</v>
      </c>
      <c r="U3408">
        <f t="shared" si="271"/>
        <v>2014</v>
      </c>
    </row>
    <row r="3409" spans="1:21" ht="116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67"/>
        <v>107</v>
      </c>
      <c r="P3409" s="8">
        <f t="shared" si="268"/>
        <v>31.97</v>
      </c>
      <c r="Q3409" s="10" t="s">
        <v>8315</v>
      </c>
      <c r="R3409" t="s">
        <v>8316</v>
      </c>
      <c r="S3409" s="14">
        <f t="shared" si="269"/>
        <v>41796.422326388885</v>
      </c>
      <c r="T3409" s="15">
        <f t="shared" si="270"/>
        <v>41826.422326388885</v>
      </c>
      <c r="U3409">
        <f t="shared" si="271"/>
        <v>2014</v>
      </c>
    </row>
    <row r="3410" spans="1:21" ht="101.5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67"/>
        <v>211</v>
      </c>
      <c r="P3410" s="8">
        <f t="shared" si="268"/>
        <v>58.61</v>
      </c>
      <c r="Q3410" s="10" t="s">
        <v>8315</v>
      </c>
      <c r="R3410" t="s">
        <v>8316</v>
      </c>
      <c r="S3410" s="14">
        <f t="shared" si="269"/>
        <v>41808.991944444446</v>
      </c>
      <c r="T3410" s="15">
        <f t="shared" si="270"/>
        <v>41838.991944444446</v>
      </c>
      <c r="U3410">
        <f t="shared" si="271"/>
        <v>2014</v>
      </c>
    </row>
    <row r="3411" spans="1:21" ht="87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67"/>
        <v>124</v>
      </c>
      <c r="P3411" s="8">
        <f t="shared" si="268"/>
        <v>29.43</v>
      </c>
      <c r="Q3411" s="10" t="s">
        <v>8315</v>
      </c>
      <c r="R3411" t="s">
        <v>8316</v>
      </c>
      <c r="S3411" s="14">
        <f t="shared" si="269"/>
        <v>42544.814328703709</v>
      </c>
      <c r="T3411" s="15">
        <f t="shared" si="270"/>
        <v>42582.873611111107</v>
      </c>
      <c r="U3411">
        <f t="shared" si="271"/>
        <v>2016</v>
      </c>
    </row>
    <row r="3412" spans="1:21" ht="116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67"/>
        <v>109</v>
      </c>
      <c r="P3412" s="8">
        <f t="shared" si="268"/>
        <v>81.38</v>
      </c>
      <c r="Q3412" s="10" t="s">
        <v>8315</v>
      </c>
      <c r="R3412" t="s">
        <v>8316</v>
      </c>
      <c r="S3412" s="14">
        <f t="shared" si="269"/>
        <v>42500.041550925926</v>
      </c>
      <c r="T3412" s="15">
        <f t="shared" si="270"/>
        <v>42527.291666666672</v>
      </c>
      <c r="U3412">
        <f t="shared" si="271"/>
        <v>2016</v>
      </c>
    </row>
    <row r="3413" spans="1:21" ht="116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67"/>
        <v>104</v>
      </c>
      <c r="P3413" s="8">
        <f t="shared" si="268"/>
        <v>199.17</v>
      </c>
      <c r="Q3413" s="10" t="s">
        <v>8315</v>
      </c>
      <c r="R3413" t="s">
        <v>8316</v>
      </c>
      <c r="S3413" s="14">
        <f t="shared" si="269"/>
        <v>42265.022824074069</v>
      </c>
      <c r="T3413" s="15">
        <f t="shared" si="270"/>
        <v>42285.022824074069</v>
      </c>
      <c r="U3413">
        <f t="shared" si="271"/>
        <v>2015</v>
      </c>
    </row>
    <row r="3414" spans="1:21" ht="101.5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67"/>
        <v>100</v>
      </c>
      <c r="P3414" s="8">
        <f t="shared" si="268"/>
        <v>115.38</v>
      </c>
      <c r="Q3414" s="10" t="s">
        <v>8315</v>
      </c>
      <c r="R3414" t="s">
        <v>8316</v>
      </c>
      <c r="S3414" s="14">
        <f t="shared" si="269"/>
        <v>41879.959050925929</v>
      </c>
      <c r="T3414" s="15">
        <f t="shared" si="270"/>
        <v>41909.959050925929</v>
      </c>
      <c r="U3414">
        <f t="shared" si="271"/>
        <v>2014</v>
      </c>
    </row>
    <row r="3415" spans="1:21" ht="116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67"/>
        <v>130</v>
      </c>
      <c r="P3415" s="8">
        <f t="shared" si="268"/>
        <v>46.43</v>
      </c>
      <c r="Q3415" s="10" t="s">
        <v>8315</v>
      </c>
      <c r="R3415" t="s">
        <v>8316</v>
      </c>
      <c r="S3415" s="14">
        <f t="shared" si="269"/>
        <v>42053.733078703706</v>
      </c>
      <c r="T3415" s="15">
        <f t="shared" si="270"/>
        <v>42063.207638888889</v>
      </c>
      <c r="U3415">
        <f t="shared" si="271"/>
        <v>2015</v>
      </c>
    </row>
    <row r="3416" spans="1:21" ht="116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67"/>
        <v>104</v>
      </c>
      <c r="P3416" s="8">
        <f t="shared" si="268"/>
        <v>70.569999999999993</v>
      </c>
      <c r="Q3416" s="10" t="s">
        <v>8315</v>
      </c>
      <c r="R3416" t="s">
        <v>8316</v>
      </c>
      <c r="S3416" s="14">
        <f t="shared" si="269"/>
        <v>42675.832465277781</v>
      </c>
      <c r="T3416" s="15">
        <f t="shared" si="270"/>
        <v>42705.332638888889</v>
      </c>
      <c r="U3416">
        <f t="shared" si="271"/>
        <v>2016</v>
      </c>
    </row>
    <row r="3417" spans="1:21" ht="87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67"/>
        <v>100</v>
      </c>
      <c r="P3417" s="8">
        <f t="shared" si="268"/>
        <v>22.22</v>
      </c>
      <c r="Q3417" s="10" t="s">
        <v>8315</v>
      </c>
      <c r="R3417" t="s">
        <v>8316</v>
      </c>
      <c r="S3417" s="14">
        <f t="shared" si="269"/>
        <v>42467.144166666665</v>
      </c>
      <c r="T3417" s="15">
        <f t="shared" si="270"/>
        <v>42477.979166666672</v>
      </c>
      <c r="U3417">
        <f t="shared" si="271"/>
        <v>2016</v>
      </c>
    </row>
    <row r="3418" spans="1:21" ht="116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67"/>
        <v>120</v>
      </c>
      <c r="P3418" s="8">
        <f t="shared" si="268"/>
        <v>159.47</v>
      </c>
      <c r="Q3418" s="10" t="s">
        <v>8315</v>
      </c>
      <c r="R3418" t="s">
        <v>8316</v>
      </c>
      <c r="S3418" s="14">
        <f t="shared" si="269"/>
        <v>42089.412557870368</v>
      </c>
      <c r="T3418" s="15">
        <f t="shared" si="270"/>
        <v>42117.770833333328</v>
      </c>
      <c r="U3418">
        <f t="shared" si="271"/>
        <v>2015</v>
      </c>
    </row>
    <row r="3419" spans="1:21" ht="116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67"/>
        <v>100</v>
      </c>
      <c r="P3419" s="8">
        <f t="shared" si="268"/>
        <v>37.78</v>
      </c>
      <c r="Q3419" s="10" t="s">
        <v>8315</v>
      </c>
      <c r="R3419" t="s">
        <v>8316</v>
      </c>
      <c r="S3419" s="14">
        <f t="shared" si="269"/>
        <v>41894.91375</v>
      </c>
      <c r="T3419" s="15">
        <f t="shared" si="270"/>
        <v>41938.029861111114</v>
      </c>
      <c r="U3419">
        <f t="shared" si="271"/>
        <v>2014</v>
      </c>
    </row>
    <row r="3420" spans="1:21" ht="116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67"/>
        <v>101</v>
      </c>
      <c r="P3420" s="8">
        <f t="shared" si="268"/>
        <v>72.05</v>
      </c>
      <c r="Q3420" s="10" t="s">
        <v>8315</v>
      </c>
      <c r="R3420" t="s">
        <v>8316</v>
      </c>
      <c r="S3420" s="14">
        <f t="shared" si="269"/>
        <v>41752.83457175926</v>
      </c>
      <c r="T3420" s="15">
        <f t="shared" si="270"/>
        <v>41782.83457175926</v>
      </c>
      <c r="U3420">
        <f t="shared" si="271"/>
        <v>2014</v>
      </c>
    </row>
    <row r="3421" spans="1:21" ht="130.5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67"/>
        <v>107</v>
      </c>
      <c r="P3421" s="8">
        <f t="shared" si="268"/>
        <v>63.7</v>
      </c>
      <c r="Q3421" s="10" t="s">
        <v>8315</v>
      </c>
      <c r="R3421" t="s">
        <v>8316</v>
      </c>
      <c r="S3421" s="14">
        <f t="shared" si="269"/>
        <v>42448.821585648147</v>
      </c>
      <c r="T3421" s="15">
        <f t="shared" si="270"/>
        <v>42466.895833333328</v>
      </c>
      <c r="U3421">
        <f t="shared" si="271"/>
        <v>2016</v>
      </c>
    </row>
    <row r="3422" spans="1:21" ht="87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67"/>
        <v>138</v>
      </c>
      <c r="P3422" s="8">
        <f t="shared" si="268"/>
        <v>28.41</v>
      </c>
      <c r="Q3422" s="10" t="s">
        <v>8315</v>
      </c>
      <c r="R3422" t="s">
        <v>8316</v>
      </c>
      <c r="S3422" s="14">
        <f t="shared" si="269"/>
        <v>42405.090300925927</v>
      </c>
      <c r="T3422" s="15">
        <f t="shared" si="270"/>
        <v>42414</v>
      </c>
      <c r="U3422">
        <f t="shared" si="271"/>
        <v>2016</v>
      </c>
    </row>
    <row r="3423" spans="1:21" ht="130.5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67"/>
        <v>101</v>
      </c>
      <c r="P3423" s="8">
        <f t="shared" si="268"/>
        <v>103.21</v>
      </c>
      <c r="Q3423" s="10" t="s">
        <v>8315</v>
      </c>
      <c r="R3423" t="s">
        <v>8316</v>
      </c>
      <c r="S3423" s="14">
        <f t="shared" si="269"/>
        <v>42037.791238425925</v>
      </c>
      <c r="T3423" s="15">
        <f t="shared" si="270"/>
        <v>42067.791238425925</v>
      </c>
      <c r="U3423">
        <f t="shared" si="271"/>
        <v>2015</v>
      </c>
    </row>
    <row r="3424" spans="1:21" ht="116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67"/>
        <v>109</v>
      </c>
      <c r="P3424" s="8">
        <f t="shared" si="268"/>
        <v>71.150000000000006</v>
      </c>
      <c r="Q3424" s="10" t="s">
        <v>8315</v>
      </c>
      <c r="R3424" t="s">
        <v>8316</v>
      </c>
      <c r="S3424" s="14">
        <f t="shared" si="269"/>
        <v>42323.562222222223</v>
      </c>
      <c r="T3424" s="15">
        <f t="shared" si="270"/>
        <v>42352</v>
      </c>
      <c r="U3424">
        <f t="shared" si="271"/>
        <v>2015</v>
      </c>
    </row>
    <row r="3425" spans="1:21" ht="101.5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67"/>
        <v>140</v>
      </c>
      <c r="P3425" s="8">
        <f t="shared" si="268"/>
        <v>35</v>
      </c>
      <c r="Q3425" s="10" t="s">
        <v>8315</v>
      </c>
      <c r="R3425" t="s">
        <v>8316</v>
      </c>
      <c r="S3425" s="14">
        <f t="shared" si="269"/>
        <v>42088.911354166667</v>
      </c>
      <c r="T3425" s="15">
        <f t="shared" si="270"/>
        <v>42118.911354166667</v>
      </c>
      <c r="U3425">
        <f t="shared" si="271"/>
        <v>2015</v>
      </c>
    </row>
    <row r="3426" spans="1:21" ht="116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67"/>
        <v>104</v>
      </c>
      <c r="P3426" s="8">
        <f t="shared" si="268"/>
        <v>81.78</v>
      </c>
      <c r="Q3426" s="10" t="s">
        <v>8315</v>
      </c>
      <c r="R3426" t="s">
        <v>8316</v>
      </c>
      <c r="S3426" s="14">
        <f t="shared" si="269"/>
        <v>42018.676898148144</v>
      </c>
      <c r="T3426" s="15">
        <f t="shared" si="270"/>
        <v>42040.290972222225</v>
      </c>
      <c r="U3426">
        <f t="shared" si="271"/>
        <v>2015</v>
      </c>
    </row>
    <row r="3427" spans="1:21" ht="101.5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67"/>
        <v>103</v>
      </c>
      <c r="P3427" s="8">
        <f t="shared" si="268"/>
        <v>297.02999999999997</v>
      </c>
      <c r="Q3427" s="10" t="s">
        <v>8315</v>
      </c>
      <c r="R3427" t="s">
        <v>8316</v>
      </c>
      <c r="S3427" s="14">
        <f t="shared" si="269"/>
        <v>41884.617314814815</v>
      </c>
      <c r="T3427" s="15">
        <f t="shared" si="270"/>
        <v>41916.617314814815</v>
      </c>
      <c r="U3427">
        <f t="shared" si="271"/>
        <v>2014</v>
      </c>
    </row>
    <row r="3428" spans="1:21" ht="101.5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67"/>
        <v>108</v>
      </c>
      <c r="P3428" s="8">
        <f t="shared" si="268"/>
        <v>46.61</v>
      </c>
      <c r="Q3428" s="10" t="s">
        <v>8315</v>
      </c>
      <c r="R3428" t="s">
        <v>8316</v>
      </c>
      <c r="S3428" s="14">
        <f t="shared" si="269"/>
        <v>41884.056747685187</v>
      </c>
      <c r="T3428" s="15">
        <f t="shared" si="270"/>
        <v>41903.083333333336</v>
      </c>
      <c r="U3428">
        <f t="shared" si="271"/>
        <v>2014</v>
      </c>
    </row>
    <row r="3429" spans="1:21" ht="101.5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67"/>
        <v>100</v>
      </c>
      <c r="P3429" s="8">
        <f t="shared" si="268"/>
        <v>51.72</v>
      </c>
      <c r="Q3429" s="10" t="s">
        <v>8315</v>
      </c>
      <c r="R3429" t="s">
        <v>8316</v>
      </c>
      <c r="S3429" s="14">
        <f t="shared" si="269"/>
        <v>41792.645277777774</v>
      </c>
      <c r="T3429" s="15">
        <f t="shared" si="270"/>
        <v>41822.645277777774</v>
      </c>
      <c r="U3429">
        <f t="shared" si="271"/>
        <v>2014</v>
      </c>
    </row>
    <row r="3430" spans="1:21" ht="130.5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67"/>
        <v>103</v>
      </c>
      <c r="P3430" s="8">
        <f t="shared" si="268"/>
        <v>40.29</v>
      </c>
      <c r="Q3430" s="10" t="s">
        <v>8315</v>
      </c>
      <c r="R3430" t="s">
        <v>8316</v>
      </c>
      <c r="S3430" s="14">
        <f t="shared" si="269"/>
        <v>42038.720451388886</v>
      </c>
      <c r="T3430" s="15">
        <f t="shared" si="270"/>
        <v>42063.708333333328</v>
      </c>
      <c r="U3430">
        <f t="shared" si="271"/>
        <v>2015</v>
      </c>
    </row>
    <row r="3431" spans="1:21" ht="101.5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67"/>
        <v>130</v>
      </c>
      <c r="P3431" s="8">
        <f t="shared" si="268"/>
        <v>16.25</v>
      </c>
      <c r="Q3431" s="10" t="s">
        <v>8315</v>
      </c>
      <c r="R3431" t="s">
        <v>8316</v>
      </c>
      <c r="S3431" s="14">
        <f t="shared" si="269"/>
        <v>42662.021539351852</v>
      </c>
      <c r="T3431" s="15">
        <f t="shared" si="270"/>
        <v>42676.021539351852</v>
      </c>
      <c r="U3431">
        <f t="shared" si="271"/>
        <v>2016</v>
      </c>
    </row>
    <row r="3432" spans="1:21" ht="116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67"/>
        <v>109</v>
      </c>
      <c r="P3432" s="8">
        <f t="shared" si="268"/>
        <v>30.15</v>
      </c>
      <c r="Q3432" s="10" t="s">
        <v>8315</v>
      </c>
      <c r="R3432" t="s">
        <v>8316</v>
      </c>
      <c r="S3432" s="14">
        <f t="shared" si="269"/>
        <v>41820.945613425924</v>
      </c>
      <c r="T3432" s="15">
        <f t="shared" si="270"/>
        <v>41850.945613425924</v>
      </c>
      <c r="U3432">
        <f t="shared" si="271"/>
        <v>2014</v>
      </c>
    </row>
    <row r="3433" spans="1:21" ht="101.5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67"/>
        <v>100</v>
      </c>
      <c r="P3433" s="8">
        <f t="shared" si="268"/>
        <v>95.24</v>
      </c>
      <c r="Q3433" s="10" t="s">
        <v>8315</v>
      </c>
      <c r="R3433" t="s">
        <v>8316</v>
      </c>
      <c r="S3433" s="14">
        <f t="shared" si="269"/>
        <v>41839.730937500004</v>
      </c>
      <c r="T3433" s="15">
        <f t="shared" si="270"/>
        <v>41869.730937500004</v>
      </c>
      <c r="U3433">
        <f t="shared" si="271"/>
        <v>2014</v>
      </c>
    </row>
    <row r="3434" spans="1:21" ht="101.5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67"/>
        <v>110</v>
      </c>
      <c r="P3434" s="8">
        <f t="shared" si="268"/>
        <v>52.21</v>
      </c>
      <c r="Q3434" s="10" t="s">
        <v>8315</v>
      </c>
      <c r="R3434" t="s">
        <v>8316</v>
      </c>
      <c r="S3434" s="14">
        <f t="shared" si="269"/>
        <v>42380.581180555557</v>
      </c>
      <c r="T3434" s="15">
        <f t="shared" si="270"/>
        <v>42405.916666666672</v>
      </c>
      <c r="U3434">
        <f t="shared" si="271"/>
        <v>2016</v>
      </c>
    </row>
    <row r="3435" spans="1:21" ht="87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67"/>
        <v>100</v>
      </c>
      <c r="P3435" s="8">
        <f t="shared" si="268"/>
        <v>134.15</v>
      </c>
      <c r="Q3435" s="10" t="s">
        <v>8315</v>
      </c>
      <c r="R3435" t="s">
        <v>8316</v>
      </c>
      <c r="S3435" s="14">
        <f t="shared" si="269"/>
        <v>41776.063136574077</v>
      </c>
      <c r="T3435" s="15">
        <f t="shared" si="270"/>
        <v>41807.125</v>
      </c>
      <c r="U3435">
        <f t="shared" si="271"/>
        <v>2014</v>
      </c>
    </row>
    <row r="3436" spans="1:21" ht="116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67"/>
        <v>106</v>
      </c>
      <c r="P3436" s="8">
        <f t="shared" si="268"/>
        <v>62.83</v>
      </c>
      <c r="Q3436" s="10" t="s">
        <v>8315</v>
      </c>
      <c r="R3436" t="s">
        <v>8316</v>
      </c>
      <c r="S3436" s="14">
        <f t="shared" si="269"/>
        <v>41800.380428240744</v>
      </c>
      <c r="T3436" s="15">
        <f t="shared" si="270"/>
        <v>41830.380428240744</v>
      </c>
      <c r="U3436">
        <f t="shared" si="271"/>
        <v>2014</v>
      </c>
    </row>
    <row r="3437" spans="1:21" ht="116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67"/>
        <v>112</v>
      </c>
      <c r="P3437" s="8">
        <f t="shared" si="268"/>
        <v>58.95</v>
      </c>
      <c r="Q3437" s="10" t="s">
        <v>8315</v>
      </c>
      <c r="R3437" t="s">
        <v>8316</v>
      </c>
      <c r="S3437" s="14">
        <f t="shared" si="269"/>
        <v>42572.61681712963</v>
      </c>
      <c r="T3437" s="15">
        <f t="shared" si="270"/>
        <v>42589.125</v>
      </c>
      <c r="U3437">
        <f t="shared" si="271"/>
        <v>2016</v>
      </c>
    </row>
    <row r="3438" spans="1:21" ht="116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67"/>
        <v>106</v>
      </c>
      <c r="P3438" s="8">
        <f t="shared" si="268"/>
        <v>143.11000000000001</v>
      </c>
      <c r="Q3438" s="10" t="s">
        <v>8315</v>
      </c>
      <c r="R3438" t="s">
        <v>8316</v>
      </c>
      <c r="S3438" s="14">
        <f t="shared" si="269"/>
        <v>41851.541585648149</v>
      </c>
      <c r="T3438" s="15">
        <f t="shared" si="270"/>
        <v>41872.686111111114</v>
      </c>
      <c r="U3438">
        <f t="shared" si="271"/>
        <v>2014</v>
      </c>
    </row>
    <row r="3439" spans="1:21" ht="116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67"/>
        <v>101</v>
      </c>
      <c r="P3439" s="8">
        <f t="shared" si="268"/>
        <v>84.17</v>
      </c>
      <c r="Q3439" s="10" t="s">
        <v>8315</v>
      </c>
      <c r="R3439" t="s">
        <v>8316</v>
      </c>
      <c r="S3439" s="14">
        <f t="shared" si="269"/>
        <v>42205.710879629631</v>
      </c>
      <c r="T3439" s="15">
        <f t="shared" si="270"/>
        <v>42235.710879629631</v>
      </c>
      <c r="U3439">
        <f t="shared" si="271"/>
        <v>2015</v>
      </c>
    </row>
    <row r="3440" spans="1:21" ht="116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67"/>
        <v>104</v>
      </c>
      <c r="P3440" s="8">
        <f t="shared" si="268"/>
        <v>186.07</v>
      </c>
      <c r="Q3440" s="10" t="s">
        <v>8315</v>
      </c>
      <c r="R3440" t="s">
        <v>8316</v>
      </c>
      <c r="S3440" s="14">
        <f t="shared" si="269"/>
        <v>42100.927858796291</v>
      </c>
      <c r="T3440" s="15">
        <f t="shared" si="270"/>
        <v>42126.875</v>
      </c>
      <c r="U3440">
        <f t="shared" si="271"/>
        <v>2015</v>
      </c>
    </row>
    <row r="3441" spans="1:21" ht="72.5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67"/>
        <v>135</v>
      </c>
      <c r="P3441" s="8">
        <f t="shared" si="268"/>
        <v>89.79</v>
      </c>
      <c r="Q3441" s="10" t="s">
        <v>8315</v>
      </c>
      <c r="R3441" t="s">
        <v>8316</v>
      </c>
      <c r="S3441" s="14">
        <f t="shared" si="269"/>
        <v>42374.911226851851</v>
      </c>
      <c r="T3441" s="15">
        <f t="shared" si="270"/>
        <v>42388.207638888889</v>
      </c>
      <c r="U3441">
        <f t="shared" si="271"/>
        <v>2016</v>
      </c>
    </row>
    <row r="3442" spans="1:21" ht="116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67"/>
        <v>105</v>
      </c>
      <c r="P3442" s="8">
        <f t="shared" si="268"/>
        <v>64.16</v>
      </c>
      <c r="Q3442" s="10" t="s">
        <v>8315</v>
      </c>
      <c r="R3442" t="s">
        <v>8316</v>
      </c>
      <c r="S3442" s="14">
        <f t="shared" si="269"/>
        <v>41809.12300925926</v>
      </c>
      <c r="T3442" s="15">
        <f t="shared" si="270"/>
        <v>41831.677083333336</v>
      </c>
      <c r="U3442">
        <f t="shared" si="271"/>
        <v>2014</v>
      </c>
    </row>
    <row r="3443" spans="1:21" ht="101.5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67"/>
        <v>103</v>
      </c>
      <c r="P3443" s="8">
        <f t="shared" si="268"/>
        <v>59.65</v>
      </c>
      <c r="Q3443" s="10" t="s">
        <v>8315</v>
      </c>
      <c r="R3443" t="s">
        <v>8316</v>
      </c>
      <c r="S3443" s="14">
        <f t="shared" si="269"/>
        <v>42294.429641203707</v>
      </c>
      <c r="T3443" s="15">
        <f t="shared" si="270"/>
        <v>42321.845138888893</v>
      </c>
      <c r="U3443">
        <f t="shared" si="271"/>
        <v>2015</v>
      </c>
    </row>
    <row r="3444" spans="1:21" ht="130.5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67"/>
        <v>100</v>
      </c>
      <c r="P3444" s="8">
        <f t="shared" si="268"/>
        <v>31.25</v>
      </c>
      <c r="Q3444" s="10" t="s">
        <v>8315</v>
      </c>
      <c r="R3444" t="s">
        <v>8316</v>
      </c>
      <c r="S3444" s="14">
        <f t="shared" si="269"/>
        <v>42124.841111111105</v>
      </c>
      <c r="T3444" s="15">
        <f t="shared" si="270"/>
        <v>42154.841111111105</v>
      </c>
      <c r="U3444">
        <f t="shared" si="271"/>
        <v>2015</v>
      </c>
    </row>
    <row r="3445" spans="1:21" ht="116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67"/>
        <v>186</v>
      </c>
      <c r="P3445" s="8">
        <f t="shared" si="268"/>
        <v>41.22</v>
      </c>
      <c r="Q3445" s="10" t="s">
        <v>8315</v>
      </c>
      <c r="R3445" t="s">
        <v>8316</v>
      </c>
      <c r="S3445" s="14">
        <f t="shared" si="269"/>
        <v>41861.524837962963</v>
      </c>
      <c r="T3445" s="15">
        <f t="shared" si="270"/>
        <v>41891.524837962963</v>
      </c>
      <c r="U3445">
        <f t="shared" si="271"/>
        <v>2014</v>
      </c>
    </row>
    <row r="3446" spans="1:21" ht="116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67"/>
        <v>289</v>
      </c>
      <c r="P3446" s="8">
        <f t="shared" si="268"/>
        <v>43.35</v>
      </c>
      <c r="Q3446" s="10" t="s">
        <v>8315</v>
      </c>
      <c r="R3446" t="s">
        <v>8316</v>
      </c>
      <c r="S3446" s="14">
        <f t="shared" si="269"/>
        <v>42521.291504629626</v>
      </c>
      <c r="T3446" s="15">
        <f t="shared" si="270"/>
        <v>42529.582638888889</v>
      </c>
      <c r="U3446">
        <f t="shared" si="271"/>
        <v>2016</v>
      </c>
    </row>
    <row r="3447" spans="1:21" ht="87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67"/>
        <v>100</v>
      </c>
      <c r="P3447" s="8">
        <f t="shared" si="268"/>
        <v>64.52</v>
      </c>
      <c r="Q3447" s="10" t="s">
        <v>8315</v>
      </c>
      <c r="R3447" t="s">
        <v>8316</v>
      </c>
      <c r="S3447" s="14">
        <f t="shared" si="269"/>
        <v>42272.530509259261</v>
      </c>
      <c r="T3447" s="15">
        <f t="shared" si="270"/>
        <v>42300.530509259261</v>
      </c>
      <c r="U3447">
        <f t="shared" si="271"/>
        <v>2015</v>
      </c>
    </row>
    <row r="3448" spans="1:21" ht="130.5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67"/>
        <v>108</v>
      </c>
      <c r="P3448" s="8">
        <f t="shared" si="268"/>
        <v>43.28</v>
      </c>
      <c r="Q3448" s="10" t="s">
        <v>8315</v>
      </c>
      <c r="R3448" t="s">
        <v>8316</v>
      </c>
      <c r="S3448" s="14">
        <f t="shared" si="269"/>
        <v>42016.832465277781</v>
      </c>
      <c r="T3448" s="15">
        <f t="shared" si="270"/>
        <v>42040.513888888891</v>
      </c>
      <c r="U3448">
        <f t="shared" si="271"/>
        <v>2015</v>
      </c>
    </row>
    <row r="3449" spans="1:21" ht="72.5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67"/>
        <v>108</v>
      </c>
      <c r="P3449" s="8">
        <f t="shared" si="268"/>
        <v>77</v>
      </c>
      <c r="Q3449" s="10" t="s">
        <v>8315</v>
      </c>
      <c r="R3449" t="s">
        <v>8316</v>
      </c>
      <c r="S3449" s="14">
        <f t="shared" si="269"/>
        <v>42402.889027777783</v>
      </c>
      <c r="T3449" s="15">
        <f t="shared" si="270"/>
        <v>42447.847361111111</v>
      </c>
      <c r="U3449">
        <f t="shared" si="271"/>
        <v>2016</v>
      </c>
    </row>
    <row r="3450" spans="1:21" ht="101.5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67"/>
        <v>110</v>
      </c>
      <c r="P3450" s="8">
        <f t="shared" si="268"/>
        <v>51.22</v>
      </c>
      <c r="Q3450" s="10" t="s">
        <v>8315</v>
      </c>
      <c r="R3450" t="s">
        <v>8316</v>
      </c>
      <c r="S3450" s="14">
        <f t="shared" si="269"/>
        <v>41960.119085648148</v>
      </c>
      <c r="T3450" s="15">
        <f t="shared" si="270"/>
        <v>41990.119085648148</v>
      </c>
      <c r="U3450">
        <f t="shared" si="271"/>
        <v>2014</v>
      </c>
    </row>
    <row r="3451" spans="1:21" ht="101.5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67"/>
        <v>171</v>
      </c>
      <c r="P3451" s="8">
        <f t="shared" si="268"/>
        <v>68.25</v>
      </c>
      <c r="Q3451" s="10" t="s">
        <v>8315</v>
      </c>
      <c r="R3451" t="s">
        <v>8316</v>
      </c>
      <c r="S3451" s="14">
        <f t="shared" si="269"/>
        <v>42532.052523148144</v>
      </c>
      <c r="T3451" s="15">
        <f t="shared" si="270"/>
        <v>42560.166666666672</v>
      </c>
      <c r="U3451">
        <f t="shared" si="271"/>
        <v>2016</v>
      </c>
    </row>
    <row r="3452" spans="1:21" ht="116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67"/>
        <v>152</v>
      </c>
      <c r="P3452" s="8">
        <f t="shared" si="268"/>
        <v>19.489999999999998</v>
      </c>
      <c r="Q3452" s="10" t="s">
        <v>8315</v>
      </c>
      <c r="R3452" t="s">
        <v>8316</v>
      </c>
      <c r="S3452" s="14">
        <f t="shared" si="269"/>
        <v>42036.704525462963</v>
      </c>
      <c r="T3452" s="15">
        <f t="shared" si="270"/>
        <v>42096.662858796291</v>
      </c>
      <c r="U3452">
        <f t="shared" si="271"/>
        <v>2015</v>
      </c>
    </row>
    <row r="3453" spans="1:21" ht="116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67"/>
        <v>101</v>
      </c>
      <c r="P3453" s="8">
        <f t="shared" si="268"/>
        <v>41.13</v>
      </c>
      <c r="Q3453" s="10" t="s">
        <v>8315</v>
      </c>
      <c r="R3453" t="s">
        <v>8316</v>
      </c>
      <c r="S3453" s="14">
        <f t="shared" si="269"/>
        <v>42088.723692129628</v>
      </c>
      <c r="T3453" s="15">
        <f t="shared" si="270"/>
        <v>42115.723692129628</v>
      </c>
      <c r="U3453">
        <f t="shared" si="271"/>
        <v>2015</v>
      </c>
    </row>
    <row r="3454" spans="1:21" ht="116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67"/>
        <v>153</v>
      </c>
      <c r="P3454" s="8">
        <f t="shared" si="268"/>
        <v>41.41</v>
      </c>
      <c r="Q3454" s="10" t="s">
        <v>8315</v>
      </c>
      <c r="R3454" t="s">
        <v>8316</v>
      </c>
      <c r="S3454" s="14">
        <f t="shared" si="269"/>
        <v>41820.639189814814</v>
      </c>
      <c r="T3454" s="15">
        <f t="shared" si="270"/>
        <v>41843.165972222225</v>
      </c>
      <c r="U3454">
        <f t="shared" si="271"/>
        <v>2014</v>
      </c>
    </row>
    <row r="3455" spans="1:21" ht="116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67"/>
        <v>128</v>
      </c>
      <c r="P3455" s="8">
        <f t="shared" si="268"/>
        <v>27.5</v>
      </c>
      <c r="Q3455" s="10" t="s">
        <v>8315</v>
      </c>
      <c r="R3455" t="s">
        <v>8316</v>
      </c>
      <c r="S3455" s="14">
        <f t="shared" si="269"/>
        <v>42535.97865740741</v>
      </c>
      <c r="T3455" s="15">
        <f t="shared" si="270"/>
        <v>42595.97865740741</v>
      </c>
      <c r="U3455">
        <f t="shared" si="271"/>
        <v>2016</v>
      </c>
    </row>
    <row r="3456" spans="1:21" ht="116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67"/>
        <v>101</v>
      </c>
      <c r="P3456" s="8">
        <f t="shared" si="268"/>
        <v>33.57</v>
      </c>
      <c r="Q3456" s="10" t="s">
        <v>8315</v>
      </c>
      <c r="R3456" t="s">
        <v>8316</v>
      </c>
      <c r="S3456" s="14">
        <f t="shared" si="269"/>
        <v>41821.698599537034</v>
      </c>
      <c r="T3456" s="15">
        <f t="shared" si="270"/>
        <v>41851.698599537034</v>
      </c>
      <c r="U3456">
        <f t="shared" si="271"/>
        <v>2014</v>
      </c>
    </row>
    <row r="3457" spans="1:21" ht="116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67"/>
        <v>101</v>
      </c>
      <c r="P3457" s="8">
        <f t="shared" si="268"/>
        <v>145.87</v>
      </c>
      <c r="Q3457" s="10" t="s">
        <v>8315</v>
      </c>
      <c r="R3457" t="s">
        <v>8316</v>
      </c>
      <c r="S3457" s="14">
        <f t="shared" si="269"/>
        <v>42626.7503125</v>
      </c>
      <c r="T3457" s="15">
        <f t="shared" si="270"/>
        <v>42656.7503125</v>
      </c>
      <c r="U3457">
        <f t="shared" si="271"/>
        <v>2016</v>
      </c>
    </row>
    <row r="3458" spans="1:21" ht="130.5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67"/>
        <v>191</v>
      </c>
      <c r="P3458" s="8">
        <f t="shared" si="268"/>
        <v>358.69</v>
      </c>
      <c r="Q3458" s="10" t="s">
        <v>8315</v>
      </c>
      <c r="R3458" t="s">
        <v>8316</v>
      </c>
      <c r="S3458" s="14">
        <f t="shared" si="269"/>
        <v>41821.205636574072</v>
      </c>
      <c r="T3458" s="15">
        <f t="shared" si="270"/>
        <v>41852.290972222225</v>
      </c>
      <c r="U3458">
        <f t="shared" si="271"/>
        <v>2014</v>
      </c>
    </row>
    <row r="3459" spans="1:21" ht="72.5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72">ROUND(E3459/D3459*100,0)</f>
        <v>140</v>
      </c>
      <c r="P3459" s="8">
        <f t="shared" ref="P3459:P3522" si="273">IFERROR(ROUND(E3459/L3459,2),0)</f>
        <v>50.98</v>
      </c>
      <c r="Q3459" s="10" t="s">
        <v>8315</v>
      </c>
      <c r="R3459" t="s">
        <v>8316</v>
      </c>
      <c r="S3459" s="14">
        <f t="shared" ref="S3459:S3522" si="274">(((J3459/60)/60)/24)+DATE(1970,1,1)</f>
        <v>42016.706678240742</v>
      </c>
      <c r="T3459" s="15">
        <f t="shared" ref="T3459:T3522" si="275">(((I3459/60)/60)/24)+DATE(1970,1,1)</f>
        <v>42047.249305555553</v>
      </c>
      <c r="U3459">
        <f t="shared" ref="U3459:U3522" si="276">YEAR(S3459)</f>
        <v>2015</v>
      </c>
    </row>
    <row r="3460" spans="1:21" ht="116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72"/>
        <v>124</v>
      </c>
      <c r="P3460" s="8">
        <f t="shared" si="273"/>
        <v>45.04</v>
      </c>
      <c r="Q3460" s="10" t="s">
        <v>8315</v>
      </c>
      <c r="R3460" t="s">
        <v>8316</v>
      </c>
      <c r="S3460" s="14">
        <f t="shared" si="274"/>
        <v>42011.202581018515</v>
      </c>
      <c r="T3460" s="15">
        <f t="shared" si="275"/>
        <v>42038.185416666667</v>
      </c>
      <c r="U3460">
        <f t="shared" si="276"/>
        <v>2015</v>
      </c>
    </row>
    <row r="3461" spans="1:21" ht="116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72"/>
        <v>126</v>
      </c>
      <c r="P3461" s="8">
        <f t="shared" si="273"/>
        <v>17.53</v>
      </c>
      <c r="Q3461" s="10" t="s">
        <v>8315</v>
      </c>
      <c r="R3461" t="s">
        <v>8316</v>
      </c>
      <c r="S3461" s="14">
        <f t="shared" si="274"/>
        <v>42480.479861111111</v>
      </c>
      <c r="T3461" s="15">
        <f t="shared" si="275"/>
        <v>42510.479861111111</v>
      </c>
      <c r="U3461">
        <f t="shared" si="276"/>
        <v>2016</v>
      </c>
    </row>
    <row r="3462" spans="1:21" ht="101.5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72"/>
        <v>190</v>
      </c>
      <c r="P3462" s="8">
        <f t="shared" si="273"/>
        <v>50</v>
      </c>
      <c r="Q3462" s="10" t="s">
        <v>8315</v>
      </c>
      <c r="R3462" t="s">
        <v>8316</v>
      </c>
      <c r="S3462" s="14">
        <f t="shared" si="274"/>
        <v>41852.527222222219</v>
      </c>
      <c r="T3462" s="15">
        <f t="shared" si="275"/>
        <v>41866.527222222219</v>
      </c>
      <c r="U3462">
        <f t="shared" si="276"/>
        <v>2014</v>
      </c>
    </row>
    <row r="3463" spans="1:21" ht="130.5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72"/>
        <v>139</v>
      </c>
      <c r="P3463" s="8">
        <f t="shared" si="273"/>
        <v>57.92</v>
      </c>
      <c r="Q3463" s="10" t="s">
        <v>8315</v>
      </c>
      <c r="R3463" t="s">
        <v>8316</v>
      </c>
      <c r="S3463" s="14">
        <f t="shared" si="274"/>
        <v>42643.632858796293</v>
      </c>
      <c r="T3463" s="15">
        <f t="shared" si="275"/>
        <v>42672.125</v>
      </c>
      <c r="U3463">
        <f t="shared" si="276"/>
        <v>2016</v>
      </c>
    </row>
    <row r="3464" spans="1:21" ht="101.5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72"/>
        <v>202</v>
      </c>
      <c r="P3464" s="8">
        <f t="shared" si="273"/>
        <v>29.71</v>
      </c>
      <c r="Q3464" s="10" t="s">
        <v>8315</v>
      </c>
      <c r="R3464" t="s">
        <v>8316</v>
      </c>
      <c r="S3464" s="14">
        <f t="shared" si="274"/>
        <v>42179.898472222223</v>
      </c>
      <c r="T3464" s="15">
        <f t="shared" si="275"/>
        <v>42195.75</v>
      </c>
      <c r="U3464">
        <f t="shared" si="276"/>
        <v>2015</v>
      </c>
    </row>
    <row r="3465" spans="1:21" ht="116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72"/>
        <v>103</v>
      </c>
      <c r="P3465" s="8">
        <f t="shared" si="273"/>
        <v>90.68</v>
      </c>
      <c r="Q3465" s="10" t="s">
        <v>8315</v>
      </c>
      <c r="R3465" t="s">
        <v>8316</v>
      </c>
      <c r="S3465" s="14">
        <f t="shared" si="274"/>
        <v>42612.918807870374</v>
      </c>
      <c r="T3465" s="15">
        <f t="shared" si="275"/>
        <v>42654.165972222225</v>
      </c>
      <c r="U3465">
        <f t="shared" si="276"/>
        <v>2016</v>
      </c>
    </row>
    <row r="3466" spans="1:21" ht="130.5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72"/>
        <v>102</v>
      </c>
      <c r="P3466" s="8">
        <f t="shared" si="273"/>
        <v>55.01</v>
      </c>
      <c r="Q3466" s="10" t="s">
        <v>8315</v>
      </c>
      <c r="R3466" t="s">
        <v>8316</v>
      </c>
      <c r="S3466" s="14">
        <f t="shared" si="274"/>
        <v>42575.130057870367</v>
      </c>
      <c r="T3466" s="15">
        <f t="shared" si="275"/>
        <v>42605.130057870367</v>
      </c>
      <c r="U3466">
        <f t="shared" si="276"/>
        <v>2016</v>
      </c>
    </row>
    <row r="3467" spans="1:21" ht="101.5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72"/>
        <v>103</v>
      </c>
      <c r="P3467" s="8">
        <f t="shared" si="273"/>
        <v>57.22</v>
      </c>
      <c r="Q3467" s="10" t="s">
        <v>8315</v>
      </c>
      <c r="R3467" t="s">
        <v>8316</v>
      </c>
      <c r="S3467" s="14">
        <f t="shared" si="274"/>
        <v>42200.625833333332</v>
      </c>
      <c r="T3467" s="15">
        <f t="shared" si="275"/>
        <v>42225.666666666672</v>
      </c>
      <c r="U3467">
        <f t="shared" si="276"/>
        <v>2015</v>
      </c>
    </row>
    <row r="3468" spans="1:21" ht="87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72"/>
        <v>127</v>
      </c>
      <c r="P3468" s="8">
        <f t="shared" si="273"/>
        <v>72.95</v>
      </c>
      <c r="Q3468" s="10" t="s">
        <v>8315</v>
      </c>
      <c r="R3468" t="s">
        <v>8316</v>
      </c>
      <c r="S3468" s="14">
        <f t="shared" si="274"/>
        <v>42420.019097222219</v>
      </c>
      <c r="T3468" s="15">
        <f t="shared" si="275"/>
        <v>42479.977430555555</v>
      </c>
      <c r="U3468">
        <f t="shared" si="276"/>
        <v>2016</v>
      </c>
    </row>
    <row r="3469" spans="1:21" ht="29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72"/>
        <v>101</v>
      </c>
      <c r="P3469" s="8">
        <f t="shared" si="273"/>
        <v>64.47</v>
      </c>
      <c r="Q3469" s="10" t="s">
        <v>8315</v>
      </c>
      <c r="R3469" t="s">
        <v>8316</v>
      </c>
      <c r="S3469" s="14">
        <f t="shared" si="274"/>
        <v>42053.671666666662</v>
      </c>
      <c r="T3469" s="15">
        <f t="shared" si="275"/>
        <v>42083.630000000005</v>
      </c>
      <c r="U3469">
        <f t="shared" si="276"/>
        <v>2015</v>
      </c>
    </row>
    <row r="3470" spans="1:21" ht="101.5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72"/>
        <v>122</v>
      </c>
      <c r="P3470" s="8">
        <f t="shared" si="273"/>
        <v>716.35</v>
      </c>
      <c r="Q3470" s="10" t="s">
        <v>8315</v>
      </c>
      <c r="R3470" t="s">
        <v>8316</v>
      </c>
      <c r="S3470" s="14">
        <f t="shared" si="274"/>
        <v>42605.765381944439</v>
      </c>
      <c r="T3470" s="15">
        <f t="shared" si="275"/>
        <v>42634.125</v>
      </c>
      <c r="U3470">
        <f t="shared" si="276"/>
        <v>2016</v>
      </c>
    </row>
    <row r="3471" spans="1:21" ht="116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72"/>
        <v>113</v>
      </c>
      <c r="P3471" s="8">
        <f t="shared" si="273"/>
        <v>50.4</v>
      </c>
      <c r="Q3471" s="10" t="s">
        <v>8315</v>
      </c>
      <c r="R3471" t="s">
        <v>8316</v>
      </c>
      <c r="S3471" s="14">
        <f t="shared" si="274"/>
        <v>42458.641724537039</v>
      </c>
      <c r="T3471" s="15">
        <f t="shared" si="275"/>
        <v>42488.641724537039</v>
      </c>
      <c r="U3471">
        <f t="shared" si="276"/>
        <v>2016</v>
      </c>
    </row>
    <row r="3472" spans="1:21" ht="72.5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72"/>
        <v>150</v>
      </c>
      <c r="P3472" s="8">
        <f t="shared" si="273"/>
        <v>41.67</v>
      </c>
      <c r="Q3472" s="10" t="s">
        <v>8315</v>
      </c>
      <c r="R3472" t="s">
        <v>8316</v>
      </c>
      <c r="S3472" s="14">
        <f t="shared" si="274"/>
        <v>42529.022013888884</v>
      </c>
      <c r="T3472" s="15">
        <f t="shared" si="275"/>
        <v>42566.901388888888</v>
      </c>
      <c r="U3472">
        <f t="shared" si="276"/>
        <v>2016</v>
      </c>
    </row>
    <row r="3473" spans="1:21" ht="116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72"/>
        <v>215</v>
      </c>
      <c r="P3473" s="8">
        <f t="shared" si="273"/>
        <v>35.770000000000003</v>
      </c>
      <c r="Q3473" s="10" t="s">
        <v>8315</v>
      </c>
      <c r="R3473" t="s">
        <v>8316</v>
      </c>
      <c r="S3473" s="14">
        <f t="shared" si="274"/>
        <v>41841.820486111108</v>
      </c>
      <c r="T3473" s="15">
        <f t="shared" si="275"/>
        <v>41882.833333333336</v>
      </c>
      <c r="U3473">
        <f t="shared" si="276"/>
        <v>2014</v>
      </c>
    </row>
    <row r="3474" spans="1:21" ht="116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72"/>
        <v>102</v>
      </c>
      <c r="P3474" s="8">
        <f t="shared" si="273"/>
        <v>88.74</v>
      </c>
      <c r="Q3474" s="10" t="s">
        <v>8315</v>
      </c>
      <c r="R3474" t="s">
        <v>8316</v>
      </c>
      <c r="S3474" s="14">
        <f t="shared" si="274"/>
        <v>41928.170497685183</v>
      </c>
      <c r="T3474" s="15">
        <f t="shared" si="275"/>
        <v>41949.249305555553</v>
      </c>
      <c r="U3474">
        <f t="shared" si="276"/>
        <v>2014</v>
      </c>
    </row>
    <row r="3475" spans="1:21" ht="101.5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72"/>
        <v>100</v>
      </c>
      <c r="P3475" s="8">
        <f t="shared" si="273"/>
        <v>148.47999999999999</v>
      </c>
      <c r="Q3475" s="10" t="s">
        <v>8315</v>
      </c>
      <c r="R3475" t="s">
        <v>8316</v>
      </c>
      <c r="S3475" s="14">
        <f t="shared" si="274"/>
        <v>42062.834444444445</v>
      </c>
      <c r="T3475" s="15">
        <f t="shared" si="275"/>
        <v>42083.852083333331</v>
      </c>
      <c r="U3475">
        <f t="shared" si="276"/>
        <v>2015</v>
      </c>
    </row>
    <row r="3476" spans="1:21" ht="116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72"/>
        <v>101</v>
      </c>
      <c r="P3476" s="8">
        <f t="shared" si="273"/>
        <v>51.79</v>
      </c>
      <c r="Q3476" s="10" t="s">
        <v>8315</v>
      </c>
      <c r="R3476" t="s">
        <v>8316</v>
      </c>
      <c r="S3476" s="14">
        <f t="shared" si="274"/>
        <v>42541.501516203702</v>
      </c>
      <c r="T3476" s="15">
        <f t="shared" si="275"/>
        <v>42571.501516203702</v>
      </c>
      <c r="U3476">
        <f t="shared" si="276"/>
        <v>2016</v>
      </c>
    </row>
    <row r="3477" spans="1:21" ht="116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72"/>
        <v>113</v>
      </c>
      <c r="P3477" s="8">
        <f t="shared" si="273"/>
        <v>20</v>
      </c>
      <c r="Q3477" s="10" t="s">
        <v>8315</v>
      </c>
      <c r="R3477" t="s">
        <v>8316</v>
      </c>
      <c r="S3477" s="14">
        <f t="shared" si="274"/>
        <v>41918.880833333329</v>
      </c>
      <c r="T3477" s="15">
        <f t="shared" si="275"/>
        <v>41946</v>
      </c>
      <c r="U3477">
        <f t="shared" si="276"/>
        <v>2014</v>
      </c>
    </row>
    <row r="3478" spans="1:21" ht="116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72"/>
        <v>104</v>
      </c>
      <c r="P3478" s="8">
        <f t="shared" si="273"/>
        <v>52</v>
      </c>
      <c r="Q3478" s="10" t="s">
        <v>8315</v>
      </c>
      <c r="R3478" t="s">
        <v>8316</v>
      </c>
      <c r="S3478" s="14">
        <f t="shared" si="274"/>
        <v>41921.279976851853</v>
      </c>
      <c r="T3478" s="15">
        <f t="shared" si="275"/>
        <v>41939.125</v>
      </c>
      <c r="U3478">
        <f t="shared" si="276"/>
        <v>2014</v>
      </c>
    </row>
    <row r="3479" spans="1:21" ht="101.5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72"/>
        <v>115</v>
      </c>
      <c r="P3479" s="8">
        <f t="shared" si="273"/>
        <v>53.23</v>
      </c>
      <c r="Q3479" s="10" t="s">
        <v>8315</v>
      </c>
      <c r="R3479" t="s">
        <v>8316</v>
      </c>
      <c r="S3479" s="14">
        <f t="shared" si="274"/>
        <v>42128.736608796295</v>
      </c>
      <c r="T3479" s="15">
        <f t="shared" si="275"/>
        <v>42141.125</v>
      </c>
      <c r="U3479">
        <f t="shared" si="276"/>
        <v>2015</v>
      </c>
    </row>
    <row r="3480" spans="1:21" ht="101.5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72"/>
        <v>113</v>
      </c>
      <c r="P3480" s="8">
        <f t="shared" si="273"/>
        <v>39.6</v>
      </c>
      <c r="Q3480" s="10" t="s">
        <v>8315</v>
      </c>
      <c r="R3480" t="s">
        <v>8316</v>
      </c>
      <c r="S3480" s="14">
        <f t="shared" si="274"/>
        <v>42053.916921296302</v>
      </c>
      <c r="T3480" s="15">
        <f t="shared" si="275"/>
        <v>42079.875</v>
      </c>
      <c r="U3480">
        <f t="shared" si="276"/>
        <v>2015</v>
      </c>
    </row>
    <row r="3481" spans="1:21" ht="116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72"/>
        <v>128</v>
      </c>
      <c r="P3481" s="8">
        <f t="shared" si="273"/>
        <v>34.25</v>
      </c>
      <c r="Q3481" s="10" t="s">
        <v>8315</v>
      </c>
      <c r="R3481" t="s">
        <v>8316</v>
      </c>
      <c r="S3481" s="14">
        <f t="shared" si="274"/>
        <v>41781.855092592588</v>
      </c>
      <c r="T3481" s="15">
        <f t="shared" si="275"/>
        <v>41811.855092592588</v>
      </c>
      <c r="U3481">
        <f t="shared" si="276"/>
        <v>2014</v>
      </c>
    </row>
    <row r="3482" spans="1:21" ht="101.5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72"/>
        <v>143</v>
      </c>
      <c r="P3482" s="8">
        <f t="shared" si="273"/>
        <v>164.62</v>
      </c>
      <c r="Q3482" s="10" t="s">
        <v>8315</v>
      </c>
      <c r="R3482" t="s">
        <v>8316</v>
      </c>
      <c r="S3482" s="14">
        <f t="shared" si="274"/>
        <v>42171.317442129628</v>
      </c>
      <c r="T3482" s="15">
        <f t="shared" si="275"/>
        <v>42195.875</v>
      </c>
      <c r="U3482">
        <f t="shared" si="276"/>
        <v>2015</v>
      </c>
    </row>
    <row r="3483" spans="1:21" ht="116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72"/>
        <v>119</v>
      </c>
      <c r="P3483" s="8">
        <f t="shared" si="273"/>
        <v>125.05</v>
      </c>
      <c r="Q3483" s="10" t="s">
        <v>8315</v>
      </c>
      <c r="R3483" t="s">
        <v>8316</v>
      </c>
      <c r="S3483" s="14">
        <f t="shared" si="274"/>
        <v>41989.24754629629</v>
      </c>
      <c r="T3483" s="15">
        <f t="shared" si="275"/>
        <v>42006.24754629629</v>
      </c>
      <c r="U3483">
        <f t="shared" si="276"/>
        <v>2014</v>
      </c>
    </row>
    <row r="3484" spans="1:21" ht="116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72"/>
        <v>138</v>
      </c>
      <c r="P3484" s="8">
        <f t="shared" si="273"/>
        <v>51.88</v>
      </c>
      <c r="Q3484" s="10" t="s">
        <v>8315</v>
      </c>
      <c r="R3484" t="s">
        <v>8316</v>
      </c>
      <c r="S3484" s="14">
        <f t="shared" si="274"/>
        <v>41796.771597222221</v>
      </c>
      <c r="T3484" s="15">
        <f t="shared" si="275"/>
        <v>41826.771597222221</v>
      </c>
      <c r="U3484">
        <f t="shared" si="276"/>
        <v>2014</v>
      </c>
    </row>
    <row r="3485" spans="1:21" ht="101.5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72"/>
        <v>160</v>
      </c>
      <c r="P3485" s="8">
        <f t="shared" si="273"/>
        <v>40.29</v>
      </c>
      <c r="Q3485" s="10" t="s">
        <v>8315</v>
      </c>
      <c r="R3485" t="s">
        <v>8316</v>
      </c>
      <c r="S3485" s="14">
        <f t="shared" si="274"/>
        <v>41793.668761574074</v>
      </c>
      <c r="T3485" s="15">
        <f t="shared" si="275"/>
        <v>41823.668761574074</v>
      </c>
      <c r="U3485">
        <f t="shared" si="276"/>
        <v>2014</v>
      </c>
    </row>
    <row r="3486" spans="1:21" ht="116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72"/>
        <v>114</v>
      </c>
      <c r="P3486" s="8">
        <f t="shared" si="273"/>
        <v>64.91</v>
      </c>
      <c r="Q3486" s="10" t="s">
        <v>8315</v>
      </c>
      <c r="R3486" t="s">
        <v>8316</v>
      </c>
      <c r="S3486" s="14">
        <f t="shared" si="274"/>
        <v>42506.760405092587</v>
      </c>
      <c r="T3486" s="15">
        <f t="shared" si="275"/>
        <v>42536.760405092587</v>
      </c>
      <c r="U3486">
        <f t="shared" si="276"/>
        <v>2016</v>
      </c>
    </row>
    <row r="3487" spans="1:21" ht="116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72"/>
        <v>101</v>
      </c>
      <c r="P3487" s="8">
        <f t="shared" si="273"/>
        <v>55.33</v>
      </c>
      <c r="Q3487" s="10" t="s">
        <v>8315</v>
      </c>
      <c r="R3487" t="s">
        <v>8316</v>
      </c>
      <c r="S3487" s="14">
        <f t="shared" si="274"/>
        <v>42372.693055555559</v>
      </c>
      <c r="T3487" s="15">
        <f t="shared" si="275"/>
        <v>42402.693055555559</v>
      </c>
      <c r="U3487">
        <f t="shared" si="276"/>
        <v>2016</v>
      </c>
    </row>
    <row r="3488" spans="1:21" ht="116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72"/>
        <v>155</v>
      </c>
      <c r="P3488" s="8">
        <f t="shared" si="273"/>
        <v>83.14</v>
      </c>
      <c r="Q3488" s="10" t="s">
        <v>8315</v>
      </c>
      <c r="R3488" t="s">
        <v>8316</v>
      </c>
      <c r="S3488" s="14">
        <f t="shared" si="274"/>
        <v>42126.87501157407</v>
      </c>
      <c r="T3488" s="15">
        <f t="shared" si="275"/>
        <v>42158.290972222225</v>
      </c>
      <c r="U3488">
        <f t="shared" si="276"/>
        <v>2015</v>
      </c>
    </row>
    <row r="3489" spans="1:21" ht="101.5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72"/>
        <v>128</v>
      </c>
      <c r="P3489" s="8">
        <f t="shared" si="273"/>
        <v>38.71</v>
      </c>
      <c r="Q3489" s="10" t="s">
        <v>8315</v>
      </c>
      <c r="R3489" t="s">
        <v>8316</v>
      </c>
      <c r="S3489" s="14">
        <f t="shared" si="274"/>
        <v>42149.940416666665</v>
      </c>
      <c r="T3489" s="15">
        <f t="shared" si="275"/>
        <v>42179.940416666665</v>
      </c>
      <c r="U3489">
        <f t="shared" si="276"/>
        <v>2015</v>
      </c>
    </row>
    <row r="3490" spans="1:21" ht="116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72"/>
        <v>121</v>
      </c>
      <c r="P3490" s="8">
        <f t="shared" si="273"/>
        <v>125.38</v>
      </c>
      <c r="Q3490" s="10" t="s">
        <v>8315</v>
      </c>
      <c r="R3490" t="s">
        <v>8316</v>
      </c>
      <c r="S3490" s="14">
        <f t="shared" si="274"/>
        <v>42087.768055555556</v>
      </c>
      <c r="T3490" s="15">
        <f t="shared" si="275"/>
        <v>42111.666666666672</v>
      </c>
      <c r="U3490">
        <f t="shared" si="276"/>
        <v>2015</v>
      </c>
    </row>
    <row r="3491" spans="1:21" ht="116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72"/>
        <v>113</v>
      </c>
      <c r="P3491" s="8">
        <f t="shared" si="273"/>
        <v>78.260000000000005</v>
      </c>
      <c r="Q3491" s="10" t="s">
        <v>8315</v>
      </c>
      <c r="R3491" t="s">
        <v>8316</v>
      </c>
      <c r="S3491" s="14">
        <f t="shared" si="274"/>
        <v>41753.635775462964</v>
      </c>
      <c r="T3491" s="15">
        <f t="shared" si="275"/>
        <v>41783.875</v>
      </c>
      <c r="U3491">
        <f t="shared" si="276"/>
        <v>2014</v>
      </c>
    </row>
    <row r="3492" spans="1:21" ht="101.5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72"/>
        <v>128</v>
      </c>
      <c r="P3492" s="8">
        <f t="shared" si="273"/>
        <v>47.22</v>
      </c>
      <c r="Q3492" s="10" t="s">
        <v>8315</v>
      </c>
      <c r="R3492" t="s">
        <v>8316</v>
      </c>
      <c r="S3492" s="14">
        <f t="shared" si="274"/>
        <v>42443.802361111113</v>
      </c>
      <c r="T3492" s="15">
        <f t="shared" si="275"/>
        <v>42473.802361111113</v>
      </c>
      <c r="U3492">
        <f t="shared" si="276"/>
        <v>2016</v>
      </c>
    </row>
    <row r="3493" spans="1:21" ht="130.5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72"/>
        <v>158</v>
      </c>
      <c r="P3493" s="8">
        <f t="shared" si="273"/>
        <v>79.099999999999994</v>
      </c>
      <c r="Q3493" s="10" t="s">
        <v>8315</v>
      </c>
      <c r="R3493" t="s">
        <v>8316</v>
      </c>
      <c r="S3493" s="14">
        <f t="shared" si="274"/>
        <v>42121.249814814815</v>
      </c>
      <c r="T3493" s="15">
        <f t="shared" si="275"/>
        <v>42142.249814814815</v>
      </c>
      <c r="U3493">
        <f t="shared" si="276"/>
        <v>2015</v>
      </c>
    </row>
    <row r="3494" spans="1:21" ht="116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72"/>
        <v>105</v>
      </c>
      <c r="P3494" s="8">
        <f t="shared" si="273"/>
        <v>114.29</v>
      </c>
      <c r="Q3494" s="10" t="s">
        <v>8315</v>
      </c>
      <c r="R3494" t="s">
        <v>8316</v>
      </c>
      <c r="S3494" s="14">
        <f t="shared" si="274"/>
        <v>42268.009224537032</v>
      </c>
      <c r="T3494" s="15">
        <f t="shared" si="275"/>
        <v>42303.009224537032</v>
      </c>
      <c r="U3494">
        <f t="shared" si="276"/>
        <v>2015</v>
      </c>
    </row>
    <row r="3495" spans="1:21" ht="116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72"/>
        <v>100</v>
      </c>
      <c r="P3495" s="8">
        <f t="shared" si="273"/>
        <v>51.72</v>
      </c>
      <c r="Q3495" s="10" t="s">
        <v>8315</v>
      </c>
      <c r="R3495" t="s">
        <v>8316</v>
      </c>
      <c r="S3495" s="14">
        <f t="shared" si="274"/>
        <v>41848.866157407407</v>
      </c>
      <c r="T3495" s="15">
        <f t="shared" si="275"/>
        <v>41868.21597222222</v>
      </c>
      <c r="U3495">
        <f t="shared" si="276"/>
        <v>2014</v>
      </c>
    </row>
    <row r="3496" spans="1:21" ht="116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72"/>
        <v>100</v>
      </c>
      <c r="P3496" s="8">
        <f t="shared" si="273"/>
        <v>30.77</v>
      </c>
      <c r="Q3496" s="10" t="s">
        <v>8315</v>
      </c>
      <c r="R3496" t="s">
        <v>8316</v>
      </c>
      <c r="S3496" s="14">
        <f t="shared" si="274"/>
        <v>42689.214988425927</v>
      </c>
      <c r="T3496" s="15">
        <f t="shared" si="275"/>
        <v>42700.25</v>
      </c>
      <c r="U3496">
        <f t="shared" si="276"/>
        <v>2016</v>
      </c>
    </row>
    <row r="3497" spans="1:21" ht="116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72"/>
        <v>107</v>
      </c>
      <c r="P3497" s="8">
        <f t="shared" si="273"/>
        <v>74.209999999999994</v>
      </c>
      <c r="Q3497" s="10" t="s">
        <v>8315</v>
      </c>
      <c r="R3497" t="s">
        <v>8316</v>
      </c>
      <c r="S3497" s="14">
        <f t="shared" si="274"/>
        <v>41915.762835648151</v>
      </c>
      <c r="T3497" s="15">
        <f t="shared" si="275"/>
        <v>41944.720833333333</v>
      </c>
      <c r="U3497">
        <f t="shared" si="276"/>
        <v>2014</v>
      </c>
    </row>
    <row r="3498" spans="1:21" ht="130.5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72"/>
        <v>124</v>
      </c>
      <c r="P3498" s="8">
        <f t="shared" si="273"/>
        <v>47.85</v>
      </c>
      <c r="Q3498" s="10" t="s">
        <v>8315</v>
      </c>
      <c r="R3498" t="s">
        <v>8316</v>
      </c>
      <c r="S3498" s="14">
        <f t="shared" si="274"/>
        <v>42584.846828703703</v>
      </c>
      <c r="T3498" s="15">
        <f t="shared" si="275"/>
        <v>42624.846828703703</v>
      </c>
      <c r="U3498">
        <f t="shared" si="276"/>
        <v>2016</v>
      </c>
    </row>
    <row r="3499" spans="1:21" ht="116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72"/>
        <v>109</v>
      </c>
      <c r="P3499" s="8">
        <f t="shared" si="273"/>
        <v>34.409999999999997</v>
      </c>
      <c r="Q3499" s="10" t="s">
        <v>8315</v>
      </c>
      <c r="R3499" t="s">
        <v>8316</v>
      </c>
      <c r="S3499" s="14">
        <f t="shared" si="274"/>
        <v>42511.741944444439</v>
      </c>
      <c r="T3499" s="15">
        <f t="shared" si="275"/>
        <v>42523.916666666672</v>
      </c>
      <c r="U3499">
        <f t="shared" si="276"/>
        <v>2016</v>
      </c>
    </row>
    <row r="3500" spans="1:21" ht="130.5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72"/>
        <v>102</v>
      </c>
      <c r="P3500" s="8">
        <f t="shared" si="273"/>
        <v>40.24</v>
      </c>
      <c r="Q3500" s="10" t="s">
        <v>8315</v>
      </c>
      <c r="R3500" t="s">
        <v>8316</v>
      </c>
      <c r="S3500" s="14">
        <f t="shared" si="274"/>
        <v>42459.15861111111</v>
      </c>
      <c r="T3500" s="15">
        <f t="shared" si="275"/>
        <v>42518.905555555553</v>
      </c>
      <c r="U3500">
        <f t="shared" si="276"/>
        <v>2016</v>
      </c>
    </row>
    <row r="3501" spans="1:21" ht="116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72"/>
        <v>106</v>
      </c>
      <c r="P3501" s="8">
        <f t="shared" si="273"/>
        <v>60.29</v>
      </c>
      <c r="Q3501" s="10" t="s">
        <v>8315</v>
      </c>
      <c r="R3501" t="s">
        <v>8316</v>
      </c>
      <c r="S3501" s="14">
        <f t="shared" si="274"/>
        <v>42132.036168981482</v>
      </c>
      <c r="T3501" s="15">
        <f t="shared" si="275"/>
        <v>42186.290972222225</v>
      </c>
      <c r="U3501">
        <f t="shared" si="276"/>
        <v>2015</v>
      </c>
    </row>
    <row r="3502" spans="1:21" ht="116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72"/>
        <v>106</v>
      </c>
      <c r="P3502" s="8">
        <f t="shared" si="273"/>
        <v>25.31</v>
      </c>
      <c r="Q3502" s="10" t="s">
        <v>8315</v>
      </c>
      <c r="R3502" t="s">
        <v>8316</v>
      </c>
      <c r="S3502" s="14">
        <f t="shared" si="274"/>
        <v>42419.91942129629</v>
      </c>
      <c r="T3502" s="15">
        <f t="shared" si="275"/>
        <v>42436.207638888889</v>
      </c>
      <c r="U3502">
        <f t="shared" si="276"/>
        <v>2016</v>
      </c>
    </row>
    <row r="3503" spans="1:21" ht="101.5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72"/>
        <v>101</v>
      </c>
      <c r="P3503" s="8">
        <f t="shared" si="273"/>
        <v>35.950000000000003</v>
      </c>
      <c r="Q3503" s="10" t="s">
        <v>8315</v>
      </c>
      <c r="R3503" t="s">
        <v>8316</v>
      </c>
      <c r="S3503" s="14">
        <f t="shared" si="274"/>
        <v>42233.763831018514</v>
      </c>
      <c r="T3503" s="15">
        <f t="shared" si="275"/>
        <v>42258.763831018514</v>
      </c>
      <c r="U3503">
        <f t="shared" si="276"/>
        <v>2015</v>
      </c>
    </row>
    <row r="3504" spans="1:21" ht="116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72"/>
        <v>105</v>
      </c>
      <c r="P3504" s="8">
        <f t="shared" si="273"/>
        <v>136</v>
      </c>
      <c r="Q3504" s="10" t="s">
        <v>8315</v>
      </c>
      <c r="R3504" t="s">
        <v>8316</v>
      </c>
      <c r="S3504" s="14">
        <f t="shared" si="274"/>
        <v>42430.839398148149</v>
      </c>
      <c r="T3504" s="15">
        <f t="shared" si="275"/>
        <v>42445.165972222225</v>
      </c>
      <c r="U3504">
        <f t="shared" si="276"/>
        <v>2016</v>
      </c>
    </row>
    <row r="3505" spans="1:21" ht="101.5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72"/>
        <v>108</v>
      </c>
      <c r="P3505" s="8">
        <f t="shared" si="273"/>
        <v>70.760000000000005</v>
      </c>
      <c r="Q3505" s="10" t="s">
        <v>8315</v>
      </c>
      <c r="R3505" t="s">
        <v>8316</v>
      </c>
      <c r="S3505" s="14">
        <f t="shared" si="274"/>
        <v>42545.478333333333</v>
      </c>
      <c r="T3505" s="15">
        <f t="shared" si="275"/>
        <v>42575.478333333333</v>
      </c>
      <c r="U3505">
        <f t="shared" si="276"/>
        <v>2016</v>
      </c>
    </row>
    <row r="3506" spans="1:21" ht="116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72"/>
        <v>100</v>
      </c>
      <c r="P3506" s="8">
        <f t="shared" si="273"/>
        <v>125</v>
      </c>
      <c r="Q3506" s="10" t="s">
        <v>8315</v>
      </c>
      <c r="R3506" t="s">
        <v>8316</v>
      </c>
      <c r="S3506" s="14">
        <f t="shared" si="274"/>
        <v>42297.748738425929</v>
      </c>
      <c r="T3506" s="15">
        <f t="shared" si="275"/>
        <v>42327.790405092594</v>
      </c>
      <c r="U3506">
        <f t="shared" si="276"/>
        <v>2015</v>
      </c>
    </row>
    <row r="3507" spans="1:21" ht="130.5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72"/>
        <v>104</v>
      </c>
      <c r="P3507" s="8">
        <f t="shared" si="273"/>
        <v>66.510000000000005</v>
      </c>
      <c r="Q3507" s="10" t="s">
        <v>8315</v>
      </c>
      <c r="R3507" t="s">
        <v>8316</v>
      </c>
      <c r="S3507" s="14">
        <f t="shared" si="274"/>
        <v>41760.935706018521</v>
      </c>
      <c r="T3507" s="15">
        <f t="shared" si="275"/>
        <v>41772.166666666664</v>
      </c>
      <c r="U3507">
        <f t="shared" si="276"/>
        <v>2014</v>
      </c>
    </row>
    <row r="3508" spans="1:21" ht="116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72"/>
        <v>102</v>
      </c>
      <c r="P3508" s="8">
        <f t="shared" si="273"/>
        <v>105</v>
      </c>
      <c r="Q3508" s="10" t="s">
        <v>8315</v>
      </c>
      <c r="R3508" t="s">
        <v>8316</v>
      </c>
      <c r="S3508" s="14">
        <f t="shared" si="274"/>
        <v>41829.734259259261</v>
      </c>
      <c r="T3508" s="15">
        <f t="shared" si="275"/>
        <v>41874.734259259261</v>
      </c>
      <c r="U3508">
        <f t="shared" si="276"/>
        <v>2014</v>
      </c>
    </row>
    <row r="3509" spans="1:21" ht="87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72"/>
        <v>104</v>
      </c>
      <c r="P3509" s="8">
        <f t="shared" si="273"/>
        <v>145</v>
      </c>
      <c r="Q3509" s="10" t="s">
        <v>8315</v>
      </c>
      <c r="R3509" t="s">
        <v>8316</v>
      </c>
      <c r="S3509" s="14">
        <f t="shared" si="274"/>
        <v>42491.92288194444</v>
      </c>
      <c r="T3509" s="15">
        <f t="shared" si="275"/>
        <v>42521.92288194444</v>
      </c>
      <c r="U3509">
        <f t="shared" si="276"/>
        <v>2016</v>
      </c>
    </row>
    <row r="3510" spans="1:21" ht="116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72"/>
        <v>180</v>
      </c>
      <c r="P3510" s="8">
        <f t="shared" si="273"/>
        <v>12</v>
      </c>
      <c r="Q3510" s="10" t="s">
        <v>8315</v>
      </c>
      <c r="R3510" t="s">
        <v>8316</v>
      </c>
      <c r="S3510" s="14">
        <f t="shared" si="274"/>
        <v>42477.729780092588</v>
      </c>
      <c r="T3510" s="15">
        <f t="shared" si="275"/>
        <v>42500.875</v>
      </c>
      <c r="U3510">
        <f t="shared" si="276"/>
        <v>2016</v>
      </c>
    </row>
    <row r="3511" spans="1:21" ht="116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72"/>
        <v>106</v>
      </c>
      <c r="P3511" s="8">
        <f t="shared" si="273"/>
        <v>96.67</v>
      </c>
      <c r="Q3511" s="10" t="s">
        <v>8315</v>
      </c>
      <c r="R3511" t="s">
        <v>8316</v>
      </c>
      <c r="S3511" s="14">
        <f t="shared" si="274"/>
        <v>41950.859560185185</v>
      </c>
      <c r="T3511" s="15">
        <f t="shared" si="275"/>
        <v>41964.204861111109</v>
      </c>
      <c r="U3511">
        <f t="shared" si="276"/>
        <v>2014</v>
      </c>
    </row>
    <row r="3512" spans="1:21" ht="116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72"/>
        <v>101</v>
      </c>
      <c r="P3512" s="8">
        <f t="shared" si="273"/>
        <v>60.33</v>
      </c>
      <c r="Q3512" s="10" t="s">
        <v>8315</v>
      </c>
      <c r="R3512" t="s">
        <v>8316</v>
      </c>
      <c r="S3512" s="14">
        <f t="shared" si="274"/>
        <v>41802.62090277778</v>
      </c>
      <c r="T3512" s="15">
        <f t="shared" si="275"/>
        <v>41822.62090277778</v>
      </c>
      <c r="U3512">
        <f t="shared" si="276"/>
        <v>2014</v>
      </c>
    </row>
    <row r="3513" spans="1:21" ht="101.5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72"/>
        <v>101</v>
      </c>
      <c r="P3513" s="8">
        <f t="shared" si="273"/>
        <v>79.89</v>
      </c>
      <c r="Q3513" s="10" t="s">
        <v>8315</v>
      </c>
      <c r="R3513" t="s">
        <v>8316</v>
      </c>
      <c r="S3513" s="14">
        <f t="shared" si="274"/>
        <v>41927.873784722222</v>
      </c>
      <c r="T3513" s="15">
        <f t="shared" si="275"/>
        <v>41950.770833333336</v>
      </c>
      <c r="U3513">
        <f t="shared" si="276"/>
        <v>2014</v>
      </c>
    </row>
    <row r="3514" spans="1:21" ht="116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72"/>
        <v>100</v>
      </c>
      <c r="P3514" s="8">
        <f t="shared" si="273"/>
        <v>58.82</v>
      </c>
      <c r="Q3514" s="10" t="s">
        <v>8315</v>
      </c>
      <c r="R3514" t="s">
        <v>8316</v>
      </c>
      <c r="S3514" s="14">
        <f t="shared" si="274"/>
        <v>42057.536944444444</v>
      </c>
      <c r="T3514" s="15">
        <f t="shared" si="275"/>
        <v>42117.49527777778</v>
      </c>
      <c r="U3514">
        <f t="shared" si="276"/>
        <v>2015</v>
      </c>
    </row>
    <row r="3515" spans="1:21" ht="116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72"/>
        <v>118</v>
      </c>
      <c r="P3515" s="8">
        <f t="shared" si="273"/>
        <v>75.34</v>
      </c>
      <c r="Q3515" s="10" t="s">
        <v>8315</v>
      </c>
      <c r="R3515" t="s">
        <v>8316</v>
      </c>
      <c r="S3515" s="14">
        <f t="shared" si="274"/>
        <v>41781.096203703702</v>
      </c>
      <c r="T3515" s="15">
        <f t="shared" si="275"/>
        <v>41794.207638888889</v>
      </c>
      <c r="U3515">
        <f t="shared" si="276"/>
        <v>2014</v>
      </c>
    </row>
    <row r="3516" spans="1:21" ht="116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72"/>
        <v>110</v>
      </c>
      <c r="P3516" s="8">
        <f t="shared" si="273"/>
        <v>55</v>
      </c>
      <c r="Q3516" s="10" t="s">
        <v>8315</v>
      </c>
      <c r="R3516" t="s">
        <v>8316</v>
      </c>
      <c r="S3516" s="14">
        <f t="shared" si="274"/>
        <v>42020.846666666665</v>
      </c>
      <c r="T3516" s="15">
        <f t="shared" si="275"/>
        <v>42037.207638888889</v>
      </c>
      <c r="U3516">
        <f t="shared" si="276"/>
        <v>2015</v>
      </c>
    </row>
    <row r="3517" spans="1:21" ht="101.5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72"/>
        <v>103</v>
      </c>
      <c r="P3517" s="8">
        <f t="shared" si="273"/>
        <v>66.959999999999994</v>
      </c>
      <c r="Q3517" s="10" t="s">
        <v>8315</v>
      </c>
      <c r="R3517" t="s">
        <v>8316</v>
      </c>
      <c r="S3517" s="14">
        <f t="shared" si="274"/>
        <v>42125.772812499999</v>
      </c>
      <c r="T3517" s="15">
        <f t="shared" si="275"/>
        <v>42155.772812499999</v>
      </c>
      <c r="U3517">
        <f t="shared" si="276"/>
        <v>2015</v>
      </c>
    </row>
    <row r="3518" spans="1:21" ht="116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72"/>
        <v>100</v>
      </c>
      <c r="P3518" s="8">
        <f t="shared" si="273"/>
        <v>227.27</v>
      </c>
      <c r="Q3518" s="10" t="s">
        <v>8315</v>
      </c>
      <c r="R3518" t="s">
        <v>8316</v>
      </c>
      <c r="S3518" s="14">
        <f t="shared" si="274"/>
        <v>41856.010069444441</v>
      </c>
      <c r="T3518" s="15">
        <f t="shared" si="275"/>
        <v>41890.125</v>
      </c>
      <c r="U3518">
        <f t="shared" si="276"/>
        <v>2014</v>
      </c>
    </row>
    <row r="3519" spans="1:21" ht="101.5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72"/>
        <v>100</v>
      </c>
      <c r="P3519" s="8">
        <f t="shared" si="273"/>
        <v>307.69</v>
      </c>
      <c r="Q3519" s="10" t="s">
        <v>8315</v>
      </c>
      <c r="R3519" t="s">
        <v>8316</v>
      </c>
      <c r="S3519" s="14">
        <f t="shared" si="274"/>
        <v>41794.817523148151</v>
      </c>
      <c r="T3519" s="15">
        <f t="shared" si="275"/>
        <v>41824.458333333336</v>
      </c>
      <c r="U3519">
        <f t="shared" si="276"/>
        <v>2014</v>
      </c>
    </row>
    <row r="3520" spans="1:21" ht="116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72"/>
        <v>110</v>
      </c>
      <c r="P3520" s="8">
        <f t="shared" si="273"/>
        <v>50.02</v>
      </c>
      <c r="Q3520" s="10" t="s">
        <v>8315</v>
      </c>
      <c r="R3520" t="s">
        <v>8316</v>
      </c>
      <c r="S3520" s="14">
        <f t="shared" si="274"/>
        <v>41893.783553240741</v>
      </c>
      <c r="T3520" s="15">
        <f t="shared" si="275"/>
        <v>41914.597916666666</v>
      </c>
      <c r="U3520">
        <f t="shared" si="276"/>
        <v>2014</v>
      </c>
    </row>
    <row r="3521" spans="1:21" ht="87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72"/>
        <v>101</v>
      </c>
      <c r="P3521" s="8">
        <f t="shared" si="273"/>
        <v>72.39</v>
      </c>
      <c r="Q3521" s="10" t="s">
        <v>8315</v>
      </c>
      <c r="R3521" t="s">
        <v>8316</v>
      </c>
      <c r="S3521" s="14">
        <f t="shared" si="274"/>
        <v>42037.598958333328</v>
      </c>
      <c r="T3521" s="15">
        <f t="shared" si="275"/>
        <v>42067.598958333328</v>
      </c>
      <c r="U3521">
        <f t="shared" si="276"/>
        <v>2015</v>
      </c>
    </row>
    <row r="3522" spans="1:21" ht="87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72"/>
        <v>101</v>
      </c>
      <c r="P3522" s="8">
        <f t="shared" si="273"/>
        <v>95.95</v>
      </c>
      <c r="Q3522" s="10" t="s">
        <v>8315</v>
      </c>
      <c r="R3522" t="s">
        <v>8316</v>
      </c>
      <c r="S3522" s="14">
        <f t="shared" si="274"/>
        <v>42227.824212962965</v>
      </c>
      <c r="T3522" s="15">
        <f t="shared" si="275"/>
        <v>42253.57430555555</v>
      </c>
      <c r="U3522">
        <f t="shared" si="276"/>
        <v>2015</v>
      </c>
    </row>
    <row r="3523" spans="1:21" ht="130.5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77">ROUND(E3523/D3523*100,0)</f>
        <v>169</v>
      </c>
      <c r="P3523" s="8">
        <f t="shared" ref="P3523:P3586" si="278">IFERROR(ROUND(E3523/L3523,2),0)</f>
        <v>45.62</v>
      </c>
      <c r="Q3523" s="10" t="s">
        <v>8315</v>
      </c>
      <c r="R3523" t="s">
        <v>8316</v>
      </c>
      <c r="S3523" s="14">
        <f t="shared" ref="S3523:S3586" si="279">(((J3523/60)/60)/24)+DATE(1970,1,1)</f>
        <v>41881.361342592594</v>
      </c>
      <c r="T3523" s="15">
        <f t="shared" ref="T3523:T3586" si="280">(((I3523/60)/60)/24)+DATE(1970,1,1)</f>
        <v>41911.361342592594</v>
      </c>
      <c r="U3523">
        <f t="shared" ref="U3523:U3586" si="281">YEAR(S3523)</f>
        <v>2014</v>
      </c>
    </row>
    <row r="3524" spans="1:21" ht="130.5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77"/>
        <v>100</v>
      </c>
      <c r="P3524" s="8">
        <f t="shared" si="278"/>
        <v>41.03</v>
      </c>
      <c r="Q3524" s="10" t="s">
        <v>8315</v>
      </c>
      <c r="R3524" t="s">
        <v>8316</v>
      </c>
      <c r="S3524" s="14">
        <f t="shared" si="279"/>
        <v>42234.789884259255</v>
      </c>
      <c r="T3524" s="15">
        <f t="shared" si="280"/>
        <v>42262.420833333337</v>
      </c>
      <c r="U3524">
        <f t="shared" si="281"/>
        <v>2015</v>
      </c>
    </row>
    <row r="3525" spans="1:21" ht="101.5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77"/>
        <v>114</v>
      </c>
      <c r="P3525" s="8">
        <f t="shared" si="278"/>
        <v>56.83</v>
      </c>
      <c r="Q3525" s="10" t="s">
        <v>8315</v>
      </c>
      <c r="R3525" t="s">
        <v>8316</v>
      </c>
      <c r="S3525" s="14">
        <f t="shared" si="279"/>
        <v>42581.397546296299</v>
      </c>
      <c r="T3525" s="15">
        <f t="shared" si="280"/>
        <v>42638.958333333328</v>
      </c>
      <c r="U3525">
        <f t="shared" si="281"/>
        <v>2016</v>
      </c>
    </row>
    <row r="3526" spans="1:21" ht="116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77"/>
        <v>102</v>
      </c>
      <c r="P3526" s="8">
        <f t="shared" si="278"/>
        <v>137.24</v>
      </c>
      <c r="Q3526" s="10" t="s">
        <v>8315</v>
      </c>
      <c r="R3526" t="s">
        <v>8316</v>
      </c>
      <c r="S3526" s="14">
        <f t="shared" si="279"/>
        <v>41880.76357638889</v>
      </c>
      <c r="T3526" s="15">
        <f t="shared" si="280"/>
        <v>41895.166666666664</v>
      </c>
      <c r="U3526">
        <f t="shared" si="281"/>
        <v>2014</v>
      </c>
    </row>
    <row r="3527" spans="1:21" ht="101.5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77"/>
        <v>106</v>
      </c>
      <c r="P3527" s="8">
        <f t="shared" si="278"/>
        <v>75.709999999999994</v>
      </c>
      <c r="Q3527" s="10" t="s">
        <v>8315</v>
      </c>
      <c r="R3527" t="s">
        <v>8316</v>
      </c>
      <c r="S3527" s="14">
        <f t="shared" si="279"/>
        <v>42214.6956712963</v>
      </c>
      <c r="T3527" s="15">
        <f t="shared" si="280"/>
        <v>42225.666666666672</v>
      </c>
      <c r="U3527">
        <f t="shared" si="281"/>
        <v>2015</v>
      </c>
    </row>
    <row r="3528" spans="1:21" ht="116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77"/>
        <v>102</v>
      </c>
      <c r="P3528" s="8">
        <f t="shared" si="278"/>
        <v>99</v>
      </c>
      <c r="Q3528" s="10" t="s">
        <v>8315</v>
      </c>
      <c r="R3528" t="s">
        <v>8316</v>
      </c>
      <c r="S3528" s="14">
        <f t="shared" si="279"/>
        <v>42460.335312499999</v>
      </c>
      <c r="T3528" s="15">
        <f t="shared" si="280"/>
        <v>42488.249305555553</v>
      </c>
      <c r="U3528">
        <f t="shared" si="281"/>
        <v>2016</v>
      </c>
    </row>
    <row r="3529" spans="1:21" ht="130.5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77"/>
        <v>117</v>
      </c>
      <c r="P3529" s="8">
        <f t="shared" si="278"/>
        <v>81.569999999999993</v>
      </c>
      <c r="Q3529" s="10" t="s">
        <v>8315</v>
      </c>
      <c r="R3529" t="s">
        <v>8316</v>
      </c>
      <c r="S3529" s="14">
        <f t="shared" si="279"/>
        <v>42167.023206018523</v>
      </c>
      <c r="T3529" s="15">
        <f t="shared" si="280"/>
        <v>42196.165972222225</v>
      </c>
      <c r="U3529">
        <f t="shared" si="281"/>
        <v>2015</v>
      </c>
    </row>
    <row r="3530" spans="1:21" ht="101.5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77"/>
        <v>101</v>
      </c>
      <c r="P3530" s="8">
        <f t="shared" si="278"/>
        <v>45.11</v>
      </c>
      <c r="Q3530" s="10" t="s">
        <v>8315</v>
      </c>
      <c r="R3530" t="s">
        <v>8316</v>
      </c>
      <c r="S3530" s="14">
        <f t="shared" si="279"/>
        <v>42733.50136574074</v>
      </c>
      <c r="T3530" s="15">
        <f t="shared" si="280"/>
        <v>42753.50136574074</v>
      </c>
      <c r="U3530">
        <f t="shared" si="281"/>
        <v>2016</v>
      </c>
    </row>
    <row r="3531" spans="1:21" ht="130.5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77"/>
        <v>132</v>
      </c>
      <c r="P3531" s="8">
        <f t="shared" si="278"/>
        <v>36.67</v>
      </c>
      <c r="Q3531" s="10" t="s">
        <v>8315</v>
      </c>
      <c r="R3531" t="s">
        <v>8316</v>
      </c>
      <c r="S3531" s="14">
        <f t="shared" si="279"/>
        <v>42177.761782407411</v>
      </c>
      <c r="T3531" s="15">
        <f t="shared" si="280"/>
        <v>42198.041666666672</v>
      </c>
      <c r="U3531">
        <f t="shared" si="281"/>
        <v>2015</v>
      </c>
    </row>
    <row r="3532" spans="1:21" ht="116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77"/>
        <v>100</v>
      </c>
      <c r="P3532" s="8">
        <f t="shared" si="278"/>
        <v>125</v>
      </c>
      <c r="Q3532" s="10" t="s">
        <v>8315</v>
      </c>
      <c r="R3532" t="s">
        <v>8316</v>
      </c>
      <c r="S3532" s="14">
        <f t="shared" si="279"/>
        <v>42442.623344907406</v>
      </c>
      <c r="T3532" s="15">
        <f t="shared" si="280"/>
        <v>42470.833333333328</v>
      </c>
      <c r="U3532">
        <f t="shared" si="281"/>
        <v>2016</v>
      </c>
    </row>
    <row r="3533" spans="1:21" ht="58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77"/>
        <v>128</v>
      </c>
      <c r="P3533" s="8">
        <f t="shared" si="278"/>
        <v>49.23</v>
      </c>
      <c r="Q3533" s="10" t="s">
        <v>8315</v>
      </c>
      <c r="R3533" t="s">
        <v>8316</v>
      </c>
      <c r="S3533" s="14">
        <f t="shared" si="279"/>
        <v>42521.654328703706</v>
      </c>
      <c r="T3533" s="15">
        <f t="shared" si="280"/>
        <v>42551.654328703706</v>
      </c>
      <c r="U3533">
        <f t="shared" si="281"/>
        <v>2016</v>
      </c>
    </row>
    <row r="3534" spans="1:21" ht="145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77"/>
        <v>119</v>
      </c>
      <c r="P3534" s="8">
        <f t="shared" si="278"/>
        <v>42.3</v>
      </c>
      <c r="Q3534" s="10" t="s">
        <v>8315</v>
      </c>
      <c r="R3534" t="s">
        <v>8316</v>
      </c>
      <c r="S3534" s="14">
        <f t="shared" si="279"/>
        <v>41884.599849537037</v>
      </c>
      <c r="T3534" s="15">
        <f t="shared" si="280"/>
        <v>41900.165972222225</v>
      </c>
      <c r="U3534">
        <f t="shared" si="281"/>
        <v>2014</v>
      </c>
    </row>
    <row r="3535" spans="1:21" ht="116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77"/>
        <v>126</v>
      </c>
      <c r="P3535" s="8">
        <f t="shared" si="278"/>
        <v>78.88</v>
      </c>
      <c r="Q3535" s="10" t="s">
        <v>8315</v>
      </c>
      <c r="R3535" t="s">
        <v>8316</v>
      </c>
      <c r="S3535" s="14">
        <f t="shared" si="279"/>
        <v>42289.761192129634</v>
      </c>
      <c r="T3535" s="15">
        <f t="shared" si="280"/>
        <v>42319.802858796291</v>
      </c>
      <c r="U3535">
        <f t="shared" si="281"/>
        <v>2015</v>
      </c>
    </row>
    <row r="3536" spans="1:21" ht="87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77"/>
        <v>156</v>
      </c>
      <c r="P3536" s="8">
        <f t="shared" si="278"/>
        <v>38.28</v>
      </c>
      <c r="Q3536" s="10" t="s">
        <v>8315</v>
      </c>
      <c r="R3536" t="s">
        <v>8316</v>
      </c>
      <c r="S3536" s="14">
        <f t="shared" si="279"/>
        <v>42243.6252662037</v>
      </c>
      <c r="T3536" s="15">
        <f t="shared" si="280"/>
        <v>42278.6252662037</v>
      </c>
      <c r="U3536">
        <f t="shared" si="281"/>
        <v>2015</v>
      </c>
    </row>
    <row r="3537" spans="1:21" ht="101.5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77"/>
        <v>103</v>
      </c>
      <c r="P3537" s="8">
        <f t="shared" si="278"/>
        <v>44.85</v>
      </c>
      <c r="Q3537" s="10" t="s">
        <v>8315</v>
      </c>
      <c r="R3537" t="s">
        <v>8316</v>
      </c>
      <c r="S3537" s="14">
        <f t="shared" si="279"/>
        <v>42248.640162037031</v>
      </c>
      <c r="T3537" s="15">
        <f t="shared" si="280"/>
        <v>42279.75</v>
      </c>
      <c r="U3537">
        <f t="shared" si="281"/>
        <v>2015</v>
      </c>
    </row>
    <row r="3538" spans="1:21" ht="116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77"/>
        <v>153</v>
      </c>
      <c r="P3538" s="8">
        <f t="shared" si="278"/>
        <v>13.53</v>
      </c>
      <c r="Q3538" s="10" t="s">
        <v>8315</v>
      </c>
      <c r="R3538" t="s">
        <v>8316</v>
      </c>
      <c r="S3538" s="14">
        <f t="shared" si="279"/>
        <v>42328.727141203708</v>
      </c>
      <c r="T3538" s="15">
        <f t="shared" si="280"/>
        <v>42358.499305555553</v>
      </c>
      <c r="U3538">
        <f t="shared" si="281"/>
        <v>2015</v>
      </c>
    </row>
    <row r="3539" spans="1:21" ht="130.5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77"/>
        <v>180</v>
      </c>
      <c r="P3539" s="8">
        <f t="shared" si="278"/>
        <v>43.5</v>
      </c>
      <c r="Q3539" s="10" t="s">
        <v>8315</v>
      </c>
      <c r="R3539" t="s">
        <v>8316</v>
      </c>
      <c r="S3539" s="14">
        <f t="shared" si="279"/>
        <v>41923.354351851849</v>
      </c>
      <c r="T3539" s="15">
        <f t="shared" si="280"/>
        <v>41960.332638888889</v>
      </c>
      <c r="U3539">
        <f t="shared" si="281"/>
        <v>2014</v>
      </c>
    </row>
    <row r="3540" spans="1:21" ht="130.5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77"/>
        <v>128</v>
      </c>
      <c r="P3540" s="8">
        <f t="shared" si="278"/>
        <v>30.95</v>
      </c>
      <c r="Q3540" s="10" t="s">
        <v>8315</v>
      </c>
      <c r="R3540" t="s">
        <v>8316</v>
      </c>
      <c r="S3540" s="14">
        <f t="shared" si="279"/>
        <v>42571.420601851853</v>
      </c>
      <c r="T3540" s="15">
        <f t="shared" si="280"/>
        <v>42599.420601851853</v>
      </c>
      <c r="U3540">
        <f t="shared" si="281"/>
        <v>2016</v>
      </c>
    </row>
    <row r="3541" spans="1:21" ht="116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77"/>
        <v>120</v>
      </c>
      <c r="P3541" s="8">
        <f t="shared" si="278"/>
        <v>55.23</v>
      </c>
      <c r="Q3541" s="10" t="s">
        <v>8315</v>
      </c>
      <c r="R3541" t="s">
        <v>8316</v>
      </c>
      <c r="S3541" s="14">
        <f t="shared" si="279"/>
        <v>42600.756041666667</v>
      </c>
      <c r="T3541" s="15">
        <f t="shared" si="280"/>
        <v>42621.756041666667</v>
      </c>
      <c r="U3541">
        <f t="shared" si="281"/>
        <v>2016</v>
      </c>
    </row>
    <row r="3542" spans="1:21" ht="130.5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77"/>
        <v>123</v>
      </c>
      <c r="P3542" s="8">
        <f t="shared" si="278"/>
        <v>46.13</v>
      </c>
      <c r="Q3542" s="10" t="s">
        <v>8315</v>
      </c>
      <c r="R3542" t="s">
        <v>8316</v>
      </c>
      <c r="S3542" s="14">
        <f t="shared" si="279"/>
        <v>42517.003368055557</v>
      </c>
      <c r="T3542" s="15">
        <f t="shared" si="280"/>
        <v>42547.003368055557</v>
      </c>
      <c r="U3542">
        <f t="shared" si="281"/>
        <v>2016</v>
      </c>
    </row>
    <row r="3543" spans="1:21" ht="116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77"/>
        <v>105</v>
      </c>
      <c r="P3543" s="8">
        <f t="shared" si="278"/>
        <v>39.380000000000003</v>
      </c>
      <c r="Q3543" s="10" t="s">
        <v>8315</v>
      </c>
      <c r="R3543" t="s">
        <v>8316</v>
      </c>
      <c r="S3543" s="14">
        <f t="shared" si="279"/>
        <v>42222.730034722219</v>
      </c>
      <c r="T3543" s="15">
        <f t="shared" si="280"/>
        <v>42247.730034722219</v>
      </c>
      <c r="U3543">
        <f t="shared" si="281"/>
        <v>2015</v>
      </c>
    </row>
    <row r="3544" spans="1:21" ht="116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77"/>
        <v>102</v>
      </c>
      <c r="P3544" s="8">
        <f t="shared" si="278"/>
        <v>66.150000000000006</v>
      </c>
      <c r="Q3544" s="10" t="s">
        <v>8315</v>
      </c>
      <c r="R3544" t="s">
        <v>8316</v>
      </c>
      <c r="S3544" s="14">
        <f t="shared" si="279"/>
        <v>41829.599791666667</v>
      </c>
      <c r="T3544" s="15">
        <f t="shared" si="280"/>
        <v>41889.599791666667</v>
      </c>
      <c r="U3544">
        <f t="shared" si="281"/>
        <v>2014</v>
      </c>
    </row>
    <row r="3545" spans="1:21" ht="87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77"/>
        <v>105</v>
      </c>
      <c r="P3545" s="8">
        <f t="shared" si="278"/>
        <v>54.14</v>
      </c>
      <c r="Q3545" s="10" t="s">
        <v>8315</v>
      </c>
      <c r="R3545" t="s">
        <v>8316</v>
      </c>
      <c r="S3545" s="14">
        <f t="shared" si="279"/>
        <v>42150.755312499998</v>
      </c>
      <c r="T3545" s="15">
        <f t="shared" si="280"/>
        <v>42180.755312499998</v>
      </c>
      <c r="U3545">
        <f t="shared" si="281"/>
        <v>2015</v>
      </c>
    </row>
    <row r="3546" spans="1:21" ht="72.5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77"/>
        <v>100</v>
      </c>
      <c r="P3546" s="8">
        <f t="shared" si="278"/>
        <v>104.17</v>
      </c>
      <c r="Q3546" s="10" t="s">
        <v>8315</v>
      </c>
      <c r="R3546" t="s">
        <v>8316</v>
      </c>
      <c r="S3546" s="14">
        <f t="shared" si="279"/>
        <v>42040.831678240742</v>
      </c>
      <c r="T3546" s="15">
        <f t="shared" si="280"/>
        <v>42070.831678240742</v>
      </c>
      <c r="U3546">
        <f t="shared" si="281"/>
        <v>2015</v>
      </c>
    </row>
    <row r="3547" spans="1:21" ht="130.5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77"/>
        <v>100</v>
      </c>
      <c r="P3547" s="8">
        <f t="shared" si="278"/>
        <v>31.38</v>
      </c>
      <c r="Q3547" s="10" t="s">
        <v>8315</v>
      </c>
      <c r="R3547" t="s">
        <v>8316</v>
      </c>
      <c r="S3547" s="14">
        <f t="shared" si="279"/>
        <v>42075.807395833333</v>
      </c>
      <c r="T3547" s="15">
        <f t="shared" si="280"/>
        <v>42105.807395833333</v>
      </c>
      <c r="U3547">
        <f t="shared" si="281"/>
        <v>2015</v>
      </c>
    </row>
    <row r="3548" spans="1:21" ht="116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77"/>
        <v>102</v>
      </c>
      <c r="P3548" s="8">
        <f t="shared" si="278"/>
        <v>59.21</v>
      </c>
      <c r="Q3548" s="10" t="s">
        <v>8315</v>
      </c>
      <c r="R3548" t="s">
        <v>8316</v>
      </c>
      <c r="S3548" s="14">
        <f t="shared" si="279"/>
        <v>42073.660694444443</v>
      </c>
      <c r="T3548" s="15">
        <f t="shared" si="280"/>
        <v>42095.165972222225</v>
      </c>
      <c r="U3548">
        <f t="shared" si="281"/>
        <v>2015</v>
      </c>
    </row>
    <row r="3549" spans="1:21" ht="116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77"/>
        <v>114</v>
      </c>
      <c r="P3549" s="8">
        <f t="shared" si="278"/>
        <v>119.18</v>
      </c>
      <c r="Q3549" s="10" t="s">
        <v>8315</v>
      </c>
      <c r="R3549" t="s">
        <v>8316</v>
      </c>
      <c r="S3549" s="14">
        <f t="shared" si="279"/>
        <v>42480.078715277778</v>
      </c>
      <c r="T3549" s="15">
        <f t="shared" si="280"/>
        <v>42504.165972222225</v>
      </c>
      <c r="U3549">
        <f t="shared" si="281"/>
        <v>2016</v>
      </c>
    </row>
    <row r="3550" spans="1:21" ht="101.5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77"/>
        <v>102</v>
      </c>
      <c r="P3550" s="8">
        <f t="shared" si="278"/>
        <v>164.62</v>
      </c>
      <c r="Q3550" s="10" t="s">
        <v>8315</v>
      </c>
      <c r="R3550" t="s">
        <v>8316</v>
      </c>
      <c r="S3550" s="14">
        <f t="shared" si="279"/>
        <v>42411.942291666666</v>
      </c>
      <c r="T3550" s="15">
        <f t="shared" si="280"/>
        <v>42434.041666666672</v>
      </c>
      <c r="U3550">
        <f t="shared" si="281"/>
        <v>2016</v>
      </c>
    </row>
    <row r="3551" spans="1:21" ht="116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77"/>
        <v>102</v>
      </c>
      <c r="P3551" s="8">
        <f t="shared" si="278"/>
        <v>24.29</v>
      </c>
      <c r="Q3551" s="10" t="s">
        <v>8315</v>
      </c>
      <c r="R3551" t="s">
        <v>8316</v>
      </c>
      <c r="S3551" s="14">
        <f t="shared" si="279"/>
        <v>42223.394363425927</v>
      </c>
      <c r="T3551" s="15">
        <f t="shared" si="280"/>
        <v>42251.394363425927</v>
      </c>
      <c r="U3551">
        <f t="shared" si="281"/>
        <v>2015</v>
      </c>
    </row>
    <row r="3552" spans="1:21" ht="116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77"/>
        <v>105</v>
      </c>
      <c r="P3552" s="8">
        <f t="shared" si="278"/>
        <v>40.94</v>
      </c>
      <c r="Q3552" s="10" t="s">
        <v>8315</v>
      </c>
      <c r="R3552" t="s">
        <v>8316</v>
      </c>
      <c r="S3552" s="14">
        <f t="shared" si="279"/>
        <v>42462.893495370372</v>
      </c>
      <c r="T3552" s="15">
        <f t="shared" si="280"/>
        <v>42492.893495370372</v>
      </c>
      <c r="U3552">
        <f t="shared" si="281"/>
        <v>2016</v>
      </c>
    </row>
    <row r="3553" spans="1:21" ht="130.5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77"/>
        <v>102</v>
      </c>
      <c r="P3553" s="8">
        <f t="shared" si="278"/>
        <v>61.1</v>
      </c>
      <c r="Q3553" s="10" t="s">
        <v>8315</v>
      </c>
      <c r="R3553" t="s">
        <v>8316</v>
      </c>
      <c r="S3553" s="14">
        <f t="shared" si="279"/>
        <v>41753.515856481477</v>
      </c>
      <c r="T3553" s="15">
        <f t="shared" si="280"/>
        <v>41781.921527777777</v>
      </c>
      <c r="U3553">
        <f t="shared" si="281"/>
        <v>2014</v>
      </c>
    </row>
    <row r="3554" spans="1:21" ht="116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77"/>
        <v>100</v>
      </c>
      <c r="P3554" s="8">
        <f t="shared" si="278"/>
        <v>38.65</v>
      </c>
      <c r="Q3554" s="10" t="s">
        <v>8315</v>
      </c>
      <c r="R3554" t="s">
        <v>8316</v>
      </c>
      <c r="S3554" s="14">
        <f t="shared" si="279"/>
        <v>41788.587083333332</v>
      </c>
      <c r="T3554" s="15">
        <f t="shared" si="280"/>
        <v>41818.587083333332</v>
      </c>
      <c r="U3554">
        <f t="shared" si="281"/>
        <v>2014</v>
      </c>
    </row>
    <row r="3555" spans="1:21" ht="116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77"/>
        <v>106</v>
      </c>
      <c r="P3555" s="8">
        <f t="shared" si="278"/>
        <v>56.2</v>
      </c>
      <c r="Q3555" s="10" t="s">
        <v>8315</v>
      </c>
      <c r="R3555" t="s">
        <v>8316</v>
      </c>
      <c r="S3555" s="14">
        <f t="shared" si="279"/>
        <v>42196.028703703705</v>
      </c>
      <c r="T3555" s="15">
        <f t="shared" si="280"/>
        <v>42228</v>
      </c>
      <c r="U3555">
        <f t="shared" si="281"/>
        <v>2015</v>
      </c>
    </row>
    <row r="3556" spans="1:21" ht="101.5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77"/>
        <v>113</v>
      </c>
      <c r="P3556" s="8">
        <f t="shared" si="278"/>
        <v>107</v>
      </c>
      <c r="Q3556" s="10" t="s">
        <v>8315</v>
      </c>
      <c r="R3556" t="s">
        <v>8316</v>
      </c>
      <c r="S3556" s="14">
        <f t="shared" si="279"/>
        <v>42016.050451388888</v>
      </c>
      <c r="T3556" s="15">
        <f t="shared" si="280"/>
        <v>42046.708333333328</v>
      </c>
      <c r="U3556">
        <f t="shared" si="281"/>
        <v>2015</v>
      </c>
    </row>
    <row r="3557" spans="1:21" ht="116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77"/>
        <v>100</v>
      </c>
      <c r="P3557" s="8">
        <f t="shared" si="278"/>
        <v>171.43</v>
      </c>
      <c r="Q3557" s="10" t="s">
        <v>8315</v>
      </c>
      <c r="R3557" t="s">
        <v>8316</v>
      </c>
      <c r="S3557" s="14">
        <f t="shared" si="279"/>
        <v>42661.442060185189</v>
      </c>
      <c r="T3557" s="15">
        <f t="shared" si="280"/>
        <v>42691.483726851846</v>
      </c>
      <c r="U3557">
        <f t="shared" si="281"/>
        <v>2016</v>
      </c>
    </row>
    <row r="3558" spans="1:21" ht="130.5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77"/>
        <v>100</v>
      </c>
      <c r="P3558" s="8">
        <f t="shared" si="278"/>
        <v>110.5</v>
      </c>
      <c r="Q3558" s="10" t="s">
        <v>8315</v>
      </c>
      <c r="R3558" t="s">
        <v>8316</v>
      </c>
      <c r="S3558" s="14">
        <f t="shared" si="279"/>
        <v>41808.649583333332</v>
      </c>
      <c r="T3558" s="15">
        <f t="shared" si="280"/>
        <v>41868.649583333332</v>
      </c>
      <c r="U3558">
        <f t="shared" si="281"/>
        <v>2014</v>
      </c>
    </row>
    <row r="3559" spans="1:21" ht="116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77"/>
        <v>100</v>
      </c>
      <c r="P3559" s="8">
        <f t="shared" si="278"/>
        <v>179.28</v>
      </c>
      <c r="Q3559" s="10" t="s">
        <v>8315</v>
      </c>
      <c r="R3559" t="s">
        <v>8316</v>
      </c>
      <c r="S3559" s="14">
        <f t="shared" si="279"/>
        <v>41730.276747685188</v>
      </c>
      <c r="T3559" s="15">
        <f t="shared" si="280"/>
        <v>41764.276747685188</v>
      </c>
      <c r="U3559">
        <f t="shared" si="281"/>
        <v>2014</v>
      </c>
    </row>
    <row r="3560" spans="1:21" ht="116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77"/>
        <v>144</v>
      </c>
      <c r="P3560" s="8">
        <f t="shared" si="278"/>
        <v>22.91</v>
      </c>
      <c r="Q3560" s="10" t="s">
        <v>8315</v>
      </c>
      <c r="R3560" t="s">
        <v>8316</v>
      </c>
      <c r="S3560" s="14">
        <f t="shared" si="279"/>
        <v>42139.816840277781</v>
      </c>
      <c r="T3560" s="15">
        <f t="shared" si="280"/>
        <v>42181.875</v>
      </c>
      <c r="U3560">
        <f t="shared" si="281"/>
        <v>2015</v>
      </c>
    </row>
    <row r="3561" spans="1:21" ht="116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77"/>
        <v>104</v>
      </c>
      <c r="P3561" s="8">
        <f t="shared" si="278"/>
        <v>43.13</v>
      </c>
      <c r="Q3561" s="10" t="s">
        <v>8315</v>
      </c>
      <c r="R3561" t="s">
        <v>8316</v>
      </c>
      <c r="S3561" s="14">
        <f t="shared" si="279"/>
        <v>42194.096157407403</v>
      </c>
      <c r="T3561" s="15">
        <f t="shared" si="280"/>
        <v>42216.373611111107</v>
      </c>
      <c r="U3561">
        <f t="shared" si="281"/>
        <v>2015</v>
      </c>
    </row>
    <row r="3562" spans="1:21" ht="130.5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77"/>
        <v>108</v>
      </c>
      <c r="P3562" s="8">
        <f t="shared" si="278"/>
        <v>46.89</v>
      </c>
      <c r="Q3562" s="10" t="s">
        <v>8315</v>
      </c>
      <c r="R3562" t="s">
        <v>8316</v>
      </c>
      <c r="S3562" s="14">
        <f t="shared" si="279"/>
        <v>42115.889652777783</v>
      </c>
      <c r="T3562" s="15">
        <f t="shared" si="280"/>
        <v>42151.114583333328</v>
      </c>
      <c r="U3562">
        <f t="shared" si="281"/>
        <v>2015</v>
      </c>
    </row>
    <row r="3563" spans="1:21" ht="174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77"/>
        <v>102</v>
      </c>
      <c r="P3563" s="8">
        <f t="shared" si="278"/>
        <v>47.41</v>
      </c>
      <c r="Q3563" s="10" t="s">
        <v>8315</v>
      </c>
      <c r="R3563" t="s">
        <v>8316</v>
      </c>
      <c r="S3563" s="14">
        <f t="shared" si="279"/>
        <v>42203.680300925931</v>
      </c>
      <c r="T3563" s="15">
        <f t="shared" si="280"/>
        <v>42221.774999999994</v>
      </c>
      <c r="U3563">
        <f t="shared" si="281"/>
        <v>2015</v>
      </c>
    </row>
    <row r="3564" spans="1:21" ht="116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77"/>
        <v>149</v>
      </c>
      <c r="P3564" s="8">
        <f t="shared" si="278"/>
        <v>15.13</v>
      </c>
      <c r="Q3564" s="10" t="s">
        <v>8315</v>
      </c>
      <c r="R3564" t="s">
        <v>8316</v>
      </c>
      <c r="S3564" s="14">
        <f t="shared" si="279"/>
        <v>42433.761886574073</v>
      </c>
      <c r="T3564" s="15">
        <f t="shared" si="280"/>
        <v>42442.916666666672</v>
      </c>
      <c r="U3564">
        <f t="shared" si="281"/>
        <v>2016</v>
      </c>
    </row>
    <row r="3565" spans="1:21" ht="101.5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77"/>
        <v>105</v>
      </c>
      <c r="P3565" s="8">
        <f t="shared" si="278"/>
        <v>21.1</v>
      </c>
      <c r="Q3565" s="10" t="s">
        <v>8315</v>
      </c>
      <c r="R3565" t="s">
        <v>8316</v>
      </c>
      <c r="S3565" s="14">
        <f t="shared" si="279"/>
        <v>42555.671944444446</v>
      </c>
      <c r="T3565" s="15">
        <f t="shared" si="280"/>
        <v>42583.791666666672</v>
      </c>
      <c r="U3565">
        <f t="shared" si="281"/>
        <v>2016</v>
      </c>
    </row>
    <row r="3566" spans="1:21" ht="87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77"/>
        <v>101</v>
      </c>
      <c r="P3566" s="8">
        <f t="shared" si="278"/>
        <v>59.12</v>
      </c>
      <c r="Q3566" s="10" t="s">
        <v>8315</v>
      </c>
      <c r="R3566" t="s">
        <v>8316</v>
      </c>
      <c r="S3566" s="14">
        <f t="shared" si="279"/>
        <v>42236.623252314821</v>
      </c>
      <c r="T3566" s="15">
        <f t="shared" si="280"/>
        <v>42282.666666666672</v>
      </c>
      <c r="U3566">
        <f t="shared" si="281"/>
        <v>2015</v>
      </c>
    </row>
    <row r="3567" spans="1:21" ht="116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77"/>
        <v>131</v>
      </c>
      <c r="P3567" s="8">
        <f t="shared" si="278"/>
        <v>97.92</v>
      </c>
      <c r="Q3567" s="10" t="s">
        <v>8315</v>
      </c>
      <c r="R3567" t="s">
        <v>8316</v>
      </c>
      <c r="S3567" s="14">
        <f t="shared" si="279"/>
        <v>41974.743148148147</v>
      </c>
      <c r="T3567" s="15">
        <f t="shared" si="280"/>
        <v>42004.743148148147</v>
      </c>
      <c r="U3567">
        <f t="shared" si="281"/>
        <v>2014</v>
      </c>
    </row>
    <row r="3568" spans="1:21" ht="130.5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77"/>
        <v>105</v>
      </c>
      <c r="P3568" s="8">
        <f t="shared" si="278"/>
        <v>55.13</v>
      </c>
      <c r="Q3568" s="10" t="s">
        <v>8315</v>
      </c>
      <c r="R3568" t="s">
        <v>8316</v>
      </c>
      <c r="S3568" s="14">
        <f t="shared" si="279"/>
        <v>41997.507905092592</v>
      </c>
      <c r="T3568" s="15">
        <f t="shared" si="280"/>
        <v>42027.507905092592</v>
      </c>
      <c r="U3568">
        <f t="shared" si="281"/>
        <v>2014</v>
      </c>
    </row>
    <row r="3569" spans="1:21" ht="101.5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77"/>
        <v>109</v>
      </c>
      <c r="P3569" s="8">
        <f t="shared" si="278"/>
        <v>26.54</v>
      </c>
      <c r="Q3569" s="10" t="s">
        <v>8315</v>
      </c>
      <c r="R3569" t="s">
        <v>8316</v>
      </c>
      <c r="S3569" s="14">
        <f t="shared" si="279"/>
        <v>42135.810694444444</v>
      </c>
      <c r="T3569" s="15">
        <f t="shared" si="280"/>
        <v>42165.810694444444</v>
      </c>
      <c r="U3569">
        <f t="shared" si="281"/>
        <v>2015</v>
      </c>
    </row>
    <row r="3570" spans="1:21" ht="116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77"/>
        <v>111</v>
      </c>
      <c r="P3570" s="8">
        <f t="shared" si="278"/>
        <v>58.42</v>
      </c>
      <c r="Q3570" s="10" t="s">
        <v>8315</v>
      </c>
      <c r="R3570" t="s">
        <v>8316</v>
      </c>
      <c r="S3570" s="14">
        <f t="shared" si="279"/>
        <v>41869.740671296298</v>
      </c>
      <c r="T3570" s="15">
        <f t="shared" si="280"/>
        <v>41899.740671296298</v>
      </c>
      <c r="U3570">
        <f t="shared" si="281"/>
        <v>2014</v>
      </c>
    </row>
    <row r="3571" spans="1:21" ht="116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77"/>
        <v>100</v>
      </c>
      <c r="P3571" s="8">
        <f t="shared" si="278"/>
        <v>122.54</v>
      </c>
      <c r="Q3571" s="10" t="s">
        <v>8315</v>
      </c>
      <c r="R3571" t="s">
        <v>8316</v>
      </c>
      <c r="S3571" s="14">
        <f t="shared" si="279"/>
        <v>41982.688611111109</v>
      </c>
      <c r="T3571" s="15">
        <f t="shared" si="280"/>
        <v>42012.688611111109</v>
      </c>
      <c r="U3571">
        <f t="shared" si="281"/>
        <v>2014</v>
      </c>
    </row>
    <row r="3572" spans="1:21" ht="101.5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77"/>
        <v>114</v>
      </c>
      <c r="P3572" s="8">
        <f t="shared" si="278"/>
        <v>87.96</v>
      </c>
      <c r="Q3572" s="10" t="s">
        <v>8315</v>
      </c>
      <c r="R3572" t="s">
        <v>8316</v>
      </c>
      <c r="S3572" s="14">
        <f t="shared" si="279"/>
        <v>41976.331979166673</v>
      </c>
      <c r="T3572" s="15">
        <f t="shared" si="280"/>
        <v>42004.291666666672</v>
      </c>
      <c r="U3572">
        <f t="shared" si="281"/>
        <v>2014</v>
      </c>
    </row>
    <row r="3573" spans="1:21" ht="116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77"/>
        <v>122</v>
      </c>
      <c r="P3573" s="8">
        <f t="shared" si="278"/>
        <v>73.239999999999995</v>
      </c>
      <c r="Q3573" s="10" t="s">
        <v>8315</v>
      </c>
      <c r="R3573" t="s">
        <v>8316</v>
      </c>
      <c r="S3573" s="14">
        <f t="shared" si="279"/>
        <v>41912.858946759261</v>
      </c>
      <c r="T3573" s="15">
        <f t="shared" si="280"/>
        <v>41942.858946759261</v>
      </c>
      <c r="U3573">
        <f t="shared" si="281"/>
        <v>2014</v>
      </c>
    </row>
    <row r="3574" spans="1:21" ht="72.5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77"/>
        <v>100</v>
      </c>
      <c r="P3574" s="8">
        <f t="shared" si="278"/>
        <v>55.56</v>
      </c>
      <c r="Q3574" s="10" t="s">
        <v>8315</v>
      </c>
      <c r="R3574" t="s">
        <v>8316</v>
      </c>
      <c r="S3574" s="14">
        <f t="shared" si="279"/>
        <v>42146.570393518516</v>
      </c>
      <c r="T3574" s="15">
        <f t="shared" si="280"/>
        <v>42176.570393518516</v>
      </c>
      <c r="U3574">
        <f t="shared" si="281"/>
        <v>2015</v>
      </c>
    </row>
    <row r="3575" spans="1:21" ht="87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77"/>
        <v>103</v>
      </c>
      <c r="P3575" s="8">
        <f t="shared" si="278"/>
        <v>39.54</v>
      </c>
      <c r="Q3575" s="10" t="s">
        <v>8315</v>
      </c>
      <c r="R3575" t="s">
        <v>8316</v>
      </c>
      <c r="S3575" s="14">
        <f t="shared" si="279"/>
        <v>41921.375532407408</v>
      </c>
      <c r="T3575" s="15">
        <f t="shared" si="280"/>
        <v>41951.417199074072</v>
      </c>
      <c r="U3575">
        <f t="shared" si="281"/>
        <v>2014</v>
      </c>
    </row>
    <row r="3576" spans="1:21" ht="116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77"/>
        <v>106</v>
      </c>
      <c r="P3576" s="8">
        <f t="shared" si="278"/>
        <v>136.78</v>
      </c>
      <c r="Q3576" s="10" t="s">
        <v>8315</v>
      </c>
      <c r="R3576" t="s">
        <v>8316</v>
      </c>
      <c r="S3576" s="14">
        <f t="shared" si="279"/>
        <v>41926.942685185182</v>
      </c>
      <c r="T3576" s="15">
        <f t="shared" si="280"/>
        <v>41956.984351851846</v>
      </c>
      <c r="U3576">
        <f t="shared" si="281"/>
        <v>2014</v>
      </c>
    </row>
    <row r="3577" spans="1:21" ht="130.5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77"/>
        <v>101</v>
      </c>
      <c r="P3577" s="8">
        <f t="shared" si="278"/>
        <v>99.34</v>
      </c>
      <c r="Q3577" s="10" t="s">
        <v>8315</v>
      </c>
      <c r="R3577" t="s">
        <v>8316</v>
      </c>
      <c r="S3577" s="14">
        <f t="shared" si="279"/>
        <v>42561.783877314811</v>
      </c>
      <c r="T3577" s="15">
        <f t="shared" si="280"/>
        <v>42593.165972222225</v>
      </c>
      <c r="U3577">
        <f t="shared" si="281"/>
        <v>2016</v>
      </c>
    </row>
    <row r="3578" spans="1:21" ht="101.5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77"/>
        <v>100</v>
      </c>
      <c r="P3578" s="8">
        <f t="shared" si="278"/>
        <v>20</v>
      </c>
      <c r="Q3578" s="10" t="s">
        <v>8315</v>
      </c>
      <c r="R3578" t="s">
        <v>8316</v>
      </c>
      <c r="S3578" s="14">
        <f t="shared" si="279"/>
        <v>42649.54923611111</v>
      </c>
      <c r="T3578" s="15">
        <f t="shared" si="280"/>
        <v>42709.590902777782</v>
      </c>
      <c r="U3578">
        <f t="shared" si="281"/>
        <v>2016</v>
      </c>
    </row>
    <row r="3579" spans="1:21" ht="101.5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77"/>
        <v>130</v>
      </c>
      <c r="P3579" s="8">
        <f t="shared" si="278"/>
        <v>28.89</v>
      </c>
      <c r="Q3579" s="10" t="s">
        <v>8315</v>
      </c>
      <c r="R3579" t="s">
        <v>8316</v>
      </c>
      <c r="S3579" s="14">
        <f t="shared" si="279"/>
        <v>42093.786840277782</v>
      </c>
      <c r="T3579" s="15">
        <f t="shared" si="280"/>
        <v>42120.26944444445</v>
      </c>
      <c r="U3579">
        <f t="shared" si="281"/>
        <v>2015</v>
      </c>
    </row>
    <row r="3580" spans="1:21" ht="116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77"/>
        <v>100</v>
      </c>
      <c r="P3580" s="8">
        <f t="shared" si="278"/>
        <v>40.549999999999997</v>
      </c>
      <c r="Q3580" s="10" t="s">
        <v>8315</v>
      </c>
      <c r="R3580" t="s">
        <v>8316</v>
      </c>
      <c r="S3580" s="14">
        <f t="shared" si="279"/>
        <v>42460.733530092592</v>
      </c>
      <c r="T3580" s="15">
        <f t="shared" si="280"/>
        <v>42490.733530092592</v>
      </c>
      <c r="U3580">
        <f t="shared" si="281"/>
        <v>2016</v>
      </c>
    </row>
    <row r="3581" spans="1:21" ht="116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77"/>
        <v>100</v>
      </c>
      <c r="P3581" s="8">
        <f t="shared" si="278"/>
        <v>35.71</v>
      </c>
      <c r="Q3581" s="10" t="s">
        <v>8315</v>
      </c>
      <c r="R3581" t="s">
        <v>8316</v>
      </c>
      <c r="S3581" s="14">
        <f t="shared" si="279"/>
        <v>42430.762222222227</v>
      </c>
      <c r="T3581" s="15">
        <f t="shared" si="280"/>
        <v>42460.720555555556</v>
      </c>
      <c r="U3581">
        <f t="shared" si="281"/>
        <v>2016</v>
      </c>
    </row>
    <row r="3582" spans="1:21" ht="101.5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77"/>
        <v>114</v>
      </c>
      <c r="P3582" s="8">
        <f t="shared" si="278"/>
        <v>37.96</v>
      </c>
      <c r="Q3582" s="10" t="s">
        <v>8315</v>
      </c>
      <c r="R3582" t="s">
        <v>8316</v>
      </c>
      <c r="S3582" s="14">
        <f t="shared" si="279"/>
        <v>42026.176180555558</v>
      </c>
      <c r="T3582" s="15">
        <f t="shared" si="280"/>
        <v>42064.207638888889</v>
      </c>
      <c r="U3582">
        <f t="shared" si="281"/>
        <v>2015</v>
      </c>
    </row>
    <row r="3583" spans="1:21" ht="116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77"/>
        <v>100</v>
      </c>
      <c r="P3583" s="8">
        <f t="shared" si="278"/>
        <v>33.33</v>
      </c>
      <c r="Q3583" s="10" t="s">
        <v>8315</v>
      </c>
      <c r="R3583" t="s">
        <v>8316</v>
      </c>
      <c r="S3583" s="14">
        <f t="shared" si="279"/>
        <v>41836.471180555556</v>
      </c>
      <c r="T3583" s="15">
        <f t="shared" si="280"/>
        <v>41850.471180555556</v>
      </c>
      <c r="U3583">
        <f t="shared" si="281"/>
        <v>2014</v>
      </c>
    </row>
    <row r="3584" spans="1:21" ht="101.5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77"/>
        <v>287</v>
      </c>
      <c r="P3584" s="8">
        <f t="shared" si="278"/>
        <v>58.57</v>
      </c>
      <c r="Q3584" s="10" t="s">
        <v>8315</v>
      </c>
      <c r="R3584" t="s">
        <v>8316</v>
      </c>
      <c r="S3584" s="14">
        <f t="shared" si="279"/>
        <v>42451.095856481479</v>
      </c>
      <c r="T3584" s="15">
        <f t="shared" si="280"/>
        <v>42465.095856481479</v>
      </c>
      <c r="U3584">
        <f t="shared" si="281"/>
        <v>2016</v>
      </c>
    </row>
    <row r="3585" spans="1:21" ht="116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77"/>
        <v>109</v>
      </c>
      <c r="P3585" s="8">
        <f t="shared" si="278"/>
        <v>135.63</v>
      </c>
      <c r="Q3585" s="10" t="s">
        <v>8315</v>
      </c>
      <c r="R3585" t="s">
        <v>8316</v>
      </c>
      <c r="S3585" s="14">
        <f t="shared" si="279"/>
        <v>42418.425983796296</v>
      </c>
      <c r="T3585" s="15">
        <f t="shared" si="280"/>
        <v>42478.384317129632</v>
      </c>
      <c r="U3585">
        <f t="shared" si="281"/>
        <v>2016</v>
      </c>
    </row>
    <row r="3586" spans="1:21" ht="116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77"/>
        <v>116</v>
      </c>
      <c r="P3586" s="8">
        <f t="shared" si="278"/>
        <v>30.94</v>
      </c>
      <c r="Q3586" s="10" t="s">
        <v>8315</v>
      </c>
      <c r="R3586" t="s">
        <v>8316</v>
      </c>
      <c r="S3586" s="14">
        <f t="shared" si="279"/>
        <v>42168.316481481481</v>
      </c>
      <c r="T3586" s="15">
        <f t="shared" si="280"/>
        <v>42198.316481481481</v>
      </c>
      <c r="U3586">
        <f t="shared" si="281"/>
        <v>2015</v>
      </c>
    </row>
    <row r="3587" spans="1:21" ht="116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82">ROUND(E3587/D3587*100,0)</f>
        <v>119</v>
      </c>
      <c r="P3587" s="8">
        <f t="shared" ref="P3587:P3629" si="283">IFERROR(ROUND(E3587/L3587,2),0)</f>
        <v>176.09</v>
      </c>
      <c r="Q3587" s="10" t="s">
        <v>8315</v>
      </c>
      <c r="R3587" t="s">
        <v>8316</v>
      </c>
      <c r="S3587" s="14">
        <f t="shared" ref="S3587:S3650" si="284">(((J3587/60)/60)/24)+DATE(1970,1,1)</f>
        <v>41964.716319444444</v>
      </c>
      <c r="T3587" s="15">
        <f t="shared" ref="T3587:T3650" si="285">(((I3587/60)/60)/24)+DATE(1970,1,1)</f>
        <v>41994.716319444444</v>
      </c>
      <c r="U3587">
        <f t="shared" ref="U3587:U3650" si="286">YEAR(S3587)</f>
        <v>2014</v>
      </c>
    </row>
    <row r="3588" spans="1:21" ht="58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82"/>
        <v>109</v>
      </c>
      <c r="P3588" s="8">
        <f t="shared" si="283"/>
        <v>151.97999999999999</v>
      </c>
      <c r="Q3588" s="10" t="s">
        <v>8315</v>
      </c>
      <c r="R3588" t="s">
        <v>8316</v>
      </c>
      <c r="S3588" s="14">
        <f t="shared" si="284"/>
        <v>42576.697569444441</v>
      </c>
      <c r="T3588" s="15">
        <f t="shared" si="285"/>
        <v>42636.697569444441</v>
      </c>
      <c r="U3588">
        <f t="shared" si="286"/>
        <v>2016</v>
      </c>
    </row>
    <row r="3589" spans="1:21" ht="101.5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82"/>
        <v>127</v>
      </c>
      <c r="P3589" s="8">
        <f t="shared" si="283"/>
        <v>22.61</v>
      </c>
      <c r="Q3589" s="10" t="s">
        <v>8315</v>
      </c>
      <c r="R3589" t="s">
        <v>8316</v>
      </c>
      <c r="S3589" s="14">
        <f t="shared" si="284"/>
        <v>42503.539976851855</v>
      </c>
      <c r="T3589" s="15">
        <f t="shared" si="285"/>
        <v>42548.791666666672</v>
      </c>
      <c r="U3589">
        <f t="shared" si="286"/>
        <v>2016</v>
      </c>
    </row>
    <row r="3590" spans="1:21" ht="101.5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82"/>
        <v>101</v>
      </c>
      <c r="P3590" s="8">
        <f t="shared" si="283"/>
        <v>18.27</v>
      </c>
      <c r="Q3590" s="10" t="s">
        <v>8315</v>
      </c>
      <c r="R3590" t="s">
        <v>8316</v>
      </c>
      <c r="S3590" s="14">
        <f t="shared" si="284"/>
        <v>42101.828819444447</v>
      </c>
      <c r="T3590" s="15">
        <f t="shared" si="285"/>
        <v>42123.958333333328</v>
      </c>
      <c r="U3590">
        <f t="shared" si="286"/>
        <v>2015</v>
      </c>
    </row>
    <row r="3591" spans="1:21" ht="116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82"/>
        <v>128</v>
      </c>
      <c r="P3591" s="8">
        <f t="shared" si="283"/>
        <v>82.26</v>
      </c>
      <c r="Q3591" s="10" t="s">
        <v>8315</v>
      </c>
      <c r="R3591" t="s">
        <v>8316</v>
      </c>
      <c r="S3591" s="14">
        <f t="shared" si="284"/>
        <v>42125.647534722222</v>
      </c>
      <c r="T3591" s="15">
        <f t="shared" si="285"/>
        <v>42150.647534722222</v>
      </c>
      <c r="U3591">
        <f t="shared" si="286"/>
        <v>2015</v>
      </c>
    </row>
    <row r="3592" spans="1:21" ht="116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82"/>
        <v>100</v>
      </c>
      <c r="P3592" s="8">
        <f t="shared" si="283"/>
        <v>68.53</v>
      </c>
      <c r="Q3592" s="10" t="s">
        <v>8315</v>
      </c>
      <c r="R3592" t="s">
        <v>8316</v>
      </c>
      <c r="S3592" s="14">
        <f t="shared" si="284"/>
        <v>41902.333726851852</v>
      </c>
      <c r="T3592" s="15">
        <f t="shared" si="285"/>
        <v>41932.333726851852</v>
      </c>
      <c r="U3592">
        <f t="shared" si="286"/>
        <v>2014</v>
      </c>
    </row>
    <row r="3593" spans="1:21" ht="116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82"/>
        <v>175</v>
      </c>
      <c r="P3593" s="8">
        <f t="shared" si="283"/>
        <v>68.06</v>
      </c>
      <c r="Q3593" s="10" t="s">
        <v>8315</v>
      </c>
      <c r="R3593" t="s">
        <v>8316</v>
      </c>
      <c r="S3593" s="14">
        <f t="shared" si="284"/>
        <v>42003.948425925926</v>
      </c>
      <c r="T3593" s="15">
        <f t="shared" si="285"/>
        <v>42028.207638888889</v>
      </c>
      <c r="U3593">
        <f t="shared" si="286"/>
        <v>2014</v>
      </c>
    </row>
    <row r="3594" spans="1:21" ht="101.5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82"/>
        <v>127</v>
      </c>
      <c r="P3594" s="8">
        <f t="shared" si="283"/>
        <v>72.709999999999994</v>
      </c>
      <c r="Q3594" s="10" t="s">
        <v>8315</v>
      </c>
      <c r="R3594" t="s">
        <v>8316</v>
      </c>
      <c r="S3594" s="14">
        <f t="shared" si="284"/>
        <v>41988.829942129625</v>
      </c>
      <c r="T3594" s="15">
        <f t="shared" si="285"/>
        <v>42046.207638888889</v>
      </c>
      <c r="U3594">
        <f t="shared" si="286"/>
        <v>2014</v>
      </c>
    </row>
    <row r="3595" spans="1:21" ht="87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82"/>
        <v>111</v>
      </c>
      <c r="P3595" s="8">
        <f t="shared" si="283"/>
        <v>77.19</v>
      </c>
      <c r="Q3595" s="10" t="s">
        <v>8315</v>
      </c>
      <c r="R3595" t="s">
        <v>8316</v>
      </c>
      <c r="S3595" s="14">
        <f t="shared" si="284"/>
        <v>41974.898599537039</v>
      </c>
      <c r="T3595" s="15">
        <f t="shared" si="285"/>
        <v>42009.851388888885</v>
      </c>
      <c r="U3595">
        <f t="shared" si="286"/>
        <v>2014</v>
      </c>
    </row>
    <row r="3596" spans="1:21" ht="130.5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82"/>
        <v>126</v>
      </c>
      <c r="P3596" s="8">
        <f t="shared" si="283"/>
        <v>55.97</v>
      </c>
      <c r="Q3596" s="10" t="s">
        <v>8315</v>
      </c>
      <c r="R3596" t="s">
        <v>8316</v>
      </c>
      <c r="S3596" s="14">
        <f t="shared" si="284"/>
        <v>42592.066921296297</v>
      </c>
      <c r="T3596" s="15">
        <f t="shared" si="285"/>
        <v>42617.066921296297</v>
      </c>
      <c r="U3596">
        <f t="shared" si="286"/>
        <v>2016</v>
      </c>
    </row>
    <row r="3597" spans="1:21" ht="58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82"/>
        <v>119</v>
      </c>
      <c r="P3597" s="8">
        <f t="shared" si="283"/>
        <v>49.69</v>
      </c>
      <c r="Q3597" s="10" t="s">
        <v>8315</v>
      </c>
      <c r="R3597" t="s">
        <v>8316</v>
      </c>
      <c r="S3597" s="14">
        <f t="shared" si="284"/>
        <v>42050.008368055554</v>
      </c>
      <c r="T3597" s="15">
        <f t="shared" si="285"/>
        <v>42076.290972222225</v>
      </c>
      <c r="U3597">
        <f t="shared" si="286"/>
        <v>2015</v>
      </c>
    </row>
    <row r="3598" spans="1:21" ht="116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82"/>
        <v>108</v>
      </c>
      <c r="P3598" s="8">
        <f t="shared" si="283"/>
        <v>79</v>
      </c>
      <c r="Q3598" s="10" t="s">
        <v>8315</v>
      </c>
      <c r="R3598" t="s">
        <v>8316</v>
      </c>
      <c r="S3598" s="14">
        <f t="shared" si="284"/>
        <v>41856.715069444443</v>
      </c>
      <c r="T3598" s="15">
        <f t="shared" si="285"/>
        <v>41877.715069444443</v>
      </c>
      <c r="U3598">
        <f t="shared" si="286"/>
        <v>2014</v>
      </c>
    </row>
    <row r="3599" spans="1:21" ht="87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82"/>
        <v>103</v>
      </c>
      <c r="P3599" s="8">
        <f t="shared" si="283"/>
        <v>77.73</v>
      </c>
      <c r="Q3599" s="10" t="s">
        <v>8315</v>
      </c>
      <c r="R3599" t="s">
        <v>8316</v>
      </c>
      <c r="S3599" s="14">
        <f t="shared" si="284"/>
        <v>42417.585532407407</v>
      </c>
      <c r="T3599" s="15">
        <f t="shared" si="285"/>
        <v>42432.249305555553</v>
      </c>
      <c r="U3599">
        <f t="shared" si="286"/>
        <v>2016</v>
      </c>
    </row>
    <row r="3600" spans="1:21" ht="101.5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82"/>
        <v>110</v>
      </c>
      <c r="P3600" s="8">
        <f t="shared" si="283"/>
        <v>40.78</v>
      </c>
      <c r="Q3600" s="10" t="s">
        <v>8315</v>
      </c>
      <c r="R3600" t="s">
        <v>8316</v>
      </c>
      <c r="S3600" s="14">
        <f t="shared" si="284"/>
        <v>41866.79886574074</v>
      </c>
      <c r="T3600" s="15">
        <f t="shared" si="285"/>
        <v>41885.207638888889</v>
      </c>
      <c r="U3600">
        <f t="shared" si="286"/>
        <v>2014</v>
      </c>
    </row>
    <row r="3601" spans="1:21" ht="101.5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82"/>
        <v>202</v>
      </c>
      <c r="P3601" s="8">
        <f t="shared" si="283"/>
        <v>59.41</v>
      </c>
      <c r="Q3601" s="10" t="s">
        <v>8315</v>
      </c>
      <c r="R3601" t="s">
        <v>8316</v>
      </c>
      <c r="S3601" s="14">
        <f t="shared" si="284"/>
        <v>42220.79487268519</v>
      </c>
      <c r="T3601" s="15">
        <f t="shared" si="285"/>
        <v>42246</v>
      </c>
      <c r="U3601">
        <f t="shared" si="286"/>
        <v>2015</v>
      </c>
    </row>
    <row r="3602" spans="1:21" ht="58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82"/>
        <v>130</v>
      </c>
      <c r="P3602" s="8">
        <f t="shared" si="283"/>
        <v>3.25</v>
      </c>
      <c r="Q3602" s="10" t="s">
        <v>8315</v>
      </c>
      <c r="R3602" t="s">
        <v>8316</v>
      </c>
      <c r="S3602" s="14">
        <f t="shared" si="284"/>
        <v>42628.849120370374</v>
      </c>
      <c r="T3602" s="15">
        <f t="shared" si="285"/>
        <v>42656.849120370374</v>
      </c>
      <c r="U3602">
        <f t="shared" si="286"/>
        <v>2016</v>
      </c>
    </row>
    <row r="3603" spans="1:21" ht="101.5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82"/>
        <v>104</v>
      </c>
      <c r="P3603" s="8">
        <f t="shared" si="283"/>
        <v>39.380000000000003</v>
      </c>
      <c r="Q3603" s="10" t="s">
        <v>8315</v>
      </c>
      <c r="R3603" t="s">
        <v>8316</v>
      </c>
      <c r="S3603" s="14">
        <f t="shared" si="284"/>
        <v>41990.99863425926</v>
      </c>
      <c r="T3603" s="15">
        <f t="shared" si="285"/>
        <v>42020.99863425926</v>
      </c>
      <c r="U3603">
        <f t="shared" si="286"/>
        <v>2014</v>
      </c>
    </row>
    <row r="3604" spans="1:21" ht="130.5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82"/>
        <v>100</v>
      </c>
      <c r="P3604" s="8">
        <f t="shared" si="283"/>
        <v>81.67</v>
      </c>
      <c r="Q3604" s="10" t="s">
        <v>8315</v>
      </c>
      <c r="R3604" t="s">
        <v>8316</v>
      </c>
      <c r="S3604" s="14">
        <f t="shared" si="284"/>
        <v>42447.894432870366</v>
      </c>
      <c r="T3604" s="15">
        <f t="shared" si="285"/>
        <v>42507.894432870366</v>
      </c>
      <c r="U3604">
        <f t="shared" si="286"/>
        <v>2016</v>
      </c>
    </row>
    <row r="3605" spans="1:21" ht="116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82"/>
        <v>171</v>
      </c>
      <c r="P3605" s="8">
        <f t="shared" si="283"/>
        <v>44.91</v>
      </c>
      <c r="Q3605" s="10" t="s">
        <v>8315</v>
      </c>
      <c r="R3605" t="s">
        <v>8316</v>
      </c>
      <c r="S3605" s="14">
        <f t="shared" si="284"/>
        <v>42283.864351851851</v>
      </c>
      <c r="T3605" s="15">
        <f t="shared" si="285"/>
        <v>42313.906018518523</v>
      </c>
      <c r="U3605">
        <f t="shared" si="286"/>
        <v>2015</v>
      </c>
    </row>
    <row r="3606" spans="1:21" ht="116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82"/>
        <v>113</v>
      </c>
      <c r="P3606" s="8">
        <f t="shared" si="283"/>
        <v>49.06</v>
      </c>
      <c r="Q3606" s="10" t="s">
        <v>8315</v>
      </c>
      <c r="R3606" t="s">
        <v>8316</v>
      </c>
      <c r="S3606" s="14">
        <f t="shared" si="284"/>
        <v>42483.015694444446</v>
      </c>
      <c r="T3606" s="15">
        <f t="shared" si="285"/>
        <v>42489.290972222225</v>
      </c>
      <c r="U3606">
        <f t="shared" si="286"/>
        <v>2016</v>
      </c>
    </row>
    <row r="3607" spans="1:21" ht="130.5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82"/>
        <v>184</v>
      </c>
      <c r="P3607" s="8">
        <f t="shared" si="283"/>
        <v>30.67</v>
      </c>
      <c r="Q3607" s="10" t="s">
        <v>8315</v>
      </c>
      <c r="R3607" t="s">
        <v>8316</v>
      </c>
      <c r="S3607" s="14">
        <f t="shared" si="284"/>
        <v>42383.793124999997</v>
      </c>
      <c r="T3607" s="15">
        <f t="shared" si="285"/>
        <v>42413.793124999997</v>
      </c>
      <c r="U3607">
        <f t="shared" si="286"/>
        <v>2016</v>
      </c>
    </row>
    <row r="3608" spans="1:21" ht="116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82"/>
        <v>130</v>
      </c>
      <c r="P3608" s="8">
        <f t="shared" si="283"/>
        <v>61.06</v>
      </c>
      <c r="Q3608" s="10" t="s">
        <v>8315</v>
      </c>
      <c r="R3608" t="s">
        <v>8316</v>
      </c>
      <c r="S3608" s="14">
        <f t="shared" si="284"/>
        <v>42566.604826388888</v>
      </c>
      <c r="T3608" s="15">
        <f t="shared" si="285"/>
        <v>42596.604826388888</v>
      </c>
      <c r="U3608">
        <f t="shared" si="286"/>
        <v>2016</v>
      </c>
    </row>
    <row r="3609" spans="1:21" ht="72.5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82"/>
        <v>105</v>
      </c>
      <c r="P3609" s="8">
        <f t="shared" si="283"/>
        <v>29</v>
      </c>
      <c r="Q3609" s="10" t="s">
        <v>8315</v>
      </c>
      <c r="R3609" t="s">
        <v>8316</v>
      </c>
      <c r="S3609" s="14">
        <f t="shared" si="284"/>
        <v>42338.963912037041</v>
      </c>
      <c r="T3609" s="15">
        <f t="shared" si="285"/>
        <v>42353</v>
      </c>
      <c r="U3609">
        <f t="shared" si="286"/>
        <v>2015</v>
      </c>
    </row>
    <row r="3610" spans="1:21" ht="116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82"/>
        <v>100</v>
      </c>
      <c r="P3610" s="8">
        <f t="shared" si="283"/>
        <v>29.63</v>
      </c>
      <c r="Q3610" s="10" t="s">
        <v>8315</v>
      </c>
      <c r="R3610" t="s">
        <v>8316</v>
      </c>
      <c r="S3610" s="14">
        <f t="shared" si="284"/>
        <v>42506.709375000006</v>
      </c>
      <c r="T3610" s="15">
        <f t="shared" si="285"/>
        <v>42538.583333333328</v>
      </c>
      <c r="U3610">
        <f t="shared" si="286"/>
        <v>2016</v>
      </c>
    </row>
    <row r="3611" spans="1:21" ht="116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82"/>
        <v>153</v>
      </c>
      <c r="P3611" s="8">
        <f t="shared" si="283"/>
        <v>143.1</v>
      </c>
      <c r="Q3611" s="10" t="s">
        <v>8315</v>
      </c>
      <c r="R3611" t="s">
        <v>8316</v>
      </c>
      <c r="S3611" s="14">
        <f t="shared" si="284"/>
        <v>42429.991724537031</v>
      </c>
      <c r="T3611" s="15">
        <f t="shared" si="285"/>
        <v>42459.950057870374</v>
      </c>
      <c r="U3611">
        <f t="shared" si="286"/>
        <v>2016</v>
      </c>
    </row>
    <row r="3612" spans="1:21" ht="116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82"/>
        <v>162</v>
      </c>
      <c r="P3612" s="8">
        <f t="shared" si="283"/>
        <v>52.35</v>
      </c>
      <c r="Q3612" s="10" t="s">
        <v>8315</v>
      </c>
      <c r="R3612" t="s">
        <v>8316</v>
      </c>
      <c r="S3612" s="14">
        <f t="shared" si="284"/>
        <v>42203.432129629626</v>
      </c>
      <c r="T3612" s="15">
        <f t="shared" si="285"/>
        <v>42233.432129629626</v>
      </c>
      <c r="U3612">
        <f t="shared" si="286"/>
        <v>2015</v>
      </c>
    </row>
    <row r="3613" spans="1:21" ht="116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82"/>
        <v>136</v>
      </c>
      <c r="P3613" s="8">
        <f t="shared" si="283"/>
        <v>66.67</v>
      </c>
      <c r="Q3613" s="10" t="s">
        <v>8315</v>
      </c>
      <c r="R3613" t="s">
        <v>8316</v>
      </c>
      <c r="S3613" s="14">
        <f t="shared" si="284"/>
        <v>42072.370381944449</v>
      </c>
      <c r="T3613" s="15">
        <f t="shared" si="285"/>
        <v>42102.370381944449</v>
      </c>
      <c r="U3613">
        <f t="shared" si="286"/>
        <v>2015</v>
      </c>
    </row>
    <row r="3614" spans="1:21" ht="101.5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82"/>
        <v>144</v>
      </c>
      <c r="P3614" s="8">
        <f t="shared" si="283"/>
        <v>126.67</v>
      </c>
      <c r="Q3614" s="10" t="s">
        <v>8315</v>
      </c>
      <c r="R3614" t="s">
        <v>8316</v>
      </c>
      <c r="S3614" s="14">
        <f t="shared" si="284"/>
        <v>41789.726979166669</v>
      </c>
      <c r="T3614" s="15">
        <f t="shared" si="285"/>
        <v>41799.726979166669</v>
      </c>
      <c r="U3614">
        <f t="shared" si="286"/>
        <v>2014</v>
      </c>
    </row>
    <row r="3615" spans="1:21" ht="87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82"/>
        <v>100</v>
      </c>
      <c r="P3615" s="8">
        <f t="shared" si="283"/>
        <v>62.5</v>
      </c>
      <c r="Q3615" s="10" t="s">
        <v>8315</v>
      </c>
      <c r="R3615" t="s">
        <v>8316</v>
      </c>
      <c r="S3615" s="14">
        <f t="shared" si="284"/>
        <v>41788.58997685185</v>
      </c>
      <c r="T3615" s="15">
        <f t="shared" si="285"/>
        <v>41818.58997685185</v>
      </c>
      <c r="U3615">
        <f t="shared" si="286"/>
        <v>2014</v>
      </c>
    </row>
    <row r="3616" spans="1:21" ht="116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82"/>
        <v>101</v>
      </c>
      <c r="P3616" s="8">
        <f t="shared" si="283"/>
        <v>35.49</v>
      </c>
      <c r="Q3616" s="10" t="s">
        <v>8315</v>
      </c>
      <c r="R3616" t="s">
        <v>8316</v>
      </c>
      <c r="S3616" s="14">
        <f t="shared" si="284"/>
        <v>42144.041851851856</v>
      </c>
      <c r="T3616" s="15">
        <f t="shared" si="285"/>
        <v>42174.041851851856</v>
      </c>
      <c r="U3616">
        <f t="shared" si="286"/>
        <v>2015</v>
      </c>
    </row>
    <row r="3617" spans="1:21" ht="116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82"/>
        <v>107</v>
      </c>
      <c r="P3617" s="8">
        <f t="shared" si="283"/>
        <v>37.08</v>
      </c>
      <c r="Q3617" s="10" t="s">
        <v>8315</v>
      </c>
      <c r="R3617" t="s">
        <v>8316</v>
      </c>
      <c r="S3617" s="14">
        <f t="shared" si="284"/>
        <v>42318.593703703707</v>
      </c>
      <c r="T3617" s="15">
        <f t="shared" si="285"/>
        <v>42348.593703703707</v>
      </c>
      <c r="U3617">
        <f t="shared" si="286"/>
        <v>2015</v>
      </c>
    </row>
    <row r="3618" spans="1:21" ht="116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82"/>
        <v>125</v>
      </c>
      <c r="P3618" s="8">
        <f t="shared" si="283"/>
        <v>69.33</v>
      </c>
      <c r="Q3618" s="10" t="s">
        <v>8315</v>
      </c>
      <c r="R3618" t="s">
        <v>8316</v>
      </c>
      <c r="S3618" s="14">
        <f t="shared" si="284"/>
        <v>42052.949814814812</v>
      </c>
      <c r="T3618" s="15">
        <f t="shared" si="285"/>
        <v>42082.908148148148</v>
      </c>
      <c r="U3618">
        <f t="shared" si="286"/>
        <v>2015</v>
      </c>
    </row>
    <row r="3619" spans="1:21" ht="130.5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82"/>
        <v>119</v>
      </c>
      <c r="P3619" s="8">
        <f t="shared" si="283"/>
        <v>17.25</v>
      </c>
      <c r="Q3619" s="10" t="s">
        <v>8315</v>
      </c>
      <c r="R3619" t="s">
        <v>8316</v>
      </c>
      <c r="S3619" s="14">
        <f t="shared" si="284"/>
        <v>42779.610289351855</v>
      </c>
      <c r="T3619" s="15">
        <f t="shared" si="285"/>
        <v>42794</v>
      </c>
      <c r="U3619">
        <f t="shared" si="286"/>
        <v>2017</v>
      </c>
    </row>
    <row r="3620" spans="1:21" ht="116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82"/>
        <v>101</v>
      </c>
      <c r="P3620" s="8">
        <f t="shared" si="283"/>
        <v>36.07</v>
      </c>
      <c r="Q3620" s="10" t="s">
        <v>8315</v>
      </c>
      <c r="R3620" t="s">
        <v>8316</v>
      </c>
      <c r="S3620" s="14">
        <f t="shared" si="284"/>
        <v>42128.627893518518</v>
      </c>
      <c r="T3620" s="15">
        <f t="shared" si="285"/>
        <v>42158.627893518518</v>
      </c>
      <c r="U3620">
        <f t="shared" si="286"/>
        <v>2015</v>
      </c>
    </row>
    <row r="3621" spans="1:21" ht="116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82"/>
        <v>113</v>
      </c>
      <c r="P3621" s="8">
        <f t="shared" si="283"/>
        <v>66.47</v>
      </c>
      <c r="Q3621" s="10" t="s">
        <v>8315</v>
      </c>
      <c r="R3621" t="s">
        <v>8316</v>
      </c>
      <c r="S3621" s="14">
        <f t="shared" si="284"/>
        <v>42661.132245370376</v>
      </c>
      <c r="T3621" s="15">
        <f t="shared" si="285"/>
        <v>42693.916666666672</v>
      </c>
      <c r="U3621">
        <f t="shared" si="286"/>
        <v>2016</v>
      </c>
    </row>
    <row r="3622" spans="1:21" ht="116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82"/>
        <v>105</v>
      </c>
      <c r="P3622" s="8">
        <f t="shared" si="283"/>
        <v>56.07</v>
      </c>
      <c r="Q3622" s="10" t="s">
        <v>8315</v>
      </c>
      <c r="R3622" t="s">
        <v>8316</v>
      </c>
      <c r="S3622" s="14">
        <f t="shared" si="284"/>
        <v>42037.938206018516</v>
      </c>
      <c r="T3622" s="15">
        <f t="shared" si="285"/>
        <v>42068.166666666672</v>
      </c>
      <c r="U3622">
        <f t="shared" si="286"/>
        <v>2015</v>
      </c>
    </row>
    <row r="3623" spans="1:21" ht="116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82"/>
        <v>110</v>
      </c>
      <c r="P3623" s="8">
        <f t="shared" si="283"/>
        <v>47.03</v>
      </c>
      <c r="Q3623" s="10" t="s">
        <v>8315</v>
      </c>
      <c r="R3623" t="s">
        <v>8316</v>
      </c>
      <c r="S3623" s="14">
        <f t="shared" si="284"/>
        <v>42619.935694444444</v>
      </c>
      <c r="T3623" s="15">
        <f t="shared" si="285"/>
        <v>42643.875</v>
      </c>
      <c r="U3623">
        <f t="shared" si="286"/>
        <v>2016</v>
      </c>
    </row>
    <row r="3624" spans="1:21" ht="87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82"/>
        <v>100</v>
      </c>
      <c r="P3624" s="8">
        <f t="shared" si="283"/>
        <v>47.67</v>
      </c>
      <c r="Q3624" s="10" t="s">
        <v>8315</v>
      </c>
      <c r="R3624" t="s">
        <v>8316</v>
      </c>
      <c r="S3624" s="14">
        <f t="shared" si="284"/>
        <v>41877.221886574072</v>
      </c>
      <c r="T3624" s="15">
        <f t="shared" si="285"/>
        <v>41910.140972222223</v>
      </c>
      <c r="U3624">
        <f t="shared" si="286"/>
        <v>2014</v>
      </c>
    </row>
    <row r="3625" spans="1:21" ht="87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82"/>
        <v>120</v>
      </c>
      <c r="P3625" s="8">
        <f t="shared" si="283"/>
        <v>88.24</v>
      </c>
      <c r="Q3625" s="10" t="s">
        <v>8315</v>
      </c>
      <c r="R3625" t="s">
        <v>8316</v>
      </c>
      <c r="S3625" s="14">
        <f t="shared" si="284"/>
        <v>41828.736921296295</v>
      </c>
      <c r="T3625" s="15">
        <f t="shared" si="285"/>
        <v>41846.291666666664</v>
      </c>
      <c r="U3625">
        <f t="shared" si="286"/>
        <v>2014</v>
      </c>
    </row>
    <row r="3626" spans="1:21" ht="145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82"/>
        <v>105</v>
      </c>
      <c r="P3626" s="8">
        <f t="shared" si="283"/>
        <v>80.72</v>
      </c>
      <c r="Q3626" s="10" t="s">
        <v>8315</v>
      </c>
      <c r="R3626" t="s">
        <v>8316</v>
      </c>
      <c r="S3626" s="14">
        <f t="shared" si="284"/>
        <v>42545.774189814809</v>
      </c>
      <c r="T3626" s="15">
        <f t="shared" si="285"/>
        <v>42605.774189814809</v>
      </c>
      <c r="U3626">
        <f t="shared" si="286"/>
        <v>2016</v>
      </c>
    </row>
    <row r="3627" spans="1:21" ht="130.5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82"/>
        <v>103</v>
      </c>
      <c r="P3627" s="8">
        <f t="shared" si="283"/>
        <v>39.49</v>
      </c>
      <c r="Q3627" s="10" t="s">
        <v>8315</v>
      </c>
      <c r="R3627" t="s">
        <v>8316</v>
      </c>
      <c r="S3627" s="14">
        <f t="shared" si="284"/>
        <v>42157.652511574073</v>
      </c>
      <c r="T3627" s="15">
        <f t="shared" si="285"/>
        <v>42187.652511574073</v>
      </c>
      <c r="U3627">
        <f t="shared" si="286"/>
        <v>2015</v>
      </c>
    </row>
    <row r="3628" spans="1:21" ht="116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82"/>
        <v>102</v>
      </c>
      <c r="P3628" s="8">
        <f t="shared" si="283"/>
        <v>84.85</v>
      </c>
      <c r="Q3628" s="10" t="s">
        <v>8315</v>
      </c>
      <c r="R3628" t="s">
        <v>8316</v>
      </c>
      <c r="S3628" s="14">
        <f t="shared" si="284"/>
        <v>41846.667326388888</v>
      </c>
      <c r="T3628" s="15">
        <f t="shared" si="285"/>
        <v>41867.667326388888</v>
      </c>
      <c r="U3628">
        <f t="shared" si="286"/>
        <v>2014</v>
      </c>
    </row>
    <row r="3629" spans="1:21" ht="116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82"/>
        <v>100</v>
      </c>
      <c r="P3629" s="8">
        <f t="shared" si="283"/>
        <v>68.97</v>
      </c>
      <c r="Q3629" s="10" t="s">
        <v>8315</v>
      </c>
      <c r="R3629" t="s">
        <v>8316</v>
      </c>
      <c r="S3629" s="14">
        <f t="shared" si="284"/>
        <v>42460.741747685184</v>
      </c>
      <c r="T3629" s="15">
        <f t="shared" si="285"/>
        <v>42511.165972222225</v>
      </c>
      <c r="U3629">
        <f t="shared" si="286"/>
        <v>2016</v>
      </c>
    </row>
    <row r="3630" spans="1:21" ht="116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82"/>
        <v>0</v>
      </c>
      <c r="P3630" s="8">
        <f t="shared" ref="P3587:P3650" si="287">IFERROR(ROUND(E3630/L3630,2),0)</f>
        <v>0</v>
      </c>
      <c r="Q3630" s="10" t="s">
        <v>8315</v>
      </c>
      <c r="R3630" t="s">
        <v>8357</v>
      </c>
      <c r="S3630" s="14">
        <f t="shared" si="284"/>
        <v>42291.833287037036</v>
      </c>
      <c r="T3630" s="15">
        <f t="shared" si="285"/>
        <v>42351.874953703707</v>
      </c>
      <c r="U3630">
        <f t="shared" si="286"/>
        <v>2015</v>
      </c>
    </row>
    <row r="3631" spans="1:21" ht="130.5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82"/>
        <v>0</v>
      </c>
      <c r="P3631" s="8">
        <f t="shared" si="287"/>
        <v>1</v>
      </c>
      <c r="Q3631" s="10" t="s">
        <v>8315</v>
      </c>
      <c r="R3631" t="s">
        <v>8357</v>
      </c>
      <c r="S3631" s="14">
        <f t="shared" si="284"/>
        <v>42437.094490740739</v>
      </c>
      <c r="T3631" s="15">
        <f t="shared" si="285"/>
        <v>42495.708333333328</v>
      </c>
      <c r="U3631">
        <f t="shared" si="286"/>
        <v>2016</v>
      </c>
    </row>
    <row r="3632" spans="1:21" ht="116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82"/>
        <v>0</v>
      </c>
      <c r="P3632" s="8">
        <f t="shared" si="287"/>
        <v>1</v>
      </c>
      <c r="Q3632" s="10" t="s">
        <v>8315</v>
      </c>
      <c r="R3632" t="s">
        <v>8357</v>
      </c>
      <c r="S3632" s="14">
        <f t="shared" si="284"/>
        <v>41942.84710648148</v>
      </c>
      <c r="T3632" s="15">
        <f t="shared" si="285"/>
        <v>41972.888773148152</v>
      </c>
      <c r="U3632">
        <f t="shared" si="286"/>
        <v>2014</v>
      </c>
    </row>
    <row r="3633" spans="1:21" ht="130.5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82"/>
        <v>51</v>
      </c>
      <c r="P3633" s="8">
        <f t="shared" si="287"/>
        <v>147.88</v>
      </c>
      <c r="Q3633" s="10" t="s">
        <v>8315</v>
      </c>
      <c r="R3633" t="s">
        <v>8357</v>
      </c>
      <c r="S3633" s="14">
        <f t="shared" si="284"/>
        <v>41880.753437499996</v>
      </c>
      <c r="T3633" s="15">
        <f t="shared" si="285"/>
        <v>41905.165972222225</v>
      </c>
      <c r="U3633">
        <f t="shared" si="286"/>
        <v>2014</v>
      </c>
    </row>
    <row r="3634" spans="1:21" ht="116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82"/>
        <v>20</v>
      </c>
      <c r="P3634" s="8">
        <f t="shared" si="287"/>
        <v>100</v>
      </c>
      <c r="Q3634" s="10" t="s">
        <v>8315</v>
      </c>
      <c r="R3634" t="s">
        <v>8357</v>
      </c>
      <c r="S3634" s="14">
        <f t="shared" si="284"/>
        <v>41946.936909722222</v>
      </c>
      <c r="T3634" s="15">
        <f t="shared" si="285"/>
        <v>41966.936909722222</v>
      </c>
      <c r="U3634">
        <f t="shared" si="286"/>
        <v>2014</v>
      </c>
    </row>
    <row r="3635" spans="1:21" ht="101.5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82"/>
        <v>35</v>
      </c>
      <c r="P3635" s="8">
        <f t="shared" si="287"/>
        <v>56.84</v>
      </c>
      <c r="Q3635" s="10" t="s">
        <v>8315</v>
      </c>
      <c r="R3635" t="s">
        <v>8357</v>
      </c>
      <c r="S3635" s="14">
        <f t="shared" si="284"/>
        <v>42649.623460648145</v>
      </c>
      <c r="T3635" s="15">
        <f t="shared" si="285"/>
        <v>42693.041666666672</v>
      </c>
      <c r="U3635">
        <f t="shared" si="286"/>
        <v>2016</v>
      </c>
    </row>
    <row r="3636" spans="1:21" ht="116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82"/>
        <v>4</v>
      </c>
      <c r="P3636" s="8">
        <f t="shared" si="287"/>
        <v>176.94</v>
      </c>
      <c r="Q3636" s="10" t="s">
        <v>8315</v>
      </c>
      <c r="R3636" t="s">
        <v>8357</v>
      </c>
      <c r="S3636" s="14">
        <f t="shared" si="284"/>
        <v>42701.166365740741</v>
      </c>
      <c r="T3636" s="15">
        <f t="shared" si="285"/>
        <v>42749.165972222225</v>
      </c>
      <c r="U3636">
        <f t="shared" si="286"/>
        <v>2016</v>
      </c>
    </row>
    <row r="3637" spans="1:21" ht="58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82"/>
        <v>36</v>
      </c>
      <c r="P3637" s="8">
        <f t="shared" si="287"/>
        <v>127.6</v>
      </c>
      <c r="Q3637" s="10" t="s">
        <v>8315</v>
      </c>
      <c r="R3637" t="s">
        <v>8357</v>
      </c>
      <c r="S3637" s="14">
        <f t="shared" si="284"/>
        <v>42450.88282407407</v>
      </c>
      <c r="T3637" s="15">
        <f t="shared" si="285"/>
        <v>42480.88282407407</v>
      </c>
      <c r="U3637">
        <f t="shared" si="286"/>
        <v>2016</v>
      </c>
    </row>
    <row r="3638" spans="1:21" ht="87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82"/>
        <v>0</v>
      </c>
      <c r="P3638" s="8">
        <f t="shared" si="287"/>
        <v>0</v>
      </c>
      <c r="Q3638" s="10" t="s">
        <v>8315</v>
      </c>
      <c r="R3638" t="s">
        <v>8357</v>
      </c>
      <c r="S3638" s="14">
        <f t="shared" si="284"/>
        <v>42226.694780092599</v>
      </c>
      <c r="T3638" s="15">
        <f t="shared" si="285"/>
        <v>42261.694780092599</v>
      </c>
      <c r="U3638">
        <f t="shared" si="286"/>
        <v>2015</v>
      </c>
    </row>
    <row r="3639" spans="1:21" ht="130.5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82"/>
        <v>31</v>
      </c>
      <c r="P3639" s="8">
        <f t="shared" si="287"/>
        <v>66.14</v>
      </c>
      <c r="Q3639" s="10" t="s">
        <v>8315</v>
      </c>
      <c r="R3639" t="s">
        <v>8357</v>
      </c>
      <c r="S3639" s="14">
        <f t="shared" si="284"/>
        <v>41975.700636574074</v>
      </c>
      <c r="T3639" s="15">
        <f t="shared" si="285"/>
        <v>42005.700636574074</v>
      </c>
      <c r="U3639">
        <f t="shared" si="286"/>
        <v>2014</v>
      </c>
    </row>
    <row r="3640" spans="1:21" ht="72.5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82"/>
        <v>7</v>
      </c>
      <c r="P3640" s="8">
        <f t="shared" si="287"/>
        <v>108</v>
      </c>
      <c r="Q3640" s="10" t="s">
        <v>8315</v>
      </c>
      <c r="R3640" t="s">
        <v>8357</v>
      </c>
      <c r="S3640" s="14">
        <f t="shared" si="284"/>
        <v>42053.672824074078</v>
      </c>
      <c r="T3640" s="15">
        <f t="shared" si="285"/>
        <v>42113.631157407406</v>
      </c>
      <c r="U3640">
        <f t="shared" si="286"/>
        <v>2015</v>
      </c>
    </row>
    <row r="3641" spans="1:21" ht="116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82"/>
        <v>0</v>
      </c>
      <c r="P3641" s="8">
        <f t="shared" si="287"/>
        <v>1</v>
      </c>
      <c r="Q3641" s="10" t="s">
        <v>8315</v>
      </c>
      <c r="R3641" t="s">
        <v>8357</v>
      </c>
      <c r="S3641" s="14">
        <f t="shared" si="284"/>
        <v>42590.677152777775</v>
      </c>
      <c r="T3641" s="15">
        <f t="shared" si="285"/>
        <v>42650.632638888885</v>
      </c>
      <c r="U3641">
        <f t="shared" si="286"/>
        <v>2016</v>
      </c>
    </row>
    <row r="3642" spans="1:21" ht="130.5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82"/>
        <v>6</v>
      </c>
      <c r="P3642" s="8">
        <f t="shared" si="287"/>
        <v>18.329999999999998</v>
      </c>
      <c r="Q3642" s="10" t="s">
        <v>8315</v>
      </c>
      <c r="R3642" t="s">
        <v>8357</v>
      </c>
      <c r="S3642" s="14">
        <f t="shared" si="284"/>
        <v>42104.781597222223</v>
      </c>
      <c r="T3642" s="15">
        <f t="shared" si="285"/>
        <v>42134.781597222223</v>
      </c>
      <c r="U3642">
        <f t="shared" si="286"/>
        <v>2015</v>
      </c>
    </row>
    <row r="3643" spans="1:21" ht="116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82"/>
        <v>0</v>
      </c>
      <c r="P3643" s="8">
        <f t="shared" si="287"/>
        <v>0</v>
      </c>
      <c r="Q3643" s="10" t="s">
        <v>8315</v>
      </c>
      <c r="R3643" t="s">
        <v>8357</v>
      </c>
      <c r="S3643" s="14">
        <f t="shared" si="284"/>
        <v>41899.627071759263</v>
      </c>
      <c r="T3643" s="15">
        <f t="shared" si="285"/>
        <v>41917.208333333336</v>
      </c>
      <c r="U3643">
        <f t="shared" si="286"/>
        <v>2014</v>
      </c>
    </row>
    <row r="3644" spans="1:21" ht="116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82"/>
        <v>2</v>
      </c>
      <c r="P3644" s="8">
        <f t="shared" si="287"/>
        <v>7.5</v>
      </c>
      <c r="Q3644" s="10" t="s">
        <v>8315</v>
      </c>
      <c r="R3644" t="s">
        <v>8357</v>
      </c>
      <c r="S3644" s="14">
        <f t="shared" si="284"/>
        <v>42297.816284722227</v>
      </c>
      <c r="T3644" s="15">
        <f t="shared" si="285"/>
        <v>42338.708333333328</v>
      </c>
      <c r="U3644">
        <f t="shared" si="286"/>
        <v>2015</v>
      </c>
    </row>
    <row r="3645" spans="1:21" ht="116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82"/>
        <v>0</v>
      </c>
      <c r="P3645" s="8">
        <f t="shared" si="287"/>
        <v>0</v>
      </c>
      <c r="Q3645" s="10" t="s">
        <v>8315</v>
      </c>
      <c r="R3645" t="s">
        <v>8357</v>
      </c>
      <c r="S3645" s="14">
        <f t="shared" si="284"/>
        <v>42285.143969907411</v>
      </c>
      <c r="T3645" s="15">
        <f t="shared" si="285"/>
        <v>42325.185636574075</v>
      </c>
      <c r="U3645">
        <f t="shared" si="286"/>
        <v>2015</v>
      </c>
    </row>
    <row r="3646" spans="1:21" ht="101.5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82"/>
        <v>16</v>
      </c>
      <c r="P3646" s="8">
        <f t="shared" si="287"/>
        <v>68.42</v>
      </c>
      <c r="Q3646" s="10" t="s">
        <v>8315</v>
      </c>
      <c r="R3646" t="s">
        <v>8357</v>
      </c>
      <c r="S3646" s="14">
        <f t="shared" si="284"/>
        <v>42409.241747685184</v>
      </c>
      <c r="T3646" s="15">
        <f t="shared" si="285"/>
        <v>42437.207638888889</v>
      </c>
      <c r="U3646">
        <f t="shared" si="286"/>
        <v>2016</v>
      </c>
    </row>
    <row r="3647" spans="1:21" ht="101.5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82"/>
        <v>0</v>
      </c>
      <c r="P3647" s="8">
        <f t="shared" si="287"/>
        <v>1</v>
      </c>
      <c r="Q3647" s="10" t="s">
        <v>8315</v>
      </c>
      <c r="R3647" t="s">
        <v>8357</v>
      </c>
      <c r="S3647" s="14">
        <f t="shared" si="284"/>
        <v>42665.970347222217</v>
      </c>
      <c r="T3647" s="15">
        <f t="shared" si="285"/>
        <v>42696.012013888889</v>
      </c>
      <c r="U3647">
        <f t="shared" si="286"/>
        <v>2016</v>
      </c>
    </row>
    <row r="3648" spans="1:21" ht="101.5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82"/>
        <v>5</v>
      </c>
      <c r="P3648" s="8">
        <f t="shared" si="287"/>
        <v>60.13</v>
      </c>
      <c r="Q3648" s="10" t="s">
        <v>8315</v>
      </c>
      <c r="R3648" t="s">
        <v>8357</v>
      </c>
      <c r="S3648" s="14">
        <f t="shared" si="284"/>
        <v>42140.421319444446</v>
      </c>
      <c r="T3648" s="15">
        <f t="shared" si="285"/>
        <v>42171.979166666672</v>
      </c>
      <c r="U3648">
        <f t="shared" si="286"/>
        <v>2015</v>
      </c>
    </row>
    <row r="3649" spans="1:21" ht="101.5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82"/>
        <v>6</v>
      </c>
      <c r="P3649" s="8">
        <f t="shared" si="287"/>
        <v>15</v>
      </c>
      <c r="Q3649" s="10" t="s">
        <v>8315</v>
      </c>
      <c r="R3649" t="s">
        <v>8357</v>
      </c>
      <c r="S3649" s="14">
        <f t="shared" si="284"/>
        <v>42598.749155092592</v>
      </c>
      <c r="T3649" s="15">
        <f t="shared" si="285"/>
        <v>42643.749155092592</v>
      </c>
      <c r="U3649">
        <f t="shared" si="286"/>
        <v>2016</v>
      </c>
    </row>
    <row r="3650" spans="1:21" ht="72.5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82"/>
        <v>100</v>
      </c>
      <c r="P3650" s="8">
        <f t="shared" si="287"/>
        <v>550.04</v>
      </c>
      <c r="Q3650" s="10" t="s">
        <v>8315</v>
      </c>
      <c r="R3650" t="s">
        <v>8316</v>
      </c>
      <c r="S3650" s="14">
        <f t="shared" si="284"/>
        <v>41887.292187500003</v>
      </c>
      <c r="T3650" s="15">
        <f t="shared" si="285"/>
        <v>41917.292187500003</v>
      </c>
      <c r="U3650">
        <f t="shared" si="286"/>
        <v>2014</v>
      </c>
    </row>
    <row r="3651" spans="1:21" ht="101.5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88">ROUND(E3651/D3651*100,0)</f>
        <v>104</v>
      </c>
      <c r="P3651" s="8">
        <f t="shared" ref="P3651:P3714" si="289">IFERROR(ROUND(E3651/L3651,2),0)</f>
        <v>97.5</v>
      </c>
      <c r="Q3651" s="10" t="s">
        <v>8315</v>
      </c>
      <c r="R3651" t="s">
        <v>8316</v>
      </c>
      <c r="S3651" s="14">
        <f t="shared" ref="S3651:S3714" si="290">(((J3651/60)/60)/24)+DATE(1970,1,1)</f>
        <v>41780.712893518517</v>
      </c>
      <c r="T3651" s="15">
        <f t="shared" ref="T3651:T3714" si="291">(((I3651/60)/60)/24)+DATE(1970,1,1)</f>
        <v>41806.712893518517</v>
      </c>
      <c r="U3651">
        <f t="shared" ref="U3651:U3714" si="292">YEAR(S3651)</f>
        <v>2014</v>
      </c>
    </row>
    <row r="3652" spans="1:21" ht="101.5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88"/>
        <v>100</v>
      </c>
      <c r="P3652" s="8">
        <f t="shared" si="289"/>
        <v>29.41</v>
      </c>
      <c r="Q3652" s="10" t="s">
        <v>8315</v>
      </c>
      <c r="R3652" t="s">
        <v>8316</v>
      </c>
      <c r="S3652" s="14">
        <f t="shared" si="290"/>
        <v>42381.478981481487</v>
      </c>
      <c r="T3652" s="15">
        <f t="shared" si="291"/>
        <v>42402.478981481487</v>
      </c>
      <c r="U3652">
        <f t="shared" si="292"/>
        <v>2016</v>
      </c>
    </row>
    <row r="3653" spans="1:21" ht="87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88"/>
        <v>104</v>
      </c>
      <c r="P3653" s="8">
        <f t="shared" si="289"/>
        <v>57.78</v>
      </c>
      <c r="Q3653" s="10" t="s">
        <v>8315</v>
      </c>
      <c r="R3653" t="s">
        <v>8316</v>
      </c>
      <c r="S3653" s="14">
        <f t="shared" si="290"/>
        <v>41828.646319444444</v>
      </c>
      <c r="T3653" s="15">
        <f t="shared" si="291"/>
        <v>41861.665972222225</v>
      </c>
      <c r="U3653">
        <f t="shared" si="292"/>
        <v>2014</v>
      </c>
    </row>
    <row r="3654" spans="1:21" ht="116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88"/>
        <v>251</v>
      </c>
      <c r="P3654" s="8">
        <f t="shared" si="289"/>
        <v>44.24</v>
      </c>
      <c r="Q3654" s="10" t="s">
        <v>8315</v>
      </c>
      <c r="R3654" t="s">
        <v>8316</v>
      </c>
      <c r="S3654" s="14">
        <f t="shared" si="290"/>
        <v>42596.644699074073</v>
      </c>
      <c r="T3654" s="15">
        <f t="shared" si="291"/>
        <v>42607.165972222225</v>
      </c>
      <c r="U3654">
        <f t="shared" si="292"/>
        <v>2016</v>
      </c>
    </row>
    <row r="3655" spans="1:21" ht="116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88"/>
        <v>101</v>
      </c>
      <c r="P3655" s="8">
        <f t="shared" si="289"/>
        <v>60.91</v>
      </c>
      <c r="Q3655" s="10" t="s">
        <v>8315</v>
      </c>
      <c r="R3655" t="s">
        <v>8316</v>
      </c>
      <c r="S3655" s="14">
        <f t="shared" si="290"/>
        <v>42191.363506944443</v>
      </c>
      <c r="T3655" s="15">
        <f t="shared" si="291"/>
        <v>42221.363506944443</v>
      </c>
      <c r="U3655">
        <f t="shared" si="292"/>
        <v>2015</v>
      </c>
    </row>
    <row r="3656" spans="1:21" ht="116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88"/>
        <v>174</v>
      </c>
      <c r="P3656" s="8">
        <f t="shared" si="289"/>
        <v>68.84</v>
      </c>
      <c r="Q3656" s="10" t="s">
        <v>8315</v>
      </c>
      <c r="R3656" t="s">
        <v>8316</v>
      </c>
      <c r="S3656" s="14">
        <f t="shared" si="290"/>
        <v>42440.416504629626</v>
      </c>
      <c r="T3656" s="15">
        <f t="shared" si="291"/>
        <v>42463.708333333328</v>
      </c>
      <c r="U3656">
        <f t="shared" si="292"/>
        <v>2016</v>
      </c>
    </row>
    <row r="3657" spans="1:21" ht="116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88"/>
        <v>116</v>
      </c>
      <c r="P3657" s="8">
        <f t="shared" si="289"/>
        <v>73.58</v>
      </c>
      <c r="Q3657" s="10" t="s">
        <v>8315</v>
      </c>
      <c r="R3657" t="s">
        <v>8316</v>
      </c>
      <c r="S3657" s="14">
        <f t="shared" si="290"/>
        <v>42173.803217592591</v>
      </c>
      <c r="T3657" s="15">
        <f t="shared" si="291"/>
        <v>42203.290972222225</v>
      </c>
      <c r="U3657">
        <f t="shared" si="292"/>
        <v>2015</v>
      </c>
    </row>
    <row r="3658" spans="1:21" ht="101.5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88"/>
        <v>106</v>
      </c>
      <c r="P3658" s="8">
        <f t="shared" si="289"/>
        <v>115.02</v>
      </c>
      <c r="Q3658" s="10" t="s">
        <v>8315</v>
      </c>
      <c r="R3658" t="s">
        <v>8316</v>
      </c>
      <c r="S3658" s="14">
        <f t="shared" si="290"/>
        <v>42737.910138888896</v>
      </c>
      <c r="T3658" s="15">
        <f t="shared" si="291"/>
        <v>42767.957638888889</v>
      </c>
      <c r="U3658">
        <f t="shared" si="292"/>
        <v>2017</v>
      </c>
    </row>
    <row r="3659" spans="1:21" ht="116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88"/>
        <v>111</v>
      </c>
      <c r="P3659" s="8">
        <f t="shared" si="289"/>
        <v>110.75</v>
      </c>
      <c r="Q3659" s="10" t="s">
        <v>8315</v>
      </c>
      <c r="R3659" t="s">
        <v>8316</v>
      </c>
      <c r="S3659" s="14">
        <f t="shared" si="290"/>
        <v>42499.629849537043</v>
      </c>
      <c r="T3659" s="15">
        <f t="shared" si="291"/>
        <v>42522.904166666667</v>
      </c>
      <c r="U3659">
        <f t="shared" si="292"/>
        <v>2016</v>
      </c>
    </row>
    <row r="3660" spans="1:21" ht="58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88"/>
        <v>101</v>
      </c>
      <c r="P3660" s="8">
        <f t="shared" si="289"/>
        <v>75.5</v>
      </c>
      <c r="Q3660" s="10" t="s">
        <v>8315</v>
      </c>
      <c r="R3660" t="s">
        <v>8316</v>
      </c>
      <c r="S3660" s="14">
        <f t="shared" si="290"/>
        <v>41775.858564814815</v>
      </c>
      <c r="T3660" s="15">
        <f t="shared" si="291"/>
        <v>41822.165972222225</v>
      </c>
      <c r="U3660">
        <f t="shared" si="292"/>
        <v>2014</v>
      </c>
    </row>
    <row r="3661" spans="1:21" ht="87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88"/>
        <v>102</v>
      </c>
      <c r="P3661" s="8">
        <f t="shared" si="289"/>
        <v>235.46</v>
      </c>
      <c r="Q3661" s="10" t="s">
        <v>8315</v>
      </c>
      <c r="R3661" t="s">
        <v>8316</v>
      </c>
      <c r="S3661" s="14">
        <f t="shared" si="290"/>
        <v>42055.277199074073</v>
      </c>
      <c r="T3661" s="15">
        <f t="shared" si="291"/>
        <v>42082.610416666663</v>
      </c>
      <c r="U3661">
        <f t="shared" si="292"/>
        <v>2015</v>
      </c>
    </row>
    <row r="3662" spans="1:21" ht="116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88"/>
        <v>100</v>
      </c>
      <c r="P3662" s="8">
        <f t="shared" si="289"/>
        <v>11.36</v>
      </c>
      <c r="Q3662" s="10" t="s">
        <v>8315</v>
      </c>
      <c r="R3662" t="s">
        <v>8316</v>
      </c>
      <c r="S3662" s="14">
        <f t="shared" si="290"/>
        <v>41971.881076388891</v>
      </c>
      <c r="T3662" s="15">
        <f t="shared" si="291"/>
        <v>41996.881076388891</v>
      </c>
      <c r="U3662">
        <f t="shared" si="292"/>
        <v>2014</v>
      </c>
    </row>
    <row r="3663" spans="1:21" ht="116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88"/>
        <v>111</v>
      </c>
      <c r="P3663" s="8">
        <f t="shared" si="289"/>
        <v>92.5</v>
      </c>
      <c r="Q3663" s="10" t="s">
        <v>8315</v>
      </c>
      <c r="R3663" t="s">
        <v>8316</v>
      </c>
      <c r="S3663" s="14">
        <f t="shared" si="290"/>
        <v>42447.896666666667</v>
      </c>
      <c r="T3663" s="15">
        <f t="shared" si="291"/>
        <v>42470.166666666672</v>
      </c>
      <c r="U3663">
        <f t="shared" si="292"/>
        <v>2016</v>
      </c>
    </row>
    <row r="3664" spans="1:21" ht="130.5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88"/>
        <v>101</v>
      </c>
      <c r="P3664" s="8">
        <f t="shared" si="289"/>
        <v>202.85</v>
      </c>
      <c r="Q3664" s="10" t="s">
        <v>8315</v>
      </c>
      <c r="R3664" t="s">
        <v>8316</v>
      </c>
      <c r="S3664" s="14">
        <f t="shared" si="290"/>
        <v>42064.220069444447</v>
      </c>
      <c r="T3664" s="15">
        <f t="shared" si="291"/>
        <v>42094.178402777776</v>
      </c>
      <c r="U3664">
        <f t="shared" si="292"/>
        <v>2015</v>
      </c>
    </row>
    <row r="3665" spans="1:21" ht="116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88"/>
        <v>104</v>
      </c>
      <c r="P3665" s="8">
        <f t="shared" si="289"/>
        <v>26</v>
      </c>
      <c r="Q3665" s="10" t="s">
        <v>8315</v>
      </c>
      <c r="R3665" t="s">
        <v>8316</v>
      </c>
      <c r="S3665" s="14">
        <f t="shared" si="290"/>
        <v>42665.451736111107</v>
      </c>
      <c r="T3665" s="15">
        <f t="shared" si="291"/>
        <v>42725.493402777778</v>
      </c>
      <c r="U3665">
        <f t="shared" si="292"/>
        <v>2016</v>
      </c>
    </row>
    <row r="3666" spans="1:21" ht="116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88"/>
        <v>109</v>
      </c>
      <c r="P3666" s="8">
        <f t="shared" si="289"/>
        <v>46.05</v>
      </c>
      <c r="Q3666" s="10" t="s">
        <v>8315</v>
      </c>
      <c r="R3666" t="s">
        <v>8316</v>
      </c>
      <c r="S3666" s="14">
        <f t="shared" si="290"/>
        <v>42523.248715277776</v>
      </c>
      <c r="T3666" s="15">
        <f t="shared" si="291"/>
        <v>42537.248715277776</v>
      </c>
      <c r="U3666">
        <f t="shared" si="292"/>
        <v>2016</v>
      </c>
    </row>
    <row r="3667" spans="1:21" ht="116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88"/>
        <v>115</v>
      </c>
      <c r="P3667" s="8">
        <f t="shared" si="289"/>
        <v>51</v>
      </c>
      <c r="Q3667" s="10" t="s">
        <v>8315</v>
      </c>
      <c r="R3667" t="s">
        <v>8316</v>
      </c>
      <c r="S3667" s="14">
        <f t="shared" si="290"/>
        <v>42294.808124999996</v>
      </c>
      <c r="T3667" s="15">
        <f t="shared" si="291"/>
        <v>42305.829166666663</v>
      </c>
      <c r="U3667">
        <f t="shared" si="292"/>
        <v>2015</v>
      </c>
    </row>
    <row r="3668" spans="1:21" ht="58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88"/>
        <v>100</v>
      </c>
      <c r="P3668" s="8">
        <f t="shared" si="289"/>
        <v>31.58</v>
      </c>
      <c r="Q3668" s="10" t="s">
        <v>8315</v>
      </c>
      <c r="R3668" t="s">
        <v>8316</v>
      </c>
      <c r="S3668" s="14">
        <f t="shared" si="290"/>
        <v>41822.90488425926</v>
      </c>
      <c r="T3668" s="15">
        <f t="shared" si="291"/>
        <v>41844.291666666664</v>
      </c>
      <c r="U3668">
        <f t="shared" si="292"/>
        <v>2014</v>
      </c>
    </row>
    <row r="3669" spans="1:21" ht="116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88"/>
        <v>103</v>
      </c>
      <c r="P3669" s="8">
        <f t="shared" si="289"/>
        <v>53.36</v>
      </c>
      <c r="Q3669" s="10" t="s">
        <v>8315</v>
      </c>
      <c r="R3669" t="s">
        <v>8316</v>
      </c>
      <c r="S3669" s="14">
        <f t="shared" si="290"/>
        <v>42173.970127314817</v>
      </c>
      <c r="T3669" s="15">
        <f t="shared" si="291"/>
        <v>42203.970127314817</v>
      </c>
      <c r="U3669">
        <f t="shared" si="292"/>
        <v>2015</v>
      </c>
    </row>
    <row r="3670" spans="1:21" ht="130.5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88"/>
        <v>104</v>
      </c>
      <c r="P3670" s="8">
        <f t="shared" si="289"/>
        <v>36.96</v>
      </c>
      <c r="Q3670" s="10" t="s">
        <v>8315</v>
      </c>
      <c r="R3670" t="s">
        <v>8316</v>
      </c>
      <c r="S3670" s="14">
        <f t="shared" si="290"/>
        <v>42185.556157407409</v>
      </c>
      <c r="T3670" s="15">
        <f t="shared" si="291"/>
        <v>42208.772916666669</v>
      </c>
      <c r="U3670">
        <f t="shared" si="292"/>
        <v>2015</v>
      </c>
    </row>
    <row r="3671" spans="1:21" ht="130.5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88"/>
        <v>138</v>
      </c>
      <c r="P3671" s="8">
        <f t="shared" si="289"/>
        <v>81.290000000000006</v>
      </c>
      <c r="Q3671" s="10" t="s">
        <v>8315</v>
      </c>
      <c r="R3671" t="s">
        <v>8316</v>
      </c>
      <c r="S3671" s="14">
        <f t="shared" si="290"/>
        <v>42136.675196759257</v>
      </c>
      <c r="T3671" s="15">
        <f t="shared" si="291"/>
        <v>42166.675196759257</v>
      </c>
      <c r="U3671">
        <f t="shared" si="292"/>
        <v>2015</v>
      </c>
    </row>
    <row r="3672" spans="1:21" ht="116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88"/>
        <v>110</v>
      </c>
      <c r="P3672" s="8">
        <f t="shared" si="289"/>
        <v>20.079999999999998</v>
      </c>
      <c r="Q3672" s="10" t="s">
        <v>8315</v>
      </c>
      <c r="R3672" t="s">
        <v>8316</v>
      </c>
      <c r="S3672" s="14">
        <f t="shared" si="290"/>
        <v>42142.514016203699</v>
      </c>
      <c r="T3672" s="15">
        <f t="shared" si="291"/>
        <v>42155.958333333328</v>
      </c>
      <c r="U3672">
        <f t="shared" si="292"/>
        <v>2015</v>
      </c>
    </row>
    <row r="3673" spans="1:21" ht="116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88"/>
        <v>101</v>
      </c>
      <c r="P3673" s="8">
        <f t="shared" si="289"/>
        <v>88.25</v>
      </c>
      <c r="Q3673" s="10" t="s">
        <v>8315</v>
      </c>
      <c r="R3673" t="s">
        <v>8316</v>
      </c>
      <c r="S3673" s="14">
        <f t="shared" si="290"/>
        <v>41820.62809027778</v>
      </c>
      <c r="T3673" s="15">
        <f t="shared" si="291"/>
        <v>41841.165972222225</v>
      </c>
      <c r="U3673">
        <f t="shared" si="292"/>
        <v>2014</v>
      </c>
    </row>
    <row r="3674" spans="1:21" ht="116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88"/>
        <v>102</v>
      </c>
      <c r="P3674" s="8">
        <f t="shared" si="289"/>
        <v>53.44</v>
      </c>
      <c r="Q3674" s="10" t="s">
        <v>8315</v>
      </c>
      <c r="R3674" t="s">
        <v>8316</v>
      </c>
      <c r="S3674" s="14">
        <f t="shared" si="290"/>
        <v>41878.946574074071</v>
      </c>
      <c r="T3674" s="15">
        <f t="shared" si="291"/>
        <v>41908.946574074071</v>
      </c>
      <c r="U3674">
        <f t="shared" si="292"/>
        <v>2014</v>
      </c>
    </row>
    <row r="3675" spans="1:21" ht="101.5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88"/>
        <v>114</v>
      </c>
      <c r="P3675" s="8">
        <f t="shared" si="289"/>
        <v>39.869999999999997</v>
      </c>
      <c r="Q3675" s="10" t="s">
        <v>8315</v>
      </c>
      <c r="R3675" t="s">
        <v>8316</v>
      </c>
      <c r="S3675" s="14">
        <f t="shared" si="290"/>
        <v>41914.295104166667</v>
      </c>
      <c r="T3675" s="15">
        <f t="shared" si="291"/>
        <v>41948.536111111112</v>
      </c>
      <c r="U3675">
        <f t="shared" si="292"/>
        <v>2014</v>
      </c>
    </row>
    <row r="3676" spans="1:21" ht="116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88"/>
        <v>100</v>
      </c>
      <c r="P3676" s="8">
        <f t="shared" si="289"/>
        <v>145.16</v>
      </c>
      <c r="Q3676" s="10" t="s">
        <v>8315</v>
      </c>
      <c r="R3676" t="s">
        <v>8316</v>
      </c>
      <c r="S3676" s="14">
        <f t="shared" si="290"/>
        <v>42556.873020833329</v>
      </c>
      <c r="T3676" s="15">
        <f t="shared" si="291"/>
        <v>42616.873020833329</v>
      </c>
      <c r="U3676">
        <f t="shared" si="292"/>
        <v>2016</v>
      </c>
    </row>
    <row r="3677" spans="1:21" ht="116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88"/>
        <v>140</v>
      </c>
      <c r="P3677" s="8">
        <f t="shared" si="289"/>
        <v>23.33</v>
      </c>
      <c r="Q3677" s="10" t="s">
        <v>8315</v>
      </c>
      <c r="R3677" t="s">
        <v>8316</v>
      </c>
      <c r="S3677" s="14">
        <f t="shared" si="290"/>
        <v>42493.597013888888</v>
      </c>
      <c r="T3677" s="15">
        <f t="shared" si="291"/>
        <v>42505.958333333328</v>
      </c>
      <c r="U3677">
        <f t="shared" si="292"/>
        <v>2016</v>
      </c>
    </row>
    <row r="3678" spans="1:21" ht="116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88"/>
        <v>129</v>
      </c>
      <c r="P3678" s="8">
        <f t="shared" si="289"/>
        <v>64.38</v>
      </c>
      <c r="Q3678" s="10" t="s">
        <v>8315</v>
      </c>
      <c r="R3678" t="s">
        <v>8316</v>
      </c>
      <c r="S3678" s="14">
        <f t="shared" si="290"/>
        <v>41876.815787037034</v>
      </c>
      <c r="T3678" s="15">
        <f t="shared" si="291"/>
        <v>41894.815787037034</v>
      </c>
      <c r="U3678">
        <f t="shared" si="292"/>
        <v>2014</v>
      </c>
    </row>
    <row r="3679" spans="1:21" ht="87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88"/>
        <v>103</v>
      </c>
      <c r="P3679" s="8">
        <f t="shared" si="289"/>
        <v>62.05</v>
      </c>
      <c r="Q3679" s="10" t="s">
        <v>8315</v>
      </c>
      <c r="R3679" t="s">
        <v>8316</v>
      </c>
      <c r="S3679" s="14">
        <f t="shared" si="290"/>
        <v>41802.574282407404</v>
      </c>
      <c r="T3679" s="15">
        <f t="shared" si="291"/>
        <v>41823.165972222225</v>
      </c>
      <c r="U3679">
        <f t="shared" si="292"/>
        <v>2014</v>
      </c>
    </row>
    <row r="3680" spans="1:21" ht="87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88"/>
        <v>103</v>
      </c>
      <c r="P3680" s="8">
        <f t="shared" si="289"/>
        <v>66.13</v>
      </c>
      <c r="Q3680" s="10" t="s">
        <v>8315</v>
      </c>
      <c r="R3680" t="s">
        <v>8316</v>
      </c>
      <c r="S3680" s="14">
        <f t="shared" si="290"/>
        <v>42120.531226851846</v>
      </c>
      <c r="T3680" s="15">
        <f t="shared" si="291"/>
        <v>42155.531226851846</v>
      </c>
      <c r="U3680">
        <f t="shared" si="292"/>
        <v>2015</v>
      </c>
    </row>
    <row r="3681" spans="1:21" ht="116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88"/>
        <v>110</v>
      </c>
      <c r="P3681" s="8">
        <f t="shared" si="289"/>
        <v>73.400000000000006</v>
      </c>
      <c r="Q3681" s="10" t="s">
        <v>8315</v>
      </c>
      <c r="R3681" t="s">
        <v>8316</v>
      </c>
      <c r="S3681" s="14">
        <f t="shared" si="290"/>
        <v>41786.761354166665</v>
      </c>
      <c r="T3681" s="15">
        <f t="shared" si="291"/>
        <v>41821.207638888889</v>
      </c>
      <c r="U3681">
        <f t="shared" si="292"/>
        <v>2014</v>
      </c>
    </row>
    <row r="3682" spans="1:21" ht="87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88"/>
        <v>113</v>
      </c>
      <c r="P3682" s="8">
        <f t="shared" si="289"/>
        <v>99.5</v>
      </c>
      <c r="Q3682" s="10" t="s">
        <v>8315</v>
      </c>
      <c r="R3682" t="s">
        <v>8316</v>
      </c>
      <c r="S3682" s="14">
        <f t="shared" si="290"/>
        <v>42627.454097222217</v>
      </c>
      <c r="T3682" s="15">
        <f t="shared" si="291"/>
        <v>42648.454097222217</v>
      </c>
      <c r="U3682">
        <f t="shared" si="292"/>
        <v>2016</v>
      </c>
    </row>
    <row r="3683" spans="1:21" ht="130.5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88"/>
        <v>112</v>
      </c>
      <c r="P3683" s="8">
        <f t="shared" si="289"/>
        <v>62.17</v>
      </c>
      <c r="Q3683" s="10" t="s">
        <v>8315</v>
      </c>
      <c r="R3683" t="s">
        <v>8316</v>
      </c>
      <c r="S3683" s="14">
        <f t="shared" si="290"/>
        <v>42374.651504629626</v>
      </c>
      <c r="T3683" s="15">
        <f t="shared" si="291"/>
        <v>42384.651504629626</v>
      </c>
      <c r="U3683">
        <f t="shared" si="292"/>
        <v>2016</v>
      </c>
    </row>
    <row r="3684" spans="1:21" ht="116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88"/>
        <v>139</v>
      </c>
      <c r="P3684" s="8">
        <f t="shared" si="289"/>
        <v>62.33</v>
      </c>
      <c r="Q3684" s="10" t="s">
        <v>8315</v>
      </c>
      <c r="R3684" t="s">
        <v>8316</v>
      </c>
      <c r="S3684" s="14">
        <f t="shared" si="290"/>
        <v>41772.685393518521</v>
      </c>
      <c r="T3684" s="15">
        <f t="shared" si="291"/>
        <v>41806.290972222225</v>
      </c>
      <c r="U3684">
        <f t="shared" si="292"/>
        <v>2014</v>
      </c>
    </row>
    <row r="3685" spans="1:21" ht="87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88"/>
        <v>111</v>
      </c>
      <c r="P3685" s="8">
        <f t="shared" si="289"/>
        <v>58.79</v>
      </c>
      <c r="Q3685" s="10" t="s">
        <v>8315</v>
      </c>
      <c r="R3685" t="s">
        <v>8316</v>
      </c>
      <c r="S3685" s="14">
        <f t="shared" si="290"/>
        <v>42633.116851851853</v>
      </c>
      <c r="T3685" s="15">
        <f t="shared" si="291"/>
        <v>42663.116851851853</v>
      </c>
      <c r="U3685">
        <f t="shared" si="292"/>
        <v>2016</v>
      </c>
    </row>
    <row r="3686" spans="1:21" ht="116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88"/>
        <v>139</v>
      </c>
      <c r="P3686" s="8">
        <f t="shared" si="289"/>
        <v>45.35</v>
      </c>
      <c r="Q3686" s="10" t="s">
        <v>8315</v>
      </c>
      <c r="R3686" t="s">
        <v>8316</v>
      </c>
      <c r="S3686" s="14">
        <f t="shared" si="290"/>
        <v>42219.180393518516</v>
      </c>
      <c r="T3686" s="15">
        <f t="shared" si="291"/>
        <v>42249.180393518516</v>
      </c>
      <c r="U3686">
        <f t="shared" si="292"/>
        <v>2015</v>
      </c>
    </row>
    <row r="3687" spans="1:21" ht="116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88"/>
        <v>106</v>
      </c>
      <c r="P3687" s="8">
        <f t="shared" si="289"/>
        <v>41.94</v>
      </c>
      <c r="Q3687" s="10" t="s">
        <v>8315</v>
      </c>
      <c r="R3687" t="s">
        <v>8316</v>
      </c>
      <c r="S3687" s="14">
        <f t="shared" si="290"/>
        <v>41753.593275462961</v>
      </c>
      <c r="T3687" s="15">
        <f t="shared" si="291"/>
        <v>41778.875</v>
      </c>
      <c r="U3687">
        <f t="shared" si="292"/>
        <v>2014</v>
      </c>
    </row>
    <row r="3688" spans="1:21" ht="101.5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88"/>
        <v>101</v>
      </c>
      <c r="P3688" s="8">
        <f t="shared" si="289"/>
        <v>59.17</v>
      </c>
      <c r="Q3688" s="10" t="s">
        <v>8315</v>
      </c>
      <c r="R3688" t="s">
        <v>8316</v>
      </c>
      <c r="S3688" s="14">
        <f t="shared" si="290"/>
        <v>42230.662731481483</v>
      </c>
      <c r="T3688" s="15">
        <f t="shared" si="291"/>
        <v>42245.165972222225</v>
      </c>
      <c r="U3688">
        <f t="shared" si="292"/>
        <v>2015</v>
      </c>
    </row>
    <row r="3689" spans="1:21" ht="130.5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88"/>
        <v>100</v>
      </c>
      <c r="P3689" s="8">
        <f t="shared" si="289"/>
        <v>200.49</v>
      </c>
      <c r="Q3689" s="10" t="s">
        <v>8315</v>
      </c>
      <c r="R3689" t="s">
        <v>8316</v>
      </c>
      <c r="S3689" s="14">
        <f t="shared" si="290"/>
        <v>41787.218229166669</v>
      </c>
      <c r="T3689" s="15">
        <f t="shared" si="291"/>
        <v>41817.218229166669</v>
      </c>
      <c r="U3689">
        <f t="shared" si="292"/>
        <v>2014</v>
      </c>
    </row>
    <row r="3690" spans="1:21" ht="101.5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88"/>
        <v>109</v>
      </c>
      <c r="P3690" s="8">
        <f t="shared" si="289"/>
        <v>83.97</v>
      </c>
      <c r="Q3690" s="10" t="s">
        <v>8315</v>
      </c>
      <c r="R3690" t="s">
        <v>8316</v>
      </c>
      <c r="S3690" s="14">
        <f t="shared" si="290"/>
        <v>41829.787083333329</v>
      </c>
      <c r="T3690" s="15">
        <f t="shared" si="291"/>
        <v>41859.787083333329</v>
      </c>
      <c r="U3690">
        <f t="shared" si="292"/>
        <v>2014</v>
      </c>
    </row>
    <row r="3691" spans="1:21" ht="116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88"/>
        <v>118</v>
      </c>
      <c r="P3691" s="8">
        <f t="shared" si="289"/>
        <v>57.26</v>
      </c>
      <c r="Q3691" s="10" t="s">
        <v>8315</v>
      </c>
      <c r="R3691" t="s">
        <v>8316</v>
      </c>
      <c r="S3691" s="14">
        <f t="shared" si="290"/>
        <v>42147.826840277776</v>
      </c>
      <c r="T3691" s="15">
        <f t="shared" si="291"/>
        <v>42176.934027777781</v>
      </c>
      <c r="U3691">
        <f t="shared" si="292"/>
        <v>2015</v>
      </c>
    </row>
    <row r="3692" spans="1:21" ht="101.5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88"/>
        <v>120</v>
      </c>
      <c r="P3692" s="8">
        <f t="shared" si="289"/>
        <v>58.06</v>
      </c>
      <c r="Q3692" s="10" t="s">
        <v>8315</v>
      </c>
      <c r="R3692" t="s">
        <v>8316</v>
      </c>
      <c r="S3692" s="14">
        <f t="shared" si="290"/>
        <v>41940.598182870373</v>
      </c>
      <c r="T3692" s="15">
        <f t="shared" si="291"/>
        <v>41970.639849537038</v>
      </c>
      <c r="U3692">
        <f t="shared" si="292"/>
        <v>2014</v>
      </c>
    </row>
    <row r="3693" spans="1:21" ht="101.5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88"/>
        <v>128</v>
      </c>
      <c r="P3693" s="8">
        <f t="shared" si="289"/>
        <v>186.8</v>
      </c>
      <c r="Q3693" s="10" t="s">
        <v>8315</v>
      </c>
      <c r="R3693" t="s">
        <v>8316</v>
      </c>
      <c r="S3693" s="14">
        <f t="shared" si="290"/>
        <v>42020.700567129628</v>
      </c>
      <c r="T3693" s="15">
        <f t="shared" si="291"/>
        <v>42065.207638888889</v>
      </c>
      <c r="U3693">
        <f t="shared" si="292"/>
        <v>2015</v>
      </c>
    </row>
    <row r="3694" spans="1:21" ht="87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88"/>
        <v>126</v>
      </c>
      <c r="P3694" s="8">
        <f t="shared" si="289"/>
        <v>74.12</v>
      </c>
      <c r="Q3694" s="10" t="s">
        <v>8315</v>
      </c>
      <c r="R3694" t="s">
        <v>8316</v>
      </c>
      <c r="S3694" s="14">
        <f t="shared" si="290"/>
        <v>41891.96503472222</v>
      </c>
      <c r="T3694" s="15">
        <f t="shared" si="291"/>
        <v>41901</v>
      </c>
      <c r="U3694">
        <f t="shared" si="292"/>
        <v>2014</v>
      </c>
    </row>
    <row r="3695" spans="1:21" ht="130.5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88"/>
        <v>129</v>
      </c>
      <c r="P3695" s="8">
        <f t="shared" si="289"/>
        <v>30.71</v>
      </c>
      <c r="Q3695" s="10" t="s">
        <v>8315</v>
      </c>
      <c r="R3695" t="s">
        <v>8316</v>
      </c>
      <c r="S3695" s="14">
        <f t="shared" si="290"/>
        <v>42309.191307870366</v>
      </c>
      <c r="T3695" s="15">
        <f t="shared" si="291"/>
        <v>42338.9375</v>
      </c>
      <c r="U3695">
        <f t="shared" si="292"/>
        <v>2015</v>
      </c>
    </row>
    <row r="3696" spans="1:21" ht="101.5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88"/>
        <v>107</v>
      </c>
      <c r="P3696" s="8">
        <f t="shared" si="289"/>
        <v>62.67</v>
      </c>
      <c r="Q3696" s="10" t="s">
        <v>8315</v>
      </c>
      <c r="R3696" t="s">
        <v>8316</v>
      </c>
      <c r="S3696" s="14">
        <f t="shared" si="290"/>
        <v>42490.133877314816</v>
      </c>
      <c r="T3696" s="15">
        <f t="shared" si="291"/>
        <v>42527.083333333328</v>
      </c>
      <c r="U3696">
        <f t="shared" si="292"/>
        <v>2016</v>
      </c>
    </row>
    <row r="3697" spans="1:21" ht="130.5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88"/>
        <v>100</v>
      </c>
      <c r="P3697" s="8">
        <f t="shared" si="289"/>
        <v>121.36</v>
      </c>
      <c r="Q3697" s="10" t="s">
        <v>8315</v>
      </c>
      <c r="R3697" t="s">
        <v>8316</v>
      </c>
      <c r="S3697" s="14">
        <f t="shared" si="290"/>
        <v>41995.870486111111</v>
      </c>
      <c r="T3697" s="15">
        <f t="shared" si="291"/>
        <v>42015.870486111111</v>
      </c>
      <c r="U3697">
        <f t="shared" si="292"/>
        <v>2014</v>
      </c>
    </row>
    <row r="3698" spans="1:21" ht="87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88"/>
        <v>155</v>
      </c>
      <c r="P3698" s="8">
        <f t="shared" si="289"/>
        <v>39.74</v>
      </c>
      <c r="Q3698" s="10" t="s">
        <v>8315</v>
      </c>
      <c r="R3698" t="s">
        <v>8316</v>
      </c>
      <c r="S3698" s="14">
        <f t="shared" si="290"/>
        <v>41988.617083333331</v>
      </c>
      <c r="T3698" s="15">
        <f t="shared" si="291"/>
        <v>42048.617083333331</v>
      </c>
      <c r="U3698">
        <f t="shared" si="292"/>
        <v>2014</v>
      </c>
    </row>
    <row r="3699" spans="1:21" ht="101.5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88"/>
        <v>108</v>
      </c>
      <c r="P3699" s="8">
        <f t="shared" si="289"/>
        <v>72</v>
      </c>
      <c r="Q3699" s="10" t="s">
        <v>8315</v>
      </c>
      <c r="R3699" t="s">
        <v>8316</v>
      </c>
      <c r="S3699" s="14">
        <f t="shared" si="290"/>
        <v>42479.465833333335</v>
      </c>
      <c r="T3699" s="15">
        <f t="shared" si="291"/>
        <v>42500.465833333335</v>
      </c>
      <c r="U3699">
        <f t="shared" si="292"/>
        <v>2016</v>
      </c>
    </row>
    <row r="3700" spans="1:21" ht="87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88"/>
        <v>111</v>
      </c>
      <c r="P3700" s="8">
        <f t="shared" si="289"/>
        <v>40.630000000000003</v>
      </c>
      <c r="Q3700" s="10" t="s">
        <v>8315</v>
      </c>
      <c r="R3700" t="s">
        <v>8316</v>
      </c>
      <c r="S3700" s="14">
        <f t="shared" si="290"/>
        <v>42401.806562500002</v>
      </c>
      <c r="T3700" s="15">
        <f t="shared" si="291"/>
        <v>42431.806562500002</v>
      </c>
      <c r="U3700">
        <f t="shared" si="292"/>
        <v>2016</v>
      </c>
    </row>
    <row r="3701" spans="1:21" ht="116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88"/>
        <v>101</v>
      </c>
      <c r="P3701" s="8">
        <f t="shared" si="289"/>
        <v>63</v>
      </c>
      <c r="Q3701" s="10" t="s">
        <v>8315</v>
      </c>
      <c r="R3701" t="s">
        <v>8316</v>
      </c>
      <c r="S3701" s="14">
        <f t="shared" si="290"/>
        <v>41897.602037037039</v>
      </c>
      <c r="T3701" s="15">
        <f t="shared" si="291"/>
        <v>41927.602037037039</v>
      </c>
      <c r="U3701">
        <f t="shared" si="292"/>
        <v>2014</v>
      </c>
    </row>
    <row r="3702" spans="1:21" ht="58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88"/>
        <v>121</v>
      </c>
      <c r="P3702" s="8">
        <f t="shared" si="289"/>
        <v>33.67</v>
      </c>
      <c r="Q3702" s="10" t="s">
        <v>8315</v>
      </c>
      <c r="R3702" t="s">
        <v>8316</v>
      </c>
      <c r="S3702" s="14">
        <f t="shared" si="290"/>
        <v>41882.585648148146</v>
      </c>
      <c r="T3702" s="15">
        <f t="shared" si="291"/>
        <v>41912.666666666664</v>
      </c>
      <c r="U3702">
        <f t="shared" si="292"/>
        <v>2014</v>
      </c>
    </row>
    <row r="3703" spans="1:21" ht="116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88"/>
        <v>100</v>
      </c>
      <c r="P3703" s="8">
        <f t="shared" si="289"/>
        <v>38.590000000000003</v>
      </c>
      <c r="Q3703" s="10" t="s">
        <v>8315</v>
      </c>
      <c r="R3703" t="s">
        <v>8316</v>
      </c>
      <c r="S3703" s="14">
        <f t="shared" si="290"/>
        <v>42129.541585648149</v>
      </c>
      <c r="T3703" s="15">
        <f t="shared" si="291"/>
        <v>42159.541585648149</v>
      </c>
      <c r="U3703">
        <f t="shared" si="292"/>
        <v>2015</v>
      </c>
    </row>
    <row r="3704" spans="1:21" ht="116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88"/>
        <v>109</v>
      </c>
      <c r="P3704" s="8">
        <f t="shared" si="289"/>
        <v>155.94999999999999</v>
      </c>
      <c r="Q3704" s="10" t="s">
        <v>8315</v>
      </c>
      <c r="R3704" t="s">
        <v>8316</v>
      </c>
      <c r="S3704" s="14">
        <f t="shared" si="290"/>
        <v>42524.53800925926</v>
      </c>
      <c r="T3704" s="15">
        <f t="shared" si="291"/>
        <v>42561.957638888889</v>
      </c>
      <c r="U3704">
        <f t="shared" si="292"/>
        <v>2016</v>
      </c>
    </row>
    <row r="3705" spans="1:21" ht="101.5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88"/>
        <v>123</v>
      </c>
      <c r="P3705" s="8">
        <f t="shared" si="289"/>
        <v>43.2</v>
      </c>
      <c r="Q3705" s="10" t="s">
        <v>8315</v>
      </c>
      <c r="R3705" t="s">
        <v>8316</v>
      </c>
      <c r="S3705" s="14">
        <f t="shared" si="290"/>
        <v>42556.504490740743</v>
      </c>
      <c r="T3705" s="15">
        <f t="shared" si="291"/>
        <v>42595.290972222225</v>
      </c>
      <c r="U3705">
        <f t="shared" si="292"/>
        <v>2016</v>
      </c>
    </row>
    <row r="3706" spans="1:21" ht="116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88"/>
        <v>136</v>
      </c>
      <c r="P3706" s="8">
        <f t="shared" si="289"/>
        <v>15.15</v>
      </c>
      <c r="Q3706" s="10" t="s">
        <v>8315</v>
      </c>
      <c r="R3706" t="s">
        <v>8316</v>
      </c>
      <c r="S3706" s="14">
        <f t="shared" si="290"/>
        <v>42461.689745370371</v>
      </c>
      <c r="T3706" s="15">
        <f t="shared" si="291"/>
        <v>42521.689745370371</v>
      </c>
      <c r="U3706">
        <f t="shared" si="292"/>
        <v>2016</v>
      </c>
    </row>
    <row r="3707" spans="1:21" ht="101.5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88"/>
        <v>103</v>
      </c>
      <c r="P3707" s="8">
        <f t="shared" si="289"/>
        <v>83.57</v>
      </c>
      <c r="Q3707" s="10" t="s">
        <v>8315</v>
      </c>
      <c r="R3707" t="s">
        <v>8316</v>
      </c>
      <c r="S3707" s="14">
        <f t="shared" si="290"/>
        <v>41792.542986111112</v>
      </c>
      <c r="T3707" s="15">
        <f t="shared" si="291"/>
        <v>41813.75</v>
      </c>
      <c r="U3707">
        <f t="shared" si="292"/>
        <v>2014</v>
      </c>
    </row>
    <row r="3708" spans="1:21" ht="101.5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88"/>
        <v>121</v>
      </c>
      <c r="P3708" s="8">
        <f t="shared" si="289"/>
        <v>140</v>
      </c>
      <c r="Q3708" s="10" t="s">
        <v>8315</v>
      </c>
      <c r="R3708" t="s">
        <v>8316</v>
      </c>
      <c r="S3708" s="14">
        <f t="shared" si="290"/>
        <v>41879.913761574076</v>
      </c>
      <c r="T3708" s="15">
        <f t="shared" si="291"/>
        <v>41894.913761574076</v>
      </c>
      <c r="U3708">
        <f t="shared" si="292"/>
        <v>2014</v>
      </c>
    </row>
    <row r="3709" spans="1:21" ht="87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88"/>
        <v>186</v>
      </c>
      <c r="P3709" s="8">
        <f t="shared" si="289"/>
        <v>80.87</v>
      </c>
      <c r="Q3709" s="10" t="s">
        <v>8315</v>
      </c>
      <c r="R3709" t="s">
        <v>8316</v>
      </c>
      <c r="S3709" s="14">
        <f t="shared" si="290"/>
        <v>42552.048356481479</v>
      </c>
      <c r="T3709" s="15">
        <f t="shared" si="291"/>
        <v>42573.226388888885</v>
      </c>
      <c r="U3709">
        <f t="shared" si="292"/>
        <v>2016</v>
      </c>
    </row>
    <row r="3710" spans="1:21" ht="116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88"/>
        <v>300</v>
      </c>
      <c r="P3710" s="8">
        <f t="shared" si="289"/>
        <v>53.85</v>
      </c>
      <c r="Q3710" s="10" t="s">
        <v>8315</v>
      </c>
      <c r="R3710" t="s">
        <v>8316</v>
      </c>
      <c r="S3710" s="14">
        <f t="shared" si="290"/>
        <v>41810.142199074071</v>
      </c>
      <c r="T3710" s="15">
        <f t="shared" si="291"/>
        <v>41824.142199074071</v>
      </c>
      <c r="U3710">
        <f t="shared" si="292"/>
        <v>2014</v>
      </c>
    </row>
    <row r="3711" spans="1:21" ht="101.5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88"/>
        <v>108</v>
      </c>
      <c r="P3711" s="8">
        <f t="shared" si="289"/>
        <v>30.93</v>
      </c>
      <c r="Q3711" s="10" t="s">
        <v>8315</v>
      </c>
      <c r="R3711" t="s">
        <v>8316</v>
      </c>
      <c r="S3711" s="14">
        <f t="shared" si="290"/>
        <v>41785.707708333335</v>
      </c>
      <c r="T3711" s="15">
        <f t="shared" si="291"/>
        <v>41815.707708333335</v>
      </c>
      <c r="U3711">
        <f t="shared" si="292"/>
        <v>2014</v>
      </c>
    </row>
    <row r="3712" spans="1:21" ht="72.5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88"/>
        <v>141</v>
      </c>
      <c r="P3712" s="8">
        <f t="shared" si="289"/>
        <v>67.959999999999994</v>
      </c>
      <c r="Q3712" s="10" t="s">
        <v>8315</v>
      </c>
      <c r="R3712" t="s">
        <v>8316</v>
      </c>
      <c r="S3712" s="14">
        <f t="shared" si="290"/>
        <v>42072.576249999998</v>
      </c>
      <c r="T3712" s="15">
        <f t="shared" si="291"/>
        <v>42097.576249999998</v>
      </c>
      <c r="U3712">
        <f t="shared" si="292"/>
        <v>2015</v>
      </c>
    </row>
    <row r="3713" spans="1:21" ht="72.5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88"/>
        <v>114</v>
      </c>
      <c r="P3713" s="8">
        <f t="shared" si="289"/>
        <v>27.14</v>
      </c>
      <c r="Q3713" s="10" t="s">
        <v>8315</v>
      </c>
      <c r="R3713" t="s">
        <v>8316</v>
      </c>
      <c r="S3713" s="14">
        <f t="shared" si="290"/>
        <v>41779.724224537036</v>
      </c>
      <c r="T3713" s="15">
        <f t="shared" si="291"/>
        <v>41805.666666666664</v>
      </c>
      <c r="U3713">
        <f t="shared" si="292"/>
        <v>2014</v>
      </c>
    </row>
    <row r="3714" spans="1:21" ht="130.5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88"/>
        <v>154</v>
      </c>
      <c r="P3714" s="8">
        <f t="shared" si="289"/>
        <v>110.87</v>
      </c>
      <c r="Q3714" s="10" t="s">
        <v>8315</v>
      </c>
      <c r="R3714" t="s">
        <v>8316</v>
      </c>
      <c r="S3714" s="14">
        <f t="shared" si="290"/>
        <v>42134.172071759262</v>
      </c>
      <c r="T3714" s="15">
        <f t="shared" si="291"/>
        <v>42155.290972222225</v>
      </c>
      <c r="U3714">
        <f t="shared" si="292"/>
        <v>2015</v>
      </c>
    </row>
    <row r="3715" spans="1:21" ht="116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93">ROUND(E3715/D3715*100,0)</f>
        <v>102</v>
      </c>
      <c r="P3715" s="8">
        <f t="shared" ref="P3715:P3749" si="294">IFERROR(ROUND(E3715/L3715,2),0)</f>
        <v>106.84</v>
      </c>
      <c r="Q3715" s="10" t="s">
        <v>8315</v>
      </c>
      <c r="R3715" t="s">
        <v>8316</v>
      </c>
      <c r="S3715" s="14">
        <f t="shared" ref="S3715:S3778" si="295">(((J3715/60)/60)/24)+DATE(1970,1,1)</f>
        <v>42505.738032407404</v>
      </c>
      <c r="T3715" s="15">
        <f t="shared" ref="T3715:T3778" si="296">(((I3715/60)/60)/24)+DATE(1970,1,1)</f>
        <v>42525.738032407404</v>
      </c>
      <c r="U3715">
        <f t="shared" ref="U3715:U3778" si="297">YEAR(S3715)</f>
        <v>2016</v>
      </c>
    </row>
    <row r="3716" spans="1:21" ht="116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93"/>
        <v>102</v>
      </c>
      <c r="P3716" s="8">
        <f t="shared" si="294"/>
        <v>105.52</v>
      </c>
      <c r="Q3716" s="10" t="s">
        <v>8315</v>
      </c>
      <c r="R3716" t="s">
        <v>8316</v>
      </c>
      <c r="S3716" s="14">
        <f t="shared" si="295"/>
        <v>42118.556331018524</v>
      </c>
      <c r="T3716" s="15">
        <f t="shared" si="296"/>
        <v>42150.165972222225</v>
      </c>
      <c r="U3716">
        <f t="shared" si="297"/>
        <v>2015</v>
      </c>
    </row>
    <row r="3717" spans="1:21" ht="130.5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93"/>
        <v>103</v>
      </c>
      <c r="P3717" s="8">
        <f t="shared" si="294"/>
        <v>132.96</v>
      </c>
      <c r="Q3717" s="10" t="s">
        <v>8315</v>
      </c>
      <c r="R3717" t="s">
        <v>8316</v>
      </c>
      <c r="S3717" s="14">
        <f t="shared" si="295"/>
        <v>42036.995590277773</v>
      </c>
      <c r="T3717" s="15">
        <f t="shared" si="296"/>
        <v>42094.536111111112</v>
      </c>
      <c r="U3717">
        <f t="shared" si="297"/>
        <v>2015</v>
      </c>
    </row>
    <row r="3718" spans="1:21" ht="101.5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93"/>
        <v>156</v>
      </c>
      <c r="P3718" s="8">
        <f t="shared" si="294"/>
        <v>51.92</v>
      </c>
      <c r="Q3718" s="10" t="s">
        <v>8315</v>
      </c>
      <c r="R3718" t="s">
        <v>8316</v>
      </c>
      <c r="S3718" s="14">
        <f t="shared" si="295"/>
        <v>42360.887835648144</v>
      </c>
      <c r="T3718" s="15">
        <f t="shared" si="296"/>
        <v>42390.887835648144</v>
      </c>
      <c r="U3718">
        <f t="shared" si="297"/>
        <v>2015</v>
      </c>
    </row>
    <row r="3719" spans="1:21" ht="101.5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93"/>
        <v>101</v>
      </c>
      <c r="P3719" s="8">
        <f t="shared" si="294"/>
        <v>310</v>
      </c>
      <c r="Q3719" s="10" t="s">
        <v>8315</v>
      </c>
      <c r="R3719" t="s">
        <v>8316</v>
      </c>
      <c r="S3719" s="14">
        <f t="shared" si="295"/>
        <v>42102.866307870368</v>
      </c>
      <c r="T3719" s="15">
        <f t="shared" si="296"/>
        <v>42133.866307870368</v>
      </c>
      <c r="U3719">
        <f t="shared" si="297"/>
        <v>2015</v>
      </c>
    </row>
    <row r="3720" spans="1:21" ht="101.5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93"/>
        <v>239</v>
      </c>
      <c r="P3720" s="8">
        <f t="shared" si="294"/>
        <v>26.02</v>
      </c>
      <c r="Q3720" s="10" t="s">
        <v>8315</v>
      </c>
      <c r="R3720" t="s">
        <v>8316</v>
      </c>
      <c r="S3720" s="14">
        <f t="shared" si="295"/>
        <v>42032.716145833328</v>
      </c>
      <c r="T3720" s="15">
        <f t="shared" si="296"/>
        <v>42062.716145833328</v>
      </c>
      <c r="U3720">
        <f t="shared" si="297"/>
        <v>2015</v>
      </c>
    </row>
    <row r="3721" spans="1:21" ht="58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93"/>
        <v>210</v>
      </c>
      <c r="P3721" s="8">
        <f t="shared" si="294"/>
        <v>105</v>
      </c>
      <c r="Q3721" s="10" t="s">
        <v>8315</v>
      </c>
      <c r="R3721" t="s">
        <v>8316</v>
      </c>
      <c r="S3721" s="14">
        <f t="shared" si="295"/>
        <v>42147.729930555557</v>
      </c>
      <c r="T3721" s="15">
        <f t="shared" si="296"/>
        <v>42177.729930555557</v>
      </c>
      <c r="U3721">
        <f t="shared" si="297"/>
        <v>2015</v>
      </c>
    </row>
    <row r="3722" spans="1:21" ht="58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93"/>
        <v>105</v>
      </c>
      <c r="P3722" s="8">
        <f t="shared" si="294"/>
        <v>86.23</v>
      </c>
      <c r="Q3722" s="10" t="s">
        <v>8315</v>
      </c>
      <c r="R3722" t="s">
        <v>8316</v>
      </c>
      <c r="S3722" s="14">
        <f t="shared" si="295"/>
        <v>42165.993125000001</v>
      </c>
      <c r="T3722" s="15">
        <f t="shared" si="296"/>
        <v>42187.993125000001</v>
      </c>
      <c r="U3722">
        <f t="shared" si="297"/>
        <v>2015</v>
      </c>
    </row>
    <row r="3723" spans="1:21" ht="116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93"/>
        <v>101</v>
      </c>
      <c r="P3723" s="8">
        <f t="shared" si="294"/>
        <v>114.55</v>
      </c>
      <c r="Q3723" s="10" t="s">
        <v>8315</v>
      </c>
      <c r="R3723" t="s">
        <v>8316</v>
      </c>
      <c r="S3723" s="14">
        <f t="shared" si="295"/>
        <v>41927.936157407406</v>
      </c>
      <c r="T3723" s="15">
        <f t="shared" si="296"/>
        <v>41948.977824074071</v>
      </c>
      <c r="U3723">
        <f t="shared" si="297"/>
        <v>2014</v>
      </c>
    </row>
    <row r="3724" spans="1:21" ht="130.5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93"/>
        <v>111</v>
      </c>
      <c r="P3724" s="8">
        <f t="shared" si="294"/>
        <v>47.66</v>
      </c>
      <c r="Q3724" s="10" t="s">
        <v>8315</v>
      </c>
      <c r="R3724" t="s">
        <v>8316</v>
      </c>
      <c r="S3724" s="14">
        <f t="shared" si="295"/>
        <v>42381.671840277777</v>
      </c>
      <c r="T3724" s="15">
        <f t="shared" si="296"/>
        <v>42411.957638888889</v>
      </c>
      <c r="U3724">
        <f t="shared" si="297"/>
        <v>2016</v>
      </c>
    </row>
    <row r="3725" spans="1:21" ht="58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93"/>
        <v>102</v>
      </c>
      <c r="P3725" s="8">
        <f t="shared" si="294"/>
        <v>72.89</v>
      </c>
      <c r="Q3725" s="10" t="s">
        <v>8315</v>
      </c>
      <c r="R3725" t="s">
        <v>8316</v>
      </c>
      <c r="S3725" s="14">
        <f t="shared" si="295"/>
        <v>41943.753032407411</v>
      </c>
      <c r="T3725" s="15">
        <f t="shared" si="296"/>
        <v>41973.794699074075</v>
      </c>
      <c r="U3725">
        <f t="shared" si="297"/>
        <v>2014</v>
      </c>
    </row>
    <row r="3726" spans="1:21" ht="116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93"/>
        <v>103</v>
      </c>
      <c r="P3726" s="8">
        <f t="shared" si="294"/>
        <v>49.55</v>
      </c>
      <c r="Q3726" s="10" t="s">
        <v>8315</v>
      </c>
      <c r="R3726" t="s">
        <v>8316</v>
      </c>
      <c r="S3726" s="14">
        <f t="shared" si="295"/>
        <v>42465.491435185191</v>
      </c>
      <c r="T3726" s="15">
        <f t="shared" si="296"/>
        <v>42494.958333333328</v>
      </c>
      <c r="U3726">
        <f t="shared" si="297"/>
        <v>2016</v>
      </c>
    </row>
    <row r="3727" spans="1:21" ht="116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93"/>
        <v>127</v>
      </c>
      <c r="P3727" s="8">
        <f t="shared" si="294"/>
        <v>25.4</v>
      </c>
      <c r="Q3727" s="10" t="s">
        <v>8315</v>
      </c>
      <c r="R3727" t="s">
        <v>8316</v>
      </c>
      <c r="S3727" s="14">
        <f t="shared" si="295"/>
        <v>42401.945219907408</v>
      </c>
      <c r="T3727" s="15">
        <f t="shared" si="296"/>
        <v>42418.895833333328</v>
      </c>
      <c r="U3727">
        <f t="shared" si="297"/>
        <v>2016</v>
      </c>
    </row>
    <row r="3728" spans="1:21" ht="116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93"/>
        <v>339</v>
      </c>
      <c r="P3728" s="8">
        <f t="shared" si="294"/>
        <v>62.59</v>
      </c>
      <c r="Q3728" s="10" t="s">
        <v>8315</v>
      </c>
      <c r="R3728" t="s">
        <v>8316</v>
      </c>
      <c r="S3728" s="14">
        <f t="shared" si="295"/>
        <v>42462.140868055561</v>
      </c>
      <c r="T3728" s="15">
        <f t="shared" si="296"/>
        <v>42489.875</v>
      </c>
      <c r="U3728">
        <f t="shared" si="297"/>
        <v>2016</v>
      </c>
    </row>
    <row r="3729" spans="1:21" ht="87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93"/>
        <v>101</v>
      </c>
      <c r="P3729" s="8">
        <f t="shared" si="294"/>
        <v>61.06</v>
      </c>
      <c r="Q3729" s="10" t="s">
        <v>8315</v>
      </c>
      <c r="R3729" t="s">
        <v>8316</v>
      </c>
      <c r="S3729" s="14">
        <f t="shared" si="295"/>
        <v>42632.348310185189</v>
      </c>
      <c r="T3729" s="15">
        <f t="shared" si="296"/>
        <v>42663.204861111109</v>
      </c>
      <c r="U3729">
        <f t="shared" si="297"/>
        <v>2016</v>
      </c>
    </row>
    <row r="3730" spans="1:21" ht="87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93"/>
        <v>9</v>
      </c>
      <c r="P3730" s="8">
        <f t="shared" si="294"/>
        <v>60.06</v>
      </c>
      <c r="Q3730" s="10" t="s">
        <v>8315</v>
      </c>
      <c r="R3730" t="s">
        <v>8316</v>
      </c>
      <c r="S3730" s="14">
        <f t="shared" si="295"/>
        <v>42205.171018518522</v>
      </c>
      <c r="T3730" s="15">
        <f t="shared" si="296"/>
        <v>42235.171018518522</v>
      </c>
      <c r="U3730">
        <f t="shared" si="297"/>
        <v>2015</v>
      </c>
    </row>
    <row r="3731" spans="1:21" ht="116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93"/>
        <v>7</v>
      </c>
      <c r="P3731" s="8">
        <f t="shared" si="294"/>
        <v>72.400000000000006</v>
      </c>
      <c r="Q3731" s="10" t="s">
        <v>8315</v>
      </c>
      <c r="R3731" t="s">
        <v>8316</v>
      </c>
      <c r="S3731" s="14">
        <f t="shared" si="295"/>
        <v>42041.205000000002</v>
      </c>
      <c r="T3731" s="15">
        <f t="shared" si="296"/>
        <v>42086.16333333333</v>
      </c>
      <c r="U3731">
        <f t="shared" si="297"/>
        <v>2015</v>
      </c>
    </row>
    <row r="3732" spans="1:21" ht="116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93"/>
        <v>10</v>
      </c>
      <c r="P3732" s="8">
        <f t="shared" si="294"/>
        <v>100</v>
      </c>
      <c r="Q3732" s="10" t="s">
        <v>8315</v>
      </c>
      <c r="R3732" t="s">
        <v>8316</v>
      </c>
      <c r="S3732" s="14">
        <f t="shared" si="295"/>
        <v>42203.677766203706</v>
      </c>
      <c r="T3732" s="15">
        <f t="shared" si="296"/>
        <v>42233.677766203706</v>
      </c>
      <c r="U3732">
        <f t="shared" si="297"/>
        <v>2015</v>
      </c>
    </row>
    <row r="3733" spans="1:21" ht="101.5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93"/>
        <v>11</v>
      </c>
      <c r="P3733" s="8">
        <f t="shared" si="294"/>
        <v>51.67</v>
      </c>
      <c r="Q3733" s="10" t="s">
        <v>8315</v>
      </c>
      <c r="R3733" t="s">
        <v>8316</v>
      </c>
      <c r="S3733" s="14">
        <f t="shared" si="295"/>
        <v>41983.752847222218</v>
      </c>
      <c r="T3733" s="15">
        <f t="shared" si="296"/>
        <v>42014.140972222223</v>
      </c>
      <c r="U3733">
        <f t="shared" si="297"/>
        <v>2014</v>
      </c>
    </row>
    <row r="3734" spans="1:21" ht="101.5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93"/>
        <v>15</v>
      </c>
      <c r="P3734" s="8">
        <f t="shared" si="294"/>
        <v>32.75</v>
      </c>
      <c r="Q3734" s="10" t="s">
        <v>8315</v>
      </c>
      <c r="R3734" t="s">
        <v>8316</v>
      </c>
      <c r="S3734" s="14">
        <f t="shared" si="295"/>
        <v>41968.677465277782</v>
      </c>
      <c r="T3734" s="15">
        <f t="shared" si="296"/>
        <v>42028.5</v>
      </c>
      <c r="U3734">
        <f t="shared" si="297"/>
        <v>2014</v>
      </c>
    </row>
    <row r="3735" spans="1:21" ht="87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3"/>
        <v>0</v>
      </c>
      <c r="P3735" s="8">
        <f t="shared" si="294"/>
        <v>0</v>
      </c>
      <c r="Q3735" s="10" t="s">
        <v>8315</v>
      </c>
      <c r="R3735" t="s">
        <v>8316</v>
      </c>
      <c r="S3735" s="14">
        <f t="shared" si="295"/>
        <v>42103.024398148147</v>
      </c>
      <c r="T3735" s="15">
        <f t="shared" si="296"/>
        <v>42112.9375</v>
      </c>
      <c r="U3735">
        <f t="shared" si="297"/>
        <v>2015</v>
      </c>
    </row>
    <row r="3736" spans="1:21" ht="116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93"/>
        <v>28</v>
      </c>
      <c r="P3736" s="8">
        <f t="shared" si="294"/>
        <v>61</v>
      </c>
      <c r="Q3736" s="10" t="s">
        <v>8315</v>
      </c>
      <c r="R3736" t="s">
        <v>8316</v>
      </c>
      <c r="S3736" s="14">
        <f t="shared" si="295"/>
        <v>42089.901574074072</v>
      </c>
      <c r="T3736" s="15">
        <f t="shared" si="296"/>
        <v>42149.901574074072</v>
      </c>
      <c r="U3736">
        <f t="shared" si="297"/>
        <v>2015</v>
      </c>
    </row>
    <row r="3737" spans="1:21" ht="87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3"/>
        <v>13</v>
      </c>
      <c r="P3737" s="8">
        <f t="shared" si="294"/>
        <v>10</v>
      </c>
      <c r="Q3737" s="10" t="s">
        <v>8315</v>
      </c>
      <c r="R3737" t="s">
        <v>8316</v>
      </c>
      <c r="S3737" s="14">
        <f t="shared" si="295"/>
        <v>42122.693159722221</v>
      </c>
      <c r="T3737" s="15">
        <f t="shared" si="296"/>
        <v>42152.693159722221</v>
      </c>
      <c r="U3737">
        <f t="shared" si="297"/>
        <v>2015</v>
      </c>
    </row>
    <row r="3738" spans="1:21" ht="101.5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93"/>
        <v>1</v>
      </c>
      <c r="P3738" s="8">
        <f t="shared" si="294"/>
        <v>10</v>
      </c>
      <c r="Q3738" s="10" t="s">
        <v>8315</v>
      </c>
      <c r="R3738" t="s">
        <v>8316</v>
      </c>
      <c r="S3738" s="14">
        <f t="shared" si="295"/>
        <v>42048.711724537032</v>
      </c>
      <c r="T3738" s="15">
        <f t="shared" si="296"/>
        <v>42086.75</v>
      </c>
      <c r="U3738">
        <f t="shared" si="297"/>
        <v>2015</v>
      </c>
    </row>
    <row r="3739" spans="1:21" ht="87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93"/>
        <v>21</v>
      </c>
      <c r="P3739" s="8">
        <f t="shared" si="294"/>
        <v>37.5</v>
      </c>
      <c r="Q3739" s="10" t="s">
        <v>8315</v>
      </c>
      <c r="R3739" t="s">
        <v>8316</v>
      </c>
      <c r="S3739" s="14">
        <f t="shared" si="295"/>
        <v>42297.691006944442</v>
      </c>
      <c r="T3739" s="15">
        <f t="shared" si="296"/>
        <v>42320.290972222225</v>
      </c>
      <c r="U3739">
        <f t="shared" si="297"/>
        <v>2015</v>
      </c>
    </row>
    <row r="3740" spans="1:21" ht="72.5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93"/>
        <v>18</v>
      </c>
      <c r="P3740" s="8">
        <f t="shared" si="294"/>
        <v>45</v>
      </c>
      <c r="Q3740" s="10" t="s">
        <v>8315</v>
      </c>
      <c r="R3740" t="s">
        <v>8316</v>
      </c>
      <c r="S3740" s="14">
        <f t="shared" si="295"/>
        <v>41813.938715277778</v>
      </c>
      <c r="T3740" s="15">
        <f t="shared" si="296"/>
        <v>41835.916666666664</v>
      </c>
      <c r="U3740">
        <f t="shared" si="297"/>
        <v>2014</v>
      </c>
    </row>
    <row r="3741" spans="1:21" ht="116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93"/>
        <v>20</v>
      </c>
      <c r="P3741" s="8">
        <f t="shared" si="294"/>
        <v>100.63</v>
      </c>
      <c r="Q3741" s="10" t="s">
        <v>8315</v>
      </c>
      <c r="R3741" t="s">
        <v>8316</v>
      </c>
      <c r="S3741" s="14">
        <f t="shared" si="295"/>
        <v>42548.449861111112</v>
      </c>
      <c r="T3741" s="15">
        <f t="shared" si="296"/>
        <v>42568.449861111112</v>
      </c>
      <c r="U3741">
        <f t="shared" si="297"/>
        <v>2016</v>
      </c>
    </row>
    <row r="3742" spans="1:21" ht="116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93"/>
        <v>18</v>
      </c>
      <c r="P3742" s="8">
        <f t="shared" si="294"/>
        <v>25.57</v>
      </c>
      <c r="Q3742" s="10" t="s">
        <v>8315</v>
      </c>
      <c r="R3742" t="s">
        <v>8316</v>
      </c>
      <c r="S3742" s="14">
        <f t="shared" si="295"/>
        <v>41833.089756944442</v>
      </c>
      <c r="T3742" s="15">
        <f t="shared" si="296"/>
        <v>41863.079143518517</v>
      </c>
      <c r="U3742">
        <f t="shared" si="297"/>
        <v>2014</v>
      </c>
    </row>
    <row r="3743" spans="1:21" ht="101.5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3"/>
        <v>0</v>
      </c>
      <c r="P3743" s="8">
        <f t="shared" si="294"/>
        <v>0</v>
      </c>
      <c r="Q3743" s="10" t="s">
        <v>8315</v>
      </c>
      <c r="R3743" t="s">
        <v>8316</v>
      </c>
      <c r="S3743" s="14">
        <f t="shared" si="295"/>
        <v>42325.920717592591</v>
      </c>
      <c r="T3743" s="15">
        <f t="shared" si="296"/>
        <v>42355.920717592591</v>
      </c>
      <c r="U3743">
        <f t="shared" si="297"/>
        <v>2015</v>
      </c>
    </row>
    <row r="3744" spans="1:21" ht="116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93"/>
        <v>2</v>
      </c>
      <c r="P3744" s="8">
        <f t="shared" si="294"/>
        <v>25</v>
      </c>
      <c r="Q3744" s="10" t="s">
        <v>8315</v>
      </c>
      <c r="R3744" t="s">
        <v>8316</v>
      </c>
      <c r="S3744" s="14">
        <f t="shared" si="295"/>
        <v>41858.214629629627</v>
      </c>
      <c r="T3744" s="15">
        <f t="shared" si="296"/>
        <v>41888.214629629627</v>
      </c>
      <c r="U3744">
        <f t="shared" si="297"/>
        <v>2014</v>
      </c>
    </row>
    <row r="3745" spans="1:21" ht="87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93"/>
        <v>0</v>
      </c>
      <c r="P3745" s="8">
        <f t="shared" si="294"/>
        <v>0</v>
      </c>
      <c r="Q3745" s="10" t="s">
        <v>8315</v>
      </c>
      <c r="R3745" t="s">
        <v>8316</v>
      </c>
      <c r="S3745" s="14">
        <f t="shared" si="295"/>
        <v>41793.710231481484</v>
      </c>
      <c r="T3745" s="15">
        <f t="shared" si="296"/>
        <v>41823.710231481484</v>
      </c>
      <c r="U3745">
        <f t="shared" si="297"/>
        <v>2014</v>
      </c>
    </row>
    <row r="3746" spans="1:21" ht="101.5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93"/>
        <v>0</v>
      </c>
      <c r="P3746" s="8">
        <f t="shared" si="294"/>
        <v>0</v>
      </c>
      <c r="Q3746" s="10" t="s">
        <v>8315</v>
      </c>
      <c r="R3746" t="s">
        <v>8316</v>
      </c>
      <c r="S3746" s="14">
        <f t="shared" si="295"/>
        <v>41793.814259259263</v>
      </c>
      <c r="T3746" s="15">
        <f t="shared" si="296"/>
        <v>41825.165972222225</v>
      </c>
      <c r="U3746">
        <f t="shared" si="297"/>
        <v>2014</v>
      </c>
    </row>
    <row r="3747" spans="1:21" ht="87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93"/>
        <v>10</v>
      </c>
      <c r="P3747" s="8">
        <f t="shared" si="294"/>
        <v>10</v>
      </c>
      <c r="Q3747" s="10" t="s">
        <v>8315</v>
      </c>
      <c r="R3747" t="s">
        <v>8316</v>
      </c>
      <c r="S3747" s="14">
        <f t="shared" si="295"/>
        <v>41831.697939814818</v>
      </c>
      <c r="T3747" s="15">
        <f t="shared" si="296"/>
        <v>41861.697939814818</v>
      </c>
      <c r="U3747">
        <f t="shared" si="297"/>
        <v>2014</v>
      </c>
    </row>
    <row r="3748" spans="1:21" ht="58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93"/>
        <v>2</v>
      </c>
      <c r="P3748" s="8">
        <f t="shared" si="294"/>
        <v>202</v>
      </c>
      <c r="Q3748" s="10" t="s">
        <v>8315</v>
      </c>
      <c r="R3748" t="s">
        <v>8316</v>
      </c>
      <c r="S3748" s="14">
        <f t="shared" si="295"/>
        <v>42621.389340277776</v>
      </c>
      <c r="T3748" s="15">
        <f t="shared" si="296"/>
        <v>42651.389340277776</v>
      </c>
      <c r="U3748">
        <f t="shared" si="297"/>
        <v>2016</v>
      </c>
    </row>
    <row r="3749" spans="1:21" ht="72.5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93"/>
        <v>1</v>
      </c>
      <c r="P3749" s="8">
        <f t="shared" si="294"/>
        <v>25</v>
      </c>
      <c r="Q3749" s="10" t="s">
        <v>8315</v>
      </c>
      <c r="R3749" t="s">
        <v>8316</v>
      </c>
      <c r="S3749" s="14">
        <f t="shared" si="295"/>
        <v>42164.299722222218</v>
      </c>
      <c r="T3749" s="15">
        <f t="shared" si="296"/>
        <v>42190.957638888889</v>
      </c>
      <c r="U3749">
        <f t="shared" si="297"/>
        <v>2015</v>
      </c>
    </row>
    <row r="3750" spans="1:21" ht="116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93"/>
        <v>104</v>
      </c>
      <c r="P3750" s="8">
        <f t="shared" ref="P3715:P3778" si="298">IFERROR(ROUND(E3750/L3750,2),0)</f>
        <v>99.54</v>
      </c>
      <c r="Q3750" s="10" t="s">
        <v>8315</v>
      </c>
      <c r="R3750" t="s">
        <v>8357</v>
      </c>
      <c r="S3750" s="14">
        <f t="shared" si="295"/>
        <v>42395.706435185188</v>
      </c>
      <c r="T3750" s="15">
        <f t="shared" si="296"/>
        <v>42416.249305555553</v>
      </c>
      <c r="U3750">
        <f t="shared" si="297"/>
        <v>2016</v>
      </c>
    </row>
    <row r="3751" spans="1:21" ht="101.5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93"/>
        <v>105</v>
      </c>
      <c r="P3751" s="8">
        <f t="shared" si="298"/>
        <v>75</v>
      </c>
      <c r="Q3751" s="10" t="s">
        <v>8315</v>
      </c>
      <c r="R3751" t="s">
        <v>8357</v>
      </c>
      <c r="S3751" s="14">
        <f t="shared" si="295"/>
        <v>42458.127175925925</v>
      </c>
      <c r="T3751" s="15">
        <f t="shared" si="296"/>
        <v>42489.165972222225</v>
      </c>
      <c r="U3751">
        <f t="shared" si="297"/>
        <v>2016</v>
      </c>
    </row>
    <row r="3752" spans="1:21" ht="145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93"/>
        <v>100</v>
      </c>
      <c r="P3752" s="8">
        <f t="shared" si="298"/>
        <v>215.25</v>
      </c>
      <c r="Q3752" s="10" t="s">
        <v>8315</v>
      </c>
      <c r="R3752" t="s">
        <v>8357</v>
      </c>
      <c r="S3752" s="14">
        <f t="shared" si="295"/>
        <v>42016.981574074074</v>
      </c>
      <c r="T3752" s="15">
        <f t="shared" si="296"/>
        <v>42045.332638888889</v>
      </c>
      <c r="U3752">
        <f t="shared" si="297"/>
        <v>2015</v>
      </c>
    </row>
    <row r="3753" spans="1:21" ht="87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93"/>
        <v>133</v>
      </c>
      <c r="P3753" s="8">
        <f t="shared" si="298"/>
        <v>120.55</v>
      </c>
      <c r="Q3753" s="10" t="s">
        <v>8315</v>
      </c>
      <c r="R3753" t="s">
        <v>8357</v>
      </c>
      <c r="S3753" s="14">
        <f t="shared" si="295"/>
        <v>42403.035567129627</v>
      </c>
      <c r="T3753" s="15">
        <f t="shared" si="296"/>
        <v>42462.993900462956</v>
      </c>
      <c r="U3753">
        <f t="shared" si="297"/>
        <v>2016</v>
      </c>
    </row>
    <row r="3754" spans="1:21" ht="130.5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93"/>
        <v>113</v>
      </c>
      <c r="P3754" s="8">
        <f t="shared" si="298"/>
        <v>37.67</v>
      </c>
      <c r="Q3754" s="10" t="s">
        <v>8315</v>
      </c>
      <c r="R3754" t="s">
        <v>8357</v>
      </c>
      <c r="S3754" s="14">
        <f t="shared" si="295"/>
        <v>42619.802488425921</v>
      </c>
      <c r="T3754" s="15">
        <f t="shared" si="296"/>
        <v>42659.875</v>
      </c>
      <c r="U3754">
        <f t="shared" si="297"/>
        <v>2016</v>
      </c>
    </row>
    <row r="3755" spans="1:21" ht="130.5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93"/>
        <v>103</v>
      </c>
      <c r="P3755" s="8">
        <f t="shared" si="298"/>
        <v>172.23</v>
      </c>
      <c r="Q3755" s="10" t="s">
        <v>8315</v>
      </c>
      <c r="R3755" t="s">
        <v>8357</v>
      </c>
      <c r="S3755" s="14">
        <f t="shared" si="295"/>
        <v>42128.824074074073</v>
      </c>
      <c r="T3755" s="15">
        <f t="shared" si="296"/>
        <v>42158</v>
      </c>
      <c r="U3755">
        <f t="shared" si="297"/>
        <v>2015</v>
      </c>
    </row>
    <row r="3756" spans="1:21" ht="101.5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93"/>
        <v>120</v>
      </c>
      <c r="P3756" s="8">
        <f t="shared" si="298"/>
        <v>111.11</v>
      </c>
      <c r="Q3756" s="10" t="s">
        <v>8315</v>
      </c>
      <c r="R3756" t="s">
        <v>8357</v>
      </c>
      <c r="S3756" s="14">
        <f t="shared" si="295"/>
        <v>41808.881215277775</v>
      </c>
      <c r="T3756" s="15">
        <f t="shared" si="296"/>
        <v>41846.207638888889</v>
      </c>
      <c r="U3756">
        <f t="shared" si="297"/>
        <v>2014</v>
      </c>
    </row>
    <row r="3757" spans="1:21" ht="101.5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93"/>
        <v>130</v>
      </c>
      <c r="P3757" s="8">
        <f t="shared" si="298"/>
        <v>25.46</v>
      </c>
      <c r="Q3757" s="10" t="s">
        <v>8315</v>
      </c>
      <c r="R3757" t="s">
        <v>8357</v>
      </c>
      <c r="S3757" s="14">
        <f t="shared" si="295"/>
        <v>42445.866979166662</v>
      </c>
      <c r="T3757" s="15">
        <f t="shared" si="296"/>
        <v>42475.866979166662</v>
      </c>
      <c r="U3757">
        <f t="shared" si="297"/>
        <v>2016</v>
      </c>
    </row>
    <row r="3758" spans="1:21" ht="116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93"/>
        <v>101</v>
      </c>
      <c r="P3758" s="8">
        <f t="shared" si="298"/>
        <v>267.64999999999998</v>
      </c>
      <c r="Q3758" s="10" t="s">
        <v>8315</v>
      </c>
      <c r="R3758" t="s">
        <v>8357</v>
      </c>
      <c r="S3758" s="14">
        <f t="shared" si="295"/>
        <v>41771.814791666664</v>
      </c>
      <c r="T3758" s="15">
        <f t="shared" si="296"/>
        <v>41801.814791666664</v>
      </c>
      <c r="U3758">
        <f t="shared" si="297"/>
        <v>2014</v>
      </c>
    </row>
    <row r="3759" spans="1:21" ht="101.5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93"/>
        <v>109</v>
      </c>
      <c r="P3759" s="8">
        <f t="shared" si="298"/>
        <v>75.959999999999994</v>
      </c>
      <c r="Q3759" s="10" t="s">
        <v>8315</v>
      </c>
      <c r="R3759" t="s">
        <v>8357</v>
      </c>
      <c r="S3759" s="14">
        <f t="shared" si="295"/>
        <v>41954.850868055553</v>
      </c>
      <c r="T3759" s="15">
        <f t="shared" si="296"/>
        <v>41974.850868055553</v>
      </c>
      <c r="U3759">
        <f t="shared" si="297"/>
        <v>2014</v>
      </c>
    </row>
    <row r="3760" spans="1:21" ht="43.5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93"/>
        <v>102</v>
      </c>
      <c r="P3760" s="8">
        <f t="shared" si="298"/>
        <v>59.04</v>
      </c>
      <c r="Q3760" s="10" t="s">
        <v>8315</v>
      </c>
      <c r="R3760" t="s">
        <v>8357</v>
      </c>
      <c r="S3760" s="14">
        <f t="shared" si="295"/>
        <v>41747.471504629626</v>
      </c>
      <c r="T3760" s="15">
        <f t="shared" si="296"/>
        <v>41778.208333333336</v>
      </c>
      <c r="U3760">
        <f t="shared" si="297"/>
        <v>2014</v>
      </c>
    </row>
    <row r="3761" spans="1:21" ht="58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93"/>
        <v>110</v>
      </c>
      <c r="P3761" s="8">
        <f t="shared" si="298"/>
        <v>50.11</v>
      </c>
      <c r="Q3761" s="10" t="s">
        <v>8315</v>
      </c>
      <c r="R3761" t="s">
        <v>8357</v>
      </c>
      <c r="S3761" s="14">
        <f t="shared" si="295"/>
        <v>42182.108252314814</v>
      </c>
      <c r="T3761" s="15">
        <f t="shared" si="296"/>
        <v>42242.108252314814</v>
      </c>
      <c r="U3761">
        <f t="shared" si="297"/>
        <v>2015</v>
      </c>
    </row>
    <row r="3762" spans="1:21" ht="116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93"/>
        <v>101</v>
      </c>
      <c r="P3762" s="8">
        <f t="shared" si="298"/>
        <v>55.5</v>
      </c>
      <c r="Q3762" s="10" t="s">
        <v>8315</v>
      </c>
      <c r="R3762" t="s">
        <v>8357</v>
      </c>
      <c r="S3762" s="14">
        <f t="shared" si="295"/>
        <v>41739.525300925925</v>
      </c>
      <c r="T3762" s="15">
        <f t="shared" si="296"/>
        <v>41764.525300925925</v>
      </c>
      <c r="U3762">
        <f t="shared" si="297"/>
        <v>2014</v>
      </c>
    </row>
    <row r="3763" spans="1:21" ht="116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93"/>
        <v>100</v>
      </c>
      <c r="P3763" s="8">
        <f t="shared" si="298"/>
        <v>166.67</v>
      </c>
      <c r="Q3763" s="10" t="s">
        <v>8315</v>
      </c>
      <c r="R3763" t="s">
        <v>8357</v>
      </c>
      <c r="S3763" s="14">
        <f t="shared" si="295"/>
        <v>42173.466863425929</v>
      </c>
      <c r="T3763" s="15">
        <f t="shared" si="296"/>
        <v>42226.958333333328</v>
      </c>
      <c r="U3763">
        <f t="shared" si="297"/>
        <v>2015</v>
      </c>
    </row>
    <row r="3764" spans="1:21" ht="101.5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93"/>
        <v>106</v>
      </c>
      <c r="P3764" s="8">
        <f t="shared" si="298"/>
        <v>47.43</v>
      </c>
      <c r="Q3764" s="10" t="s">
        <v>8315</v>
      </c>
      <c r="R3764" t="s">
        <v>8357</v>
      </c>
      <c r="S3764" s="14">
        <f t="shared" si="295"/>
        <v>42193.813530092593</v>
      </c>
      <c r="T3764" s="15">
        <f t="shared" si="296"/>
        <v>42218.813530092593</v>
      </c>
      <c r="U3764">
        <f t="shared" si="297"/>
        <v>2015</v>
      </c>
    </row>
    <row r="3765" spans="1:21" ht="72.5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93"/>
        <v>100</v>
      </c>
      <c r="P3765" s="8">
        <f t="shared" si="298"/>
        <v>64.94</v>
      </c>
      <c r="Q3765" s="10" t="s">
        <v>8315</v>
      </c>
      <c r="R3765" t="s">
        <v>8357</v>
      </c>
      <c r="S3765" s="14">
        <f t="shared" si="295"/>
        <v>42065.750300925924</v>
      </c>
      <c r="T3765" s="15">
        <f t="shared" si="296"/>
        <v>42095.708634259259</v>
      </c>
      <c r="U3765">
        <f t="shared" si="297"/>
        <v>2015</v>
      </c>
    </row>
    <row r="3766" spans="1:21" ht="101.5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93"/>
        <v>100</v>
      </c>
      <c r="P3766" s="8">
        <f t="shared" si="298"/>
        <v>55.56</v>
      </c>
      <c r="Q3766" s="10" t="s">
        <v>8315</v>
      </c>
      <c r="R3766" t="s">
        <v>8357</v>
      </c>
      <c r="S3766" s="14">
        <f t="shared" si="295"/>
        <v>42499.842962962968</v>
      </c>
      <c r="T3766" s="15">
        <f t="shared" si="296"/>
        <v>42519.024999999994</v>
      </c>
      <c r="U3766">
        <f t="shared" si="297"/>
        <v>2016</v>
      </c>
    </row>
    <row r="3767" spans="1:21" ht="101.5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93"/>
        <v>113</v>
      </c>
      <c r="P3767" s="8">
        <f t="shared" si="298"/>
        <v>74.22</v>
      </c>
      <c r="Q3767" s="10" t="s">
        <v>8315</v>
      </c>
      <c r="R3767" t="s">
        <v>8357</v>
      </c>
      <c r="S3767" s="14">
        <f t="shared" si="295"/>
        <v>41820.776412037041</v>
      </c>
      <c r="T3767" s="15">
        <f t="shared" si="296"/>
        <v>41850.776412037041</v>
      </c>
      <c r="U3767">
        <f t="shared" si="297"/>
        <v>2014</v>
      </c>
    </row>
    <row r="3768" spans="1:21" ht="87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93"/>
        <v>103</v>
      </c>
      <c r="P3768" s="8">
        <f t="shared" si="298"/>
        <v>106.93</v>
      </c>
      <c r="Q3768" s="10" t="s">
        <v>8315</v>
      </c>
      <c r="R3768" t="s">
        <v>8357</v>
      </c>
      <c r="S3768" s="14">
        <f t="shared" si="295"/>
        <v>41788.167187500003</v>
      </c>
      <c r="T3768" s="15">
        <f t="shared" si="296"/>
        <v>41823.167187500003</v>
      </c>
      <c r="U3768">
        <f t="shared" si="297"/>
        <v>2014</v>
      </c>
    </row>
    <row r="3769" spans="1:21" ht="101.5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93"/>
        <v>117</v>
      </c>
      <c r="P3769" s="8">
        <f t="shared" si="298"/>
        <v>41.7</v>
      </c>
      <c r="Q3769" s="10" t="s">
        <v>8315</v>
      </c>
      <c r="R3769" t="s">
        <v>8357</v>
      </c>
      <c r="S3769" s="14">
        <f t="shared" si="295"/>
        <v>42050.019641203704</v>
      </c>
      <c r="T3769" s="15">
        <f t="shared" si="296"/>
        <v>42064.207638888889</v>
      </c>
      <c r="U3769">
        <f t="shared" si="297"/>
        <v>2015</v>
      </c>
    </row>
    <row r="3770" spans="1:21" ht="116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93"/>
        <v>108</v>
      </c>
      <c r="P3770" s="8">
        <f t="shared" si="298"/>
        <v>74.239999999999995</v>
      </c>
      <c r="Q3770" s="10" t="s">
        <v>8315</v>
      </c>
      <c r="R3770" t="s">
        <v>8357</v>
      </c>
      <c r="S3770" s="14">
        <f t="shared" si="295"/>
        <v>41772.727893518517</v>
      </c>
      <c r="T3770" s="15">
        <f t="shared" si="296"/>
        <v>41802.727893518517</v>
      </c>
      <c r="U3770">
        <f t="shared" si="297"/>
        <v>2014</v>
      </c>
    </row>
    <row r="3771" spans="1:21" ht="101.5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93"/>
        <v>100</v>
      </c>
      <c r="P3771" s="8">
        <f t="shared" si="298"/>
        <v>73.33</v>
      </c>
      <c r="Q3771" s="10" t="s">
        <v>8315</v>
      </c>
      <c r="R3771" t="s">
        <v>8357</v>
      </c>
      <c r="S3771" s="14">
        <f t="shared" si="295"/>
        <v>42445.598136574074</v>
      </c>
      <c r="T3771" s="15">
        <f t="shared" si="296"/>
        <v>42475.598136574074</v>
      </c>
      <c r="U3771">
        <f t="shared" si="297"/>
        <v>2016</v>
      </c>
    </row>
    <row r="3772" spans="1:21" ht="101.5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93"/>
        <v>100</v>
      </c>
      <c r="P3772" s="8">
        <f t="shared" si="298"/>
        <v>100</v>
      </c>
      <c r="Q3772" s="10" t="s">
        <v>8315</v>
      </c>
      <c r="R3772" t="s">
        <v>8357</v>
      </c>
      <c r="S3772" s="14">
        <f t="shared" si="295"/>
        <v>42138.930671296301</v>
      </c>
      <c r="T3772" s="15">
        <f t="shared" si="296"/>
        <v>42168.930671296301</v>
      </c>
      <c r="U3772">
        <f t="shared" si="297"/>
        <v>2015</v>
      </c>
    </row>
    <row r="3773" spans="1:21" ht="72.5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93"/>
        <v>146</v>
      </c>
      <c r="P3773" s="8">
        <f t="shared" si="298"/>
        <v>38.42</v>
      </c>
      <c r="Q3773" s="10" t="s">
        <v>8315</v>
      </c>
      <c r="R3773" t="s">
        <v>8357</v>
      </c>
      <c r="S3773" s="14">
        <f t="shared" si="295"/>
        <v>42493.857083333336</v>
      </c>
      <c r="T3773" s="15">
        <f t="shared" si="296"/>
        <v>42508</v>
      </c>
      <c r="U3773">
        <f t="shared" si="297"/>
        <v>2016</v>
      </c>
    </row>
    <row r="3774" spans="1:21" ht="87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93"/>
        <v>110</v>
      </c>
      <c r="P3774" s="8">
        <f t="shared" si="298"/>
        <v>166.97</v>
      </c>
      <c r="Q3774" s="10" t="s">
        <v>8315</v>
      </c>
      <c r="R3774" t="s">
        <v>8357</v>
      </c>
      <c r="S3774" s="14">
        <f t="shared" si="295"/>
        <v>42682.616967592592</v>
      </c>
      <c r="T3774" s="15">
        <f t="shared" si="296"/>
        <v>42703.25</v>
      </c>
      <c r="U3774">
        <f t="shared" si="297"/>
        <v>2016</v>
      </c>
    </row>
    <row r="3775" spans="1:21" ht="72.5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93"/>
        <v>108</v>
      </c>
      <c r="P3775" s="8">
        <f t="shared" si="298"/>
        <v>94.91</v>
      </c>
      <c r="Q3775" s="10" t="s">
        <v>8315</v>
      </c>
      <c r="R3775" t="s">
        <v>8357</v>
      </c>
      <c r="S3775" s="14">
        <f t="shared" si="295"/>
        <v>42656.005173611105</v>
      </c>
      <c r="T3775" s="15">
        <f t="shared" si="296"/>
        <v>42689.088888888888</v>
      </c>
      <c r="U3775">
        <f t="shared" si="297"/>
        <v>2016</v>
      </c>
    </row>
    <row r="3776" spans="1:21" ht="130.5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93"/>
        <v>100</v>
      </c>
      <c r="P3776" s="8">
        <f t="shared" si="298"/>
        <v>100</v>
      </c>
      <c r="Q3776" s="10" t="s">
        <v>8315</v>
      </c>
      <c r="R3776" t="s">
        <v>8357</v>
      </c>
      <c r="S3776" s="14">
        <f t="shared" si="295"/>
        <v>42087.792303240742</v>
      </c>
      <c r="T3776" s="15">
        <f t="shared" si="296"/>
        <v>42103.792303240742</v>
      </c>
      <c r="U3776">
        <f t="shared" si="297"/>
        <v>2015</v>
      </c>
    </row>
    <row r="3777" spans="1:21" ht="101.5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93"/>
        <v>100</v>
      </c>
      <c r="P3777" s="8">
        <f t="shared" si="298"/>
        <v>143.21</v>
      </c>
      <c r="Q3777" s="10" t="s">
        <v>8315</v>
      </c>
      <c r="R3777" t="s">
        <v>8357</v>
      </c>
      <c r="S3777" s="14">
        <f t="shared" si="295"/>
        <v>42075.942627314813</v>
      </c>
      <c r="T3777" s="15">
        <f t="shared" si="296"/>
        <v>42103.166666666672</v>
      </c>
      <c r="U3777">
        <f t="shared" si="297"/>
        <v>2015</v>
      </c>
    </row>
    <row r="3778" spans="1:21" ht="116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93"/>
        <v>107</v>
      </c>
      <c r="P3778" s="8">
        <f t="shared" si="298"/>
        <v>90.82</v>
      </c>
      <c r="Q3778" s="10" t="s">
        <v>8315</v>
      </c>
      <c r="R3778" t="s">
        <v>8357</v>
      </c>
      <c r="S3778" s="14">
        <f t="shared" si="295"/>
        <v>41814.367800925924</v>
      </c>
      <c r="T3778" s="15">
        <f t="shared" si="296"/>
        <v>41852.041666666664</v>
      </c>
      <c r="U3778">
        <f t="shared" si="297"/>
        <v>2014</v>
      </c>
    </row>
    <row r="3779" spans="1:21" ht="116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99">ROUND(E3779/D3779*100,0)</f>
        <v>143</v>
      </c>
      <c r="P3779" s="8">
        <f t="shared" ref="P3779:P3842" si="300">IFERROR(ROUND(E3779/L3779,2),0)</f>
        <v>48.54</v>
      </c>
      <c r="Q3779" s="10" t="s">
        <v>8315</v>
      </c>
      <c r="R3779" t="s">
        <v>8357</v>
      </c>
      <c r="S3779" s="14">
        <f t="shared" ref="S3779:S3842" si="301">(((J3779/60)/60)/24)+DATE(1970,1,1)</f>
        <v>41887.111354166671</v>
      </c>
      <c r="T3779" s="15">
        <f t="shared" ref="T3779:T3842" si="302">(((I3779/60)/60)/24)+DATE(1970,1,1)</f>
        <v>41909.166666666664</v>
      </c>
      <c r="U3779">
        <f t="shared" ref="U3779:U3842" si="303">YEAR(S3779)</f>
        <v>2014</v>
      </c>
    </row>
    <row r="3780" spans="1:21" ht="58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99"/>
        <v>105</v>
      </c>
      <c r="P3780" s="8">
        <f t="shared" si="300"/>
        <v>70.03</v>
      </c>
      <c r="Q3780" s="10" t="s">
        <v>8315</v>
      </c>
      <c r="R3780" t="s">
        <v>8357</v>
      </c>
      <c r="S3780" s="14">
        <f t="shared" si="301"/>
        <v>41989.819212962961</v>
      </c>
      <c r="T3780" s="15">
        <f t="shared" si="302"/>
        <v>42049.819212962961</v>
      </c>
      <c r="U3780">
        <f t="shared" si="303"/>
        <v>2014</v>
      </c>
    </row>
    <row r="3781" spans="1:21" ht="58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99"/>
        <v>104</v>
      </c>
      <c r="P3781" s="8">
        <f t="shared" si="300"/>
        <v>135.63</v>
      </c>
      <c r="Q3781" s="10" t="s">
        <v>8315</v>
      </c>
      <c r="R3781" t="s">
        <v>8357</v>
      </c>
      <c r="S3781" s="14">
        <f t="shared" si="301"/>
        <v>42425.735416666663</v>
      </c>
      <c r="T3781" s="15">
        <f t="shared" si="302"/>
        <v>42455.693750000006</v>
      </c>
      <c r="U3781">
        <f t="shared" si="303"/>
        <v>2016</v>
      </c>
    </row>
    <row r="3782" spans="1:21" ht="101.5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99"/>
        <v>120</v>
      </c>
      <c r="P3782" s="8">
        <f t="shared" si="300"/>
        <v>100</v>
      </c>
      <c r="Q3782" s="10" t="s">
        <v>8315</v>
      </c>
      <c r="R3782" t="s">
        <v>8357</v>
      </c>
      <c r="S3782" s="14">
        <f t="shared" si="301"/>
        <v>42166.219733796301</v>
      </c>
      <c r="T3782" s="15">
        <f t="shared" si="302"/>
        <v>42198.837499999994</v>
      </c>
      <c r="U3782">
        <f t="shared" si="303"/>
        <v>2015</v>
      </c>
    </row>
    <row r="3783" spans="1:21" ht="130.5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99"/>
        <v>110</v>
      </c>
      <c r="P3783" s="8">
        <f t="shared" si="300"/>
        <v>94.9</v>
      </c>
      <c r="Q3783" s="10" t="s">
        <v>8315</v>
      </c>
      <c r="R3783" t="s">
        <v>8357</v>
      </c>
      <c r="S3783" s="14">
        <f t="shared" si="301"/>
        <v>41865.882928240739</v>
      </c>
      <c r="T3783" s="15">
        <f t="shared" si="302"/>
        <v>41890.882928240739</v>
      </c>
      <c r="U3783">
        <f t="shared" si="303"/>
        <v>2014</v>
      </c>
    </row>
    <row r="3784" spans="1:21" ht="130.5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99"/>
        <v>102</v>
      </c>
      <c r="P3784" s="8">
        <f t="shared" si="300"/>
        <v>75.37</v>
      </c>
      <c r="Q3784" s="10" t="s">
        <v>8315</v>
      </c>
      <c r="R3784" t="s">
        <v>8357</v>
      </c>
      <c r="S3784" s="14">
        <f t="shared" si="301"/>
        <v>42546.862233796302</v>
      </c>
      <c r="T3784" s="15">
        <f t="shared" si="302"/>
        <v>42575.958333333328</v>
      </c>
      <c r="U3784">
        <f t="shared" si="303"/>
        <v>2016</v>
      </c>
    </row>
    <row r="3785" spans="1:21" ht="87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99"/>
        <v>129</v>
      </c>
      <c r="P3785" s="8">
        <f t="shared" si="300"/>
        <v>64.459999999999994</v>
      </c>
      <c r="Q3785" s="10" t="s">
        <v>8315</v>
      </c>
      <c r="R3785" t="s">
        <v>8357</v>
      </c>
      <c r="S3785" s="14">
        <f t="shared" si="301"/>
        <v>42420.140277777777</v>
      </c>
      <c r="T3785" s="15">
        <f t="shared" si="302"/>
        <v>42444.666666666672</v>
      </c>
      <c r="U3785">
        <f t="shared" si="303"/>
        <v>2016</v>
      </c>
    </row>
    <row r="3786" spans="1:21" ht="101.5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99"/>
        <v>115</v>
      </c>
      <c r="P3786" s="8">
        <f t="shared" si="300"/>
        <v>115</v>
      </c>
      <c r="Q3786" s="10" t="s">
        <v>8315</v>
      </c>
      <c r="R3786" t="s">
        <v>8357</v>
      </c>
      <c r="S3786" s="14">
        <f t="shared" si="301"/>
        <v>42531.980694444443</v>
      </c>
      <c r="T3786" s="15">
        <f t="shared" si="302"/>
        <v>42561.980694444443</v>
      </c>
      <c r="U3786">
        <f t="shared" si="303"/>
        <v>2016</v>
      </c>
    </row>
    <row r="3787" spans="1:21" ht="101.5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99"/>
        <v>151</v>
      </c>
      <c r="P3787" s="8">
        <f t="shared" si="300"/>
        <v>100.5</v>
      </c>
      <c r="Q3787" s="10" t="s">
        <v>8315</v>
      </c>
      <c r="R3787" t="s">
        <v>8357</v>
      </c>
      <c r="S3787" s="14">
        <f t="shared" si="301"/>
        <v>42548.63853009259</v>
      </c>
      <c r="T3787" s="15">
        <f t="shared" si="302"/>
        <v>42584.418749999997</v>
      </c>
      <c r="U3787">
        <f t="shared" si="303"/>
        <v>2016</v>
      </c>
    </row>
    <row r="3788" spans="1:21" ht="101.5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99"/>
        <v>111</v>
      </c>
      <c r="P3788" s="8">
        <f t="shared" si="300"/>
        <v>93.77</v>
      </c>
      <c r="Q3788" s="10" t="s">
        <v>8315</v>
      </c>
      <c r="R3788" t="s">
        <v>8357</v>
      </c>
      <c r="S3788" s="14">
        <f t="shared" si="301"/>
        <v>42487.037905092591</v>
      </c>
      <c r="T3788" s="15">
        <f t="shared" si="302"/>
        <v>42517.037905092591</v>
      </c>
      <c r="U3788">
        <f t="shared" si="303"/>
        <v>2016</v>
      </c>
    </row>
    <row r="3789" spans="1:21" ht="101.5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99"/>
        <v>100</v>
      </c>
      <c r="P3789" s="8">
        <f t="shared" si="300"/>
        <v>35.1</v>
      </c>
      <c r="Q3789" s="10" t="s">
        <v>8315</v>
      </c>
      <c r="R3789" t="s">
        <v>8357</v>
      </c>
      <c r="S3789" s="14">
        <f t="shared" si="301"/>
        <v>42167.534791666665</v>
      </c>
      <c r="T3789" s="15">
        <f t="shared" si="302"/>
        <v>42196.165972222225</v>
      </c>
      <c r="U3789">
        <f t="shared" si="303"/>
        <v>2015</v>
      </c>
    </row>
    <row r="3790" spans="1:21" ht="130.5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99"/>
        <v>1</v>
      </c>
      <c r="P3790" s="8">
        <f t="shared" si="300"/>
        <v>500</v>
      </c>
      <c r="Q3790" s="10" t="s">
        <v>8315</v>
      </c>
      <c r="R3790" t="s">
        <v>8357</v>
      </c>
      <c r="S3790" s="14">
        <f t="shared" si="301"/>
        <v>42333.695821759262</v>
      </c>
      <c r="T3790" s="15">
        <f t="shared" si="302"/>
        <v>42361.679166666669</v>
      </c>
      <c r="U3790">
        <f t="shared" si="303"/>
        <v>2015</v>
      </c>
    </row>
    <row r="3791" spans="1:21" ht="101.5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99"/>
        <v>3</v>
      </c>
      <c r="P3791" s="8">
        <f t="shared" si="300"/>
        <v>29</v>
      </c>
      <c r="Q3791" s="10" t="s">
        <v>8315</v>
      </c>
      <c r="R3791" t="s">
        <v>8357</v>
      </c>
      <c r="S3791" s="14">
        <f t="shared" si="301"/>
        <v>42138.798819444448</v>
      </c>
      <c r="T3791" s="15">
        <f t="shared" si="302"/>
        <v>42170.798819444448</v>
      </c>
      <c r="U3791">
        <f t="shared" si="303"/>
        <v>2015</v>
      </c>
    </row>
    <row r="3792" spans="1:21" ht="101.5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99"/>
        <v>0</v>
      </c>
      <c r="P3792" s="8">
        <f t="shared" si="300"/>
        <v>0</v>
      </c>
      <c r="Q3792" s="10" t="s">
        <v>8315</v>
      </c>
      <c r="R3792" t="s">
        <v>8357</v>
      </c>
      <c r="S3792" s="14">
        <f t="shared" si="301"/>
        <v>42666.666932870372</v>
      </c>
      <c r="T3792" s="15">
        <f t="shared" si="302"/>
        <v>42696.708599537036</v>
      </c>
      <c r="U3792">
        <f t="shared" si="303"/>
        <v>2016</v>
      </c>
    </row>
    <row r="3793" spans="1:21" ht="72.5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99"/>
        <v>0</v>
      </c>
      <c r="P3793" s="8">
        <f t="shared" si="300"/>
        <v>0</v>
      </c>
      <c r="Q3793" s="10" t="s">
        <v>8315</v>
      </c>
      <c r="R3793" t="s">
        <v>8357</v>
      </c>
      <c r="S3793" s="14">
        <f t="shared" si="301"/>
        <v>41766.692037037035</v>
      </c>
      <c r="T3793" s="15">
        <f t="shared" si="302"/>
        <v>41826.692037037035</v>
      </c>
      <c r="U3793">
        <f t="shared" si="303"/>
        <v>2014</v>
      </c>
    </row>
    <row r="3794" spans="1:21" ht="72.5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99"/>
        <v>0</v>
      </c>
      <c r="P3794" s="8">
        <f t="shared" si="300"/>
        <v>17.5</v>
      </c>
      <c r="Q3794" s="10" t="s">
        <v>8315</v>
      </c>
      <c r="R3794" t="s">
        <v>8357</v>
      </c>
      <c r="S3794" s="14">
        <f t="shared" si="301"/>
        <v>42170.447013888886</v>
      </c>
      <c r="T3794" s="15">
        <f t="shared" si="302"/>
        <v>42200.447013888886</v>
      </c>
      <c r="U3794">
        <f t="shared" si="303"/>
        <v>2015</v>
      </c>
    </row>
    <row r="3795" spans="1:21" ht="130.5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99"/>
        <v>60</v>
      </c>
      <c r="P3795" s="8">
        <f t="shared" si="300"/>
        <v>174</v>
      </c>
      <c r="Q3795" s="10" t="s">
        <v>8315</v>
      </c>
      <c r="R3795" t="s">
        <v>8357</v>
      </c>
      <c r="S3795" s="14">
        <f t="shared" si="301"/>
        <v>41968.938993055555</v>
      </c>
      <c r="T3795" s="15">
        <f t="shared" si="302"/>
        <v>41989.938993055555</v>
      </c>
      <c r="U3795">
        <f t="shared" si="303"/>
        <v>2014</v>
      </c>
    </row>
    <row r="3796" spans="1:21" ht="116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99"/>
        <v>1</v>
      </c>
      <c r="P3796" s="8">
        <f t="shared" si="300"/>
        <v>50</v>
      </c>
      <c r="Q3796" s="10" t="s">
        <v>8315</v>
      </c>
      <c r="R3796" t="s">
        <v>8357</v>
      </c>
      <c r="S3796" s="14">
        <f t="shared" si="301"/>
        <v>42132.58048611111</v>
      </c>
      <c r="T3796" s="15">
        <f t="shared" si="302"/>
        <v>42162.58048611111</v>
      </c>
      <c r="U3796">
        <f t="shared" si="303"/>
        <v>2015</v>
      </c>
    </row>
    <row r="3797" spans="1:21" ht="101.5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99"/>
        <v>2</v>
      </c>
      <c r="P3797" s="8">
        <f t="shared" si="300"/>
        <v>5</v>
      </c>
      <c r="Q3797" s="10" t="s">
        <v>8315</v>
      </c>
      <c r="R3797" t="s">
        <v>8357</v>
      </c>
      <c r="S3797" s="14">
        <f t="shared" si="301"/>
        <v>42201.436226851853</v>
      </c>
      <c r="T3797" s="15">
        <f t="shared" si="302"/>
        <v>42244.9375</v>
      </c>
      <c r="U3797">
        <f t="shared" si="303"/>
        <v>2015</v>
      </c>
    </row>
    <row r="3798" spans="1:21" ht="116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99"/>
        <v>0</v>
      </c>
      <c r="P3798" s="8">
        <f t="shared" si="300"/>
        <v>1</v>
      </c>
      <c r="Q3798" s="10" t="s">
        <v>8315</v>
      </c>
      <c r="R3798" t="s">
        <v>8357</v>
      </c>
      <c r="S3798" s="14">
        <f t="shared" si="301"/>
        <v>42689.029583333337</v>
      </c>
      <c r="T3798" s="15">
        <f t="shared" si="302"/>
        <v>42749.029583333337</v>
      </c>
      <c r="U3798">
        <f t="shared" si="303"/>
        <v>2016</v>
      </c>
    </row>
    <row r="3799" spans="1:21" ht="116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99"/>
        <v>90</v>
      </c>
      <c r="P3799" s="8">
        <f t="shared" si="300"/>
        <v>145.41</v>
      </c>
      <c r="Q3799" s="10" t="s">
        <v>8315</v>
      </c>
      <c r="R3799" t="s">
        <v>8357</v>
      </c>
      <c r="S3799" s="14">
        <f t="shared" si="301"/>
        <v>42084.881539351853</v>
      </c>
      <c r="T3799" s="15">
        <f t="shared" si="302"/>
        <v>42114.881539351853</v>
      </c>
      <c r="U3799">
        <f t="shared" si="303"/>
        <v>2015</v>
      </c>
    </row>
    <row r="3800" spans="1:21" ht="116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99"/>
        <v>1</v>
      </c>
      <c r="P3800" s="8">
        <f t="shared" si="300"/>
        <v>205</v>
      </c>
      <c r="Q3800" s="10" t="s">
        <v>8315</v>
      </c>
      <c r="R3800" t="s">
        <v>8357</v>
      </c>
      <c r="S3800" s="14">
        <f t="shared" si="301"/>
        <v>41831.722777777781</v>
      </c>
      <c r="T3800" s="15">
        <f t="shared" si="302"/>
        <v>41861.722777777781</v>
      </c>
      <c r="U3800">
        <f t="shared" si="303"/>
        <v>2014</v>
      </c>
    </row>
    <row r="3801" spans="1:21" ht="87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99"/>
        <v>4</v>
      </c>
      <c r="P3801" s="8">
        <f t="shared" si="300"/>
        <v>100.5</v>
      </c>
      <c r="Q3801" s="10" t="s">
        <v>8315</v>
      </c>
      <c r="R3801" t="s">
        <v>8357</v>
      </c>
      <c r="S3801" s="14">
        <f t="shared" si="301"/>
        <v>42410.93105324074</v>
      </c>
      <c r="T3801" s="15">
        <f t="shared" si="302"/>
        <v>42440.93105324074</v>
      </c>
      <c r="U3801">
        <f t="shared" si="303"/>
        <v>2016</v>
      </c>
    </row>
    <row r="3802" spans="1:21" ht="116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99"/>
        <v>4</v>
      </c>
      <c r="P3802" s="8">
        <f t="shared" si="300"/>
        <v>55.06</v>
      </c>
      <c r="Q3802" s="10" t="s">
        <v>8315</v>
      </c>
      <c r="R3802" t="s">
        <v>8357</v>
      </c>
      <c r="S3802" s="14">
        <f t="shared" si="301"/>
        <v>41982.737071759257</v>
      </c>
      <c r="T3802" s="15">
        <f t="shared" si="302"/>
        <v>42015.207638888889</v>
      </c>
      <c r="U3802">
        <f t="shared" si="303"/>
        <v>2014</v>
      </c>
    </row>
    <row r="3803" spans="1:21" ht="116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99"/>
        <v>9</v>
      </c>
      <c r="P3803" s="8">
        <f t="shared" si="300"/>
        <v>47.33</v>
      </c>
      <c r="Q3803" s="10" t="s">
        <v>8315</v>
      </c>
      <c r="R3803" t="s">
        <v>8357</v>
      </c>
      <c r="S3803" s="14">
        <f t="shared" si="301"/>
        <v>41975.676111111112</v>
      </c>
      <c r="T3803" s="15">
        <f t="shared" si="302"/>
        <v>42006.676111111112</v>
      </c>
      <c r="U3803">
        <f t="shared" si="303"/>
        <v>2014</v>
      </c>
    </row>
    <row r="3804" spans="1:21" ht="101.5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99"/>
        <v>0</v>
      </c>
      <c r="P3804" s="8">
        <f t="shared" si="300"/>
        <v>0</v>
      </c>
      <c r="Q3804" s="10" t="s">
        <v>8315</v>
      </c>
      <c r="R3804" t="s">
        <v>8357</v>
      </c>
      <c r="S3804" s="14">
        <f t="shared" si="301"/>
        <v>42269.126226851848</v>
      </c>
      <c r="T3804" s="15">
        <f t="shared" si="302"/>
        <v>42299.126226851848</v>
      </c>
      <c r="U3804">
        <f t="shared" si="303"/>
        <v>2015</v>
      </c>
    </row>
    <row r="3805" spans="1:21" ht="72.5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99"/>
        <v>20</v>
      </c>
      <c r="P3805" s="8">
        <f t="shared" si="300"/>
        <v>58.95</v>
      </c>
      <c r="Q3805" s="10" t="s">
        <v>8315</v>
      </c>
      <c r="R3805" t="s">
        <v>8357</v>
      </c>
      <c r="S3805" s="14">
        <f t="shared" si="301"/>
        <v>42403.971851851849</v>
      </c>
      <c r="T3805" s="15">
        <f t="shared" si="302"/>
        <v>42433.971851851849</v>
      </c>
      <c r="U3805">
        <f t="shared" si="303"/>
        <v>2016</v>
      </c>
    </row>
    <row r="3806" spans="1:21" ht="101.5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99"/>
        <v>0</v>
      </c>
      <c r="P3806" s="8">
        <f t="shared" si="300"/>
        <v>0</v>
      </c>
      <c r="Q3806" s="10" t="s">
        <v>8315</v>
      </c>
      <c r="R3806" t="s">
        <v>8357</v>
      </c>
      <c r="S3806" s="14">
        <f t="shared" si="301"/>
        <v>42527.00953703704</v>
      </c>
      <c r="T3806" s="15">
        <f t="shared" si="302"/>
        <v>42582.291666666672</v>
      </c>
      <c r="U3806">
        <f t="shared" si="303"/>
        <v>2016</v>
      </c>
    </row>
    <row r="3807" spans="1:21" ht="87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99"/>
        <v>0</v>
      </c>
      <c r="P3807" s="8">
        <f t="shared" si="300"/>
        <v>1.5</v>
      </c>
      <c r="Q3807" s="10" t="s">
        <v>8315</v>
      </c>
      <c r="R3807" t="s">
        <v>8357</v>
      </c>
      <c r="S3807" s="14">
        <f t="shared" si="301"/>
        <v>41849.887037037035</v>
      </c>
      <c r="T3807" s="15">
        <f t="shared" si="302"/>
        <v>41909.887037037035</v>
      </c>
      <c r="U3807">
        <f t="shared" si="303"/>
        <v>2014</v>
      </c>
    </row>
    <row r="3808" spans="1:21" ht="130.5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99"/>
        <v>0</v>
      </c>
      <c r="P3808" s="8">
        <f t="shared" si="300"/>
        <v>5</v>
      </c>
      <c r="Q3808" s="10" t="s">
        <v>8315</v>
      </c>
      <c r="R3808" t="s">
        <v>8357</v>
      </c>
      <c r="S3808" s="14">
        <f t="shared" si="301"/>
        <v>41799.259039351848</v>
      </c>
      <c r="T3808" s="15">
        <f t="shared" si="302"/>
        <v>41819.259039351848</v>
      </c>
      <c r="U3808">
        <f t="shared" si="303"/>
        <v>2014</v>
      </c>
    </row>
    <row r="3809" spans="1:21" ht="116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99"/>
        <v>30</v>
      </c>
      <c r="P3809" s="8">
        <f t="shared" si="300"/>
        <v>50.56</v>
      </c>
      <c r="Q3809" s="10" t="s">
        <v>8315</v>
      </c>
      <c r="R3809" t="s">
        <v>8357</v>
      </c>
      <c r="S3809" s="14">
        <f t="shared" si="301"/>
        <v>42090.909016203703</v>
      </c>
      <c r="T3809" s="15">
        <f t="shared" si="302"/>
        <v>42097.909016203703</v>
      </c>
      <c r="U3809">
        <f t="shared" si="303"/>
        <v>2015</v>
      </c>
    </row>
    <row r="3810" spans="1:21" ht="116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99"/>
        <v>100</v>
      </c>
      <c r="P3810" s="8">
        <f t="shared" si="300"/>
        <v>41.67</v>
      </c>
      <c r="Q3810" s="10" t="s">
        <v>8315</v>
      </c>
      <c r="R3810" t="s">
        <v>8316</v>
      </c>
      <c r="S3810" s="14">
        <f t="shared" si="301"/>
        <v>42059.453923611116</v>
      </c>
      <c r="T3810" s="15">
        <f t="shared" si="302"/>
        <v>42119.412256944444</v>
      </c>
      <c r="U3810">
        <f t="shared" si="303"/>
        <v>2015</v>
      </c>
    </row>
    <row r="3811" spans="1:21" ht="130.5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99"/>
        <v>101</v>
      </c>
      <c r="P3811" s="8">
        <f t="shared" si="300"/>
        <v>53.29</v>
      </c>
      <c r="Q3811" s="10" t="s">
        <v>8315</v>
      </c>
      <c r="R3811" t="s">
        <v>8316</v>
      </c>
      <c r="S3811" s="14">
        <f t="shared" si="301"/>
        <v>41800.526701388888</v>
      </c>
      <c r="T3811" s="15">
        <f t="shared" si="302"/>
        <v>41850.958333333336</v>
      </c>
      <c r="U3811">
        <f t="shared" si="303"/>
        <v>2014</v>
      </c>
    </row>
    <row r="3812" spans="1:21" ht="101.5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99"/>
        <v>122</v>
      </c>
      <c r="P3812" s="8">
        <f t="shared" si="300"/>
        <v>70.23</v>
      </c>
      <c r="Q3812" s="10" t="s">
        <v>8315</v>
      </c>
      <c r="R3812" t="s">
        <v>8316</v>
      </c>
      <c r="S3812" s="14">
        <f t="shared" si="301"/>
        <v>42054.849050925928</v>
      </c>
      <c r="T3812" s="15">
        <f t="shared" si="302"/>
        <v>42084.807384259257</v>
      </c>
      <c r="U3812">
        <f t="shared" si="303"/>
        <v>2015</v>
      </c>
    </row>
    <row r="3813" spans="1:21" ht="101.5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99"/>
        <v>330</v>
      </c>
      <c r="P3813" s="8">
        <f t="shared" si="300"/>
        <v>43.42</v>
      </c>
      <c r="Q3813" s="10" t="s">
        <v>8315</v>
      </c>
      <c r="R3813" t="s">
        <v>8316</v>
      </c>
      <c r="S3813" s="14">
        <f t="shared" si="301"/>
        <v>42487.62700231481</v>
      </c>
      <c r="T3813" s="15">
        <f t="shared" si="302"/>
        <v>42521.458333333328</v>
      </c>
      <c r="U3813">
        <f t="shared" si="303"/>
        <v>2016</v>
      </c>
    </row>
    <row r="3814" spans="1:21" ht="116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99"/>
        <v>110</v>
      </c>
      <c r="P3814" s="8">
        <f t="shared" si="300"/>
        <v>199.18</v>
      </c>
      <c r="Q3814" s="10" t="s">
        <v>8315</v>
      </c>
      <c r="R3814" t="s">
        <v>8316</v>
      </c>
      <c r="S3814" s="14">
        <f t="shared" si="301"/>
        <v>42109.751250000001</v>
      </c>
      <c r="T3814" s="15">
        <f t="shared" si="302"/>
        <v>42156.165972222225</v>
      </c>
      <c r="U3814">
        <f t="shared" si="303"/>
        <v>2015</v>
      </c>
    </row>
    <row r="3815" spans="1:21" ht="116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99"/>
        <v>101</v>
      </c>
      <c r="P3815" s="8">
        <f t="shared" si="300"/>
        <v>78.52</v>
      </c>
      <c r="Q3815" s="10" t="s">
        <v>8315</v>
      </c>
      <c r="R3815" t="s">
        <v>8316</v>
      </c>
      <c r="S3815" s="14">
        <f t="shared" si="301"/>
        <v>42497.275706018518</v>
      </c>
      <c r="T3815" s="15">
        <f t="shared" si="302"/>
        <v>42535.904861111107</v>
      </c>
      <c r="U3815">
        <f t="shared" si="303"/>
        <v>2016</v>
      </c>
    </row>
    <row r="3816" spans="1:21" ht="101.5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99"/>
        <v>140</v>
      </c>
      <c r="P3816" s="8">
        <f t="shared" si="300"/>
        <v>61.82</v>
      </c>
      <c r="Q3816" s="10" t="s">
        <v>8315</v>
      </c>
      <c r="R3816" t="s">
        <v>8316</v>
      </c>
      <c r="S3816" s="14">
        <f t="shared" si="301"/>
        <v>42058.904074074075</v>
      </c>
      <c r="T3816" s="15">
        <f t="shared" si="302"/>
        <v>42095.165972222225</v>
      </c>
      <c r="U3816">
        <f t="shared" si="303"/>
        <v>2015</v>
      </c>
    </row>
    <row r="3817" spans="1:21" ht="72.5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99"/>
        <v>100</v>
      </c>
      <c r="P3817" s="8">
        <f t="shared" si="300"/>
        <v>50</v>
      </c>
      <c r="Q3817" s="10" t="s">
        <v>8315</v>
      </c>
      <c r="R3817" t="s">
        <v>8316</v>
      </c>
      <c r="S3817" s="14">
        <f t="shared" si="301"/>
        <v>42207.259918981479</v>
      </c>
      <c r="T3817" s="15">
        <f t="shared" si="302"/>
        <v>42236.958333333328</v>
      </c>
      <c r="U3817">
        <f t="shared" si="303"/>
        <v>2015</v>
      </c>
    </row>
    <row r="3818" spans="1:21" ht="116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99"/>
        <v>119</v>
      </c>
      <c r="P3818" s="8">
        <f t="shared" si="300"/>
        <v>48.34</v>
      </c>
      <c r="Q3818" s="10" t="s">
        <v>8315</v>
      </c>
      <c r="R3818" t="s">
        <v>8316</v>
      </c>
      <c r="S3818" s="14">
        <f t="shared" si="301"/>
        <v>41807.690081018518</v>
      </c>
      <c r="T3818" s="15">
        <f t="shared" si="302"/>
        <v>41837.690081018518</v>
      </c>
      <c r="U3818">
        <f t="shared" si="303"/>
        <v>2014</v>
      </c>
    </row>
    <row r="3819" spans="1:21" ht="130.5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99"/>
        <v>107</v>
      </c>
      <c r="P3819" s="8">
        <f t="shared" si="300"/>
        <v>107.25</v>
      </c>
      <c r="Q3819" s="10" t="s">
        <v>8315</v>
      </c>
      <c r="R3819" t="s">
        <v>8316</v>
      </c>
      <c r="S3819" s="14">
        <f t="shared" si="301"/>
        <v>42284.69694444444</v>
      </c>
      <c r="T3819" s="15">
        <f t="shared" si="302"/>
        <v>42301.165972222225</v>
      </c>
      <c r="U3819">
        <f t="shared" si="303"/>
        <v>2015</v>
      </c>
    </row>
    <row r="3820" spans="1:21" ht="101.5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99"/>
        <v>228</v>
      </c>
      <c r="P3820" s="8">
        <f t="shared" si="300"/>
        <v>57</v>
      </c>
      <c r="Q3820" s="10" t="s">
        <v>8315</v>
      </c>
      <c r="R3820" t="s">
        <v>8316</v>
      </c>
      <c r="S3820" s="14">
        <f t="shared" si="301"/>
        <v>42045.84238425926</v>
      </c>
      <c r="T3820" s="15">
        <f t="shared" si="302"/>
        <v>42075.800717592589</v>
      </c>
      <c r="U3820">
        <f t="shared" si="303"/>
        <v>2015</v>
      </c>
    </row>
    <row r="3821" spans="1:21" ht="87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99"/>
        <v>106</v>
      </c>
      <c r="P3821" s="8">
        <f t="shared" si="300"/>
        <v>40.92</v>
      </c>
      <c r="Q3821" s="10" t="s">
        <v>8315</v>
      </c>
      <c r="R3821" t="s">
        <v>8316</v>
      </c>
      <c r="S3821" s="14">
        <f t="shared" si="301"/>
        <v>42184.209537037037</v>
      </c>
      <c r="T3821" s="15">
        <f t="shared" si="302"/>
        <v>42202.876388888893</v>
      </c>
      <c r="U3821">
        <f t="shared" si="303"/>
        <v>2015</v>
      </c>
    </row>
    <row r="3822" spans="1:21" ht="116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99"/>
        <v>143</v>
      </c>
      <c r="P3822" s="8">
        <f t="shared" si="300"/>
        <v>21.5</v>
      </c>
      <c r="Q3822" s="10" t="s">
        <v>8315</v>
      </c>
      <c r="R3822" t="s">
        <v>8316</v>
      </c>
      <c r="S3822" s="14">
        <f t="shared" si="301"/>
        <v>42160.651817129634</v>
      </c>
      <c r="T3822" s="15">
        <f t="shared" si="302"/>
        <v>42190.651817129634</v>
      </c>
      <c r="U3822">
        <f t="shared" si="303"/>
        <v>2015</v>
      </c>
    </row>
    <row r="3823" spans="1:21" ht="116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99"/>
        <v>105</v>
      </c>
      <c r="P3823" s="8">
        <f t="shared" si="300"/>
        <v>79.540000000000006</v>
      </c>
      <c r="Q3823" s="10" t="s">
        <v>8315</v>
      </c>
      <c r="R3823" t="s">
        <v>8316</v>
      </c>
      <c r="S3823" s="14">
        <f t="shared" si="301"/>
        <v>42341.180636574078</v>
      </c>
      <c r="T3823" s="15">
        <f t="shared" si="302"/>
        <v>42373.180636574078</v>
      </c>
      <c r="U3823">
        <f t="shared" si="303"/>
        <v>2015</v>
      </c>
    </row>
    <row r="3824" spans="1:21" ht="116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99"/>
        <v>110</v>
      </c>
      <c r="P3824" s="8">
        <f t="shared" si="300"/>
        <v>72.38</v>
      </c>
      <c r="Q3824" s="10" t="s">
        <v>8315</v>
      </c>
      <c r="R3824" t="s">
        <v>8316</v>
      </c>
      <c r="S3824" s="14">
        <f t="shared" si="301"/>
        <v>42329.838159722218</v>
      </c>
      <c r="T3824" s="15">
        <f t="shared" si="302"/>
        <v>42388.957638888889</v>
      </c>
      <c r="U3824">
        <f t="shared" si="303"/>
        <v>2015</v>
      </c>
    </row>
    <row r="3825" spans="1:21" ht="101.5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99"/>
        <v>106</v>
      </c>
      <c r="P3825" s="8">
        <f t="shared" si="300"/>
        <v>64.63</v>
      </c>
      <c r="Q3825" s="10" t="s">
        <v>8315</v>
      </c>
      <c r="R3825" t="s">
        <v>8316</v>
      </c>
      <c r="S3825" s="14">
        <f t="shared" si="301"/>
        <v>42170.910231481481</v>
      </c>
      <c r="T3825" s="15">
        <f t="shared" si="302"/>
        <v>42205.165972222225</v>
      </c>
      <c r="U3825">
        <f t="shared" si="303"/>
        <v>2015</v>
      </c>
    </row>
    <row r="3826" spans="1:21" ht="116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99"/>
        <v>108</v>
      </c>
      <c r="P3826" s="8">
        <f t="shared" si="300"/>
        <v>38.57</v>
      </c>
      <c r="Q3826" s="10" t="s">
        <v>8315</v>
      </c>
      <c r="R3826" t="s">
        <v>8316</v>
      </c>
      <c r="S3826" s="14">
        <f t="shared" si="301"/>
        <v>42571.626192129625</v>
      </c>
      <c r="T3826" s="15">
        <f t="shared" si="302"/>
        <v>42583.570138888885</v>
      </c>
      <c r="U3826">
        <f t="shared" si="303"/>
        <v>2016</v>
      </c>
    </row>
    <row r="3827" spans="1:21" ht="116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99"/>
        <v>105</v>
      </c>
      <c r="P3827" s="8">
        <f t="shared" si="300"/>
        <v>107.57</v>
      </c>
      <c r="Q3827" s="10" t="s">
        <v>8315</v>
      </c>
      <c r="R3827" t="s">
        <v>8316</v>
      </c>
      <c r="S3827" s="14">
        <f t="shared" si="301"/>
        <v>42151.069606481484</v>
      </c>
      <c r="T3827" s="15">
        <f t="shared" si="302"/>
        <v>42172.069606481484</v>
      </c>
      <c r="U3827">
        <f t="shared" si="303"/>
        <v>2015</v>
      </c>
    </row>
    <row r="3828" spans="1:21" ht="72.5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99"/>
        <v>119</v>
      </c>
      <c r="P3828" s="8">
        <f t="shared" si="300"/>
        <v>27.5</v>
      </c>
      <c r="Q3828" s="10" t="s">
        <v>8315</v>
      </c>
      <c r="R3828" t="s">
        <v>8316</v>
      </c>
      <c r="S3828" s="14">
        <f t="shared" si="301"/>
        <v>42101.423541666663</v>
      </c>
      <c r="T3828" s="15">
        <f t="shared" si="302"/>
        <v>42131.423541666663</v>
      </c>
      <c r="U3828">
        <f t="shared" si="303"/>
        <v>2015</v>
      </c>
    </row>
    <row r="3829" spans="1:21" ht="145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99"/>
        <v>153</v>
      </c>
      <c r="P3829" s="8">
        <f t="shared" si="300"/>
        <v>70.459999999999994</v>
      </c>
      <c r="Q3829" s="10" t="s">
        <v>8315</v>
      </c>
      <c r="R3829" t="s">
        <v>8316</v>
      </c>
      <c r="S3829" s="14">
        <f t="shared" si="301"/>
        <v>42034.928252314814</v>
      </c>
      <c r="T3829" s="15">
        <f t="shared" si="302"/>
        <v>42090</v>
      </c>
      <c r="U3829">
        <f t="shared" si="303"/>
        <v>2015</v>
      </c>
    </row>
    <row r="3830" spans="1:21" ht="116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99"/>
        <v>100</v>
      </c>
      <c r="P3830" s="8">
        <f t="shared" si="300"/>
        <v>178.57</v>
      </c>
      <c r="Q3830" s="10" t="s">
        <v>8315</v>
      </c>
      <c r="R3830" t="s">
        <v>8316</v>
      </c>
      <c r="S3830" s="14">
        <f t="shared" si="301"/>
        <v>41944.527627314819</v>
      </c>
      <c r="T3830" s="15">
        <f t="shared" si="302"/>
        <v>42004.569293981483</v>
      </c>
      <c r="U3830">
        <f t="shared" si="303"/>
        <v>2014</v>
      </c>
    </row>
    <row r="3831" spans="1:21" ht="116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99"/>
        <v>100</v>
      </c>
      <c r="P3831" s="8">
        <f t="shared" si="300"/>
        <v>62.63</v>
      </c>
      <c r="Q3831" s="10" t="s">
        <v>8315</v>
      </c>
      <c r="R3831" t="s">
        <v>8316</v>
      </c>
      <c r="S3831" s="14">
        <f t="shared" si="301"/>
        <v>42593.865405092598</v>
      </c>
      <c r="T3831" s="15">
        <f t="shared" si="302"/>
        <v>42613.865405092598</v>
      </c>
      <c r="U3831">
        <f t="shared" si="303"/>
        <v>2016</v>
      </c>
    </row>
    <row r="3832" spans="1:21" ht="101.5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99"/>
        <v>225</v>
      </c>
      <c r="P3832" s="8">
        <f t="shared" si="300"/>
        <v>75</v>
      </c>
      <c r="Q3832" s="10" t="s">
        <v>8315</v>
      </c>
      <c r="R3832" t="s">
        <v>8316</v>
      </c>
      <c r="S3832" s="14">
        <f t="shared" si="301"/>
        <v>42503.740868055553</v>
      </c>
      <c r="T3832" s="15">
        <f t="shared" si="302"/>
        <v>42517.740868055553</v>
      </c>
      <c r="U3832">
        <f t="shared" si="303"/>
        <v>2016</v>
      </c>
    </row>
    <row r="3833" spans="1:21" ht="116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99"/>
        <v>106</v>
      </c>
      <c r="P3833" s="8">
        <f t="shared" si="300"/>
        <v>58.9</v>
      </c>
      <c r="Q3833" s="10" t="s">
        <v>8315</v>
      </c>
      <c r="R3833" t="s">
        <v>8316</v>
      </c>
      <c r="S3833" s="14">
        <f t="shared" si="301"/>
        <v>41927.848900462966</v>
      </c>
      <c r="T3833" s="15">
        <f t="shared" si="302"/>
        <v>41948.890567129631</v>
      </c>
      <c r="U3833">
        <f t="shared" si="303"/>
        <v>2014</v>
      </c>
    </row>
    <row r="3834" spans="1:21" ht="116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99"/>
        <v>105</v>
      </c>
      <c r="P3834" s="8">
        <f t="shared" si="300"/>
        <v>139.56</v>
      </c>
      <c r="Q3834" s="10" t="s">
        <v>8315</v>
      </c>
      <c r="R3834" t="s">
        <v>8316</v>
      </c>
      <c r="S3834" s="14">
        <f t="shared" si="301"/>
        <v>42375.114988425921</v>
      </c>
      <c r="T3834" s="15">
        <f t="shared" si="302"/>
        <v>42420.114988425921</v>
      </c>
      <c r="U3834">
        <f t="shared" si="303"/>
        <v>2016</v>
      </c>
    </row>
    <row r="3835" spans="1:21" ht="116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99"/>
        <v>117</v>
      </c>
      <c r="P3835" s="8">
        <f t="shared" si="300"/>
        <v>70</v>
      </c>
      <c r="Q3835" s="10" t="s">
        <v>8315</v>
      </c>
      <c r="R3835" t="s">
        <v>8316</v>
      </c>
      <c r="S3835" s="14">
        <f t="shared" si="301"/>
        <v>41963.872361111105</v>
      </c>
      <c r="T3835" s="15">
        <f t="shared" si="302"/>
        <v>41974.797916666663</v>
      </c>
      <c r="U3835">
        <f t="shared" si="303"/>
        <v>2014</v>
      </c>
    </row>
    <row r="3836" spans="1:21" ht="116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99"/>
        <v>109</v>
      </c>
      <c r="P3836" s="8">
        <f t="shared" si="300"/>
        <v>57.39</v>
      </c>
      <c r="Q3836" s="10" t="s">
        <v>8315</v>
      </c>
      <c r="R3836" t="s">
        <v>8316</v>
      </c>
      <c r="S3836" s="14">
        <f t="shared" si="301"/>
        <v>42143.445219907408</v>
      </c>
      <c r="T3836" s="15">
        <f t="shared" si="302"/>
        <v>42173.445219907408</v>
      </c>
      <c r="U3836">
        <f t="shared" si="303"/>
        <v>2015</v>
      </c>
    </row>
    <row r="3837" spans="1:21" ht="101.5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99"/>
        <v>160</v>
      </c>
      <c r="P3837" s="8">
        <f t="shared" si="300"/>
        <v>40</v>
      </c>
      <c r="Q3837" s="10" t="s">
        <v>8315</v>
      </c>
      <c r="R3837" t="s">
        <v>8316</v>
      </c>
      <c r="S3837" s="14">
        <f t="shared" si="301"/>
        <v>42460.94222222222</v>
      </c>
      <c r="T3837" s="15">
        <f t="shared" si="302"/>
        <v>42481.94222222222</v>
      </c>
      <c r="U3837">
        <f t="shared" si="303"/>
        <v>2016</v>
      </c>
    </row>
    <row r="3838" spans="1:21" ht="87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99"/>
        <v>113</v>
      </c>
      <c r="P3838" s="8">
        <f t="shared" si="300"/>
        <v>64.290000000000006</v>
      </c>
      <c r="Q3838" s="10" t="s">
        <v>8315</v>
      </c>
      <c r="R3838" t="s">
        <v>8316</v>
      </c>
      <c r="S3838" s="14">
        <f t="shared" si="301"/>
        <v>42553.926527777774</v>
      </c>
      <c r="T3838" s="15">
        <f t="shared" si="302"/>
        <v>42585.172916666663</v>
      </c>
      <c r="U3838">
        <f t="shared" si="303"/>
        <v>2016</v>
      </c>
    </row>
    <row r="3839" spans="1:21" ht="72.5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99"/>
        <v>102</v>
      </c>
      <c r="P3839" s="8">
        <f t="shared" si="300"/>
        <v>120.12</v>
      </c>
      <c r="Q3839" s="10" t="s">
        <v>8315</v>
      </c>
      <c r="R3839" t="s">
        <v>8316</v>
      </c>
      <c r="S3839" s="14">
        <f t="shared" si="301"/>
        <v>42152.765717592592</v>
      </c>
      <c r="T3839" s="15">
        <f t="shared" si="302"/>
        <v>42188.765717592592</v>
      </c>
      <c r="U3839">
        <f t="shared" si="303"/>
        <v>2015</v>
      </c>
    </row>
    <row r="3840" spans="1:21" ht="130.5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99"/>
        <v>101</v>
      </c>
      <c r="P3840" s="8">
        <f t="shared" si="300"/>
        <v>1008.24</v>
      </c>
      <c r="Q3840" s="10" t="s">
        <v>8315</v>
      </c>
      <c r="R3840" t="s">
        <v>8316</v>
      </c>
      <c r="S3840" s="14">
        <f t="shared" si="301"/>
        <v>42116.710752314815</v>
      </c>
      <c r="T3840" s="15">
        <f t="shared" si="302"/>
        <v>42146.710752314815</v>
      </c>
      <c r="U3840">
        <f t="shared" si="303"/>
        <v>2015</v>
      </c>
    </row>
    <row r="3841" spans="1:21" ht="130.5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99"/>
        <v>101</v>
      </c>
      <c r="P3841" s="8">
        <f t="shared" si="300"/>
        <v>63.28</v>
      </c>
      <c r="Q3841" s="10" t="s">
        <v>8315</v>
      </c>
      <c r="R3841" t="s">
        <v>8316</v>
      </c>
      <c r="S3841" s="14">
        <f t="shared" si="301"/>
        <v>42155.142638888887</v>
      </c>
      <c r="T3841" s="15">
        <f t="shared" si="302"/>
        <v>42215.142638888887</v>
      </c>
      <c r="U3841">
        <f t="shared" si="303"/>
        <v>2015</v>
      </c>
    </row>
    <row r="3842" spans="1:21" ht="101.5" x14ac:dyDescent="0.3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99"/>
        <v>6500</v>
      </c>
      <c r="P3842" s="8">
        <f t="shared" si="300"/>
        <v>21.67</v>
      </c>
      <c r="Q3842" s="10" t="s">
        <v>8315</v>
      </c>
      <c r="R3842" t="s">
        <v>8316</v>
      </c>
      <c r="S3842" s="14">
        <f t="shared" si="301"/>
        <v>42432.701724537037</v>
      </c>
      <c r="T3842" s="15">
        <f t="shared" si="302"/>
        <v>42457.660057870366</v>
      </c>
      <c r="U3842">
        <f t="shared" si="303"/>
        <v>2016</v>
      </c>
    </row>
    <row r="3843" spans="1:21" ht="116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304">ROUND(E3843/D3843*100,0)</f>
        <v>9</v>
      </c>
      <c r="P3843" s="8">
        <f t="shared" ref="P3843:P3869" si="305">IFERROR(ROUND(E3843/L3843,2),0)</f>
        <v>25.65</v>
      </c>
      <c r="Q3843" s="10" t="s">
        <v>8315</v>
      </c>
      <c r="R3843" t="s">
        <v>8316</v>
      </c>
      <c r="S3843" s="14">
        <f t="shared" ref="S3843:S3906" si="306">(((J3843/60)/60)/24)+DATE(1970,1,1)</f>
        <v>41780.785729166666</v>
      </c>
      <c r="T3843" s="15">
        <f t="shared" ref="T3843:T3906" si="307">(((I3843/60)/60)/24)+DATE(1970,1,1)</f>
        <v>41840.785729166666</v>
      </c>
      <c r="U3843">
        <f t="shared" ref="U3843:U3906" si="308">YEAR(S3843)</f>
        <v>2014</v>
      </c>
    </row>
    <row r="3844" spans="1:21" ht="116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304"/>
        <v>22</v>
      </c>
      <c r="P3844" s="8">
        <f t="shared" si="305"/>
        <v>47.7</v>
      </c>
      <c r="Q3844" s="10" t="s">
        <v>8315</v>
      </c>
      <c r="R3844" t="s">
        <v>8316</v>
      </c>
      <c r="S3844" s="14">
        <f t="shared" si="306"/>
        <v>41740.493657407409</v>
      </c>
      <c r="T3844" s="15">
        <f t="shared" si="307"/>
        <v>41770.493657407409</v>
      </c>
      <c r="U3844">
        <f t="shared" si="308"/>
        <v>2014</v>
      </c>
    </row>
    <row r="3845" spans="1:21" ht="116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304"/>
        <v>21</v>
      </c>
      <c r="P3845" s="8">
        <f t="shared" si="305"/>
        <v>56.05</v>
      </c>
      <c r="Q3845" s="10" t="s">
        <v>8315</v>
      </c>
      <c r="R3845" t="s">
        <v>8316</v>
      </c>
      <c r="S3845" s="14">
        <f t="shared" si="306"/>
        <v>41766.072500000002</v>
      </c>
      <c r="T3845" s="15">
        <f t="shared" si="307"/>
        <v>41791.072500000002</v>
      </c>
      <c r="U3845">
        <f t="shared" si="308"/>
        <v>2014</v>
      </c>
    </row>
    <row r="3846" spans="1:21" ht="116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304"/>
        <v>41</v>
      </c>
      <c r="P3846" s="8">
        <f t="shared" si="305"/>
        <v>81.319999999999993</v>
      </c>
      <c r="Q3846" s="10" t="s">
        <v>8315</v>
      </c>
      <c r="R3846" t="s">
        <v>8316</v>
      </c>
      <c r="S3846" s="14">
        <f t="shared" si="306"/>
        <v>41766.617291666669</v>
      </c>
      <c r="T3846" s="15">
        <f t="shared" si="307"/>
        <v>41793.290972222225</v>
      </c>
      <c r="U3846">
        <f t="shared" si="308"/>
        <v>2014</v>
      </c>
    </row>
    <row r="3847" spans="1:21" ht="130.5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304"/>
        <v>2</v>
      </c>
      <c r="P3847" s="8">
        <f t="shared" si="305"/>
        <v>70.17</v>
      </c>
      <c r="Q3847" s="10" t="s">
        <v>8315</v>
      </c>
      <c r="R3847" t="s">
        <v>8316</v>
      </c>
      <c r="S3847" s="14">
        <f t="shared" si="306"/>
        <v>42248.627013888887</v>
      </c>
      <c r="T3847" s="15">
        <f t="shared" si="307"/>
        <v>42278.627013888887</v>
      </c>
      <c r="U3847">
        <f t="shared" si="308"/>
        <v>2015</v>
      </c>
    </row>
    <row r="3848" spans="1:21" ht="101.5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304"/>
        <v>3</v>
      </c>
      <c r="P3848" s="8">
        <f t="shared" si="305"/>
        <v>23.63</v>
      </c>
      <c r="Q3848" s="10" t="s">
        <v>8315</v>
      </c>
      <c r="R3848" t="s">
        <v>8316</v>
      </c>
      <c r="S3848" s="14">
        <f t="shared" si="306"/>
        <v>41885.221550925926</v>
      </c>
      <c r="T3848" s="15">
        <f t="shared" si="307"/>
        <v>41916.290972222225</v>
      </c>
      <c r="U3848">
        <f t="shared" si="308"/>
        <v>2014</v>
      </c>
    </row>
    <row r="3849" spans="1:21" ht="101.5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304"/>
        <v>16</v>
      </c>
      <c r="P3849" s="8">
        <f t="shared" si="305"/>
        <v>188.56</v>
      </c>
      <c r="Q3849" s="10" t="s">
        <v>8315</v>
      </c>
      <c r="R3849" t="s">
        <v>8316</v>
      </c>
      <c r="S3849" s="14">
        <f t="shared" si="306"/>
        <v>42159.224432870367</v>
      </c>
      <c r="T3849" s="15">
        <f t="shared" si="307"/>
        <v>42204.224432870367</v>
      </c>
      <c r="U3849">
        <f t="shared" si="308"/>
        <v>2015</v>
      </c>
    </row>
    <row r="3850" spans="1:21" ht="130.5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304"/>
        <v>16</v>
      </c>
      <c r="P3850" s="8">
        <f t="shared" si="305"/>
        <v>49.51</v>
      </c>
      <c r="Q3850" s="10" t="s">
        <v>8315</v>
      </c>
      <c r="R3850" t="s">
        <v>8316</v>
      </c>
      <c r="S3850" s="14">
        <f t="shared" si="306"/>
        <v>42265.817002314812</v>
      </c>
      <c r="T3850" s="15">
        <f t="shared" si="307"/>
        <v>42295.817002314812</v>
      </c>
      <c r="U3850">
        <f t="shared" si="308"/>
        <v>2015</v>
      </c>
    </row>
    <row r="3851" spans="1:21" ht="130.5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304"/>
        <v>7</v>
      </c>
      <c r="P3851" s="8">
        <f t="shared" si="305"/>
        <v>75.459999999999994</v>
      </c>
      <c r="Q3851" s="10" t="s">
        <v>8315</v>
      </c>
      <c r="R3851" t="s">
        <v>8316</v>
      </c>
      <c r="S3851" s="14">
        <f t="shared" si="306"/>
        <v>42136.767175925925</v>
      </c>
      <c r="T3851" s="15">
        <f t="shared" si="307"/>
        <v>42166.767175925925</v>
      </c>
      <c r="U3851">
        <f t="shared" si="308"/>
        <v>2015</v>
      </c>
    </row>
    <row r="3852" spans="1:21" ht="72.5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304"/>
        <v>4</v>
      </c>
      <c r="P3852" s="8">
        <f t="shared" si="305"/>
        <v>9.5</v>
      </c>
      <c r="Q3852" s="10" t="s">
        <v>8315</v>
      </c>
      <c r="R3852" t="s">
        <v>8316</v>
      </c>
      <c r="S3852" s="14">
        <f t="shared" si="306"/>
        <v>41975.124340277776</v>
      </c>
      <c r="T3852" s="15">
        <f t="shared" si="307"/>
        <v>42005.124340277776</v>
      </c>
      <c r="U3852">
        <f t="shared" si="308"/>
        <v>2014</v>
      </c>
    </row>
    <row r="3853" spans="1:21" ht="101.5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304"/>
        <v>34</v>
      </c>
      <c r="P3853" s="8">
        <f t="shared" si="305"/>
        <v>35.5</v>
      </c>
      <c r="Q3853" s="10" t="s">
        <v>8315</v>
      </c>
      <c r="R3853" t="s">
        <v>8316</v>
      </c>
      <c r="S3853" s="14">
        <f t="shared" si="306"/>
        <v>42172.439571759256</v>
      </c>
      <c r="T3853" s="15">
        <f t="shared" si="307"/>
        <v>42202.439571759256</v>
      </c>
      <c r="U3853">
        <f t="shared" si="308"/>
        <v>2015</v>
      </c>
    </row>
    <row r="3854" spans="1:21" ht="101.5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304"/>
        <v>0</v>
      </c>
      <c r="P3854" s="8">
        <f t="shared" si="305"/>
        <v>10</v>
      </c>
      <c r="Q3854" s="10" t="s">
        <v>8315</v>
      </c>
      <c r="R3854" t="s">
        <v>8316</v>
      </c>
      <c r="S3854" s="14">
        <f t="shared" si="306"/>
        <v>42065.190694444449</v>
      </c>
      <c r="T3854" s="15">
        <f t="shared" si="307"/>
        <v>42090.149027777778</v>
      </c>
      <c r="U3854">
        <f t="shared" si="308"/>
        <v>2015</v>
      </c>
    </row>
    <row r="3855" spans="1:21" ht="72.5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304"/>
        <v>0</v>
      </c>
      <c r="P3855" s="8">
        <f t="shared" si="305"/>
        <v>13</v>
      </c>
      <c r="Q3855" s="10" t="s">
        <v>8315</v>
      </c>
      <c r="R3855" t="s">
        <v>8316</v>
      </c>
      <c r="S3855" s="14">
        <f t="shared" si="306"/>
        <v>41848.84002314815</v>
      </c>
      <c r="T3855" s="15">
        <f t="shared" si="307"/>
        <v>41883.84002314815</v>
      </c>
      <c r="U3855">
        <f t="shared" si="308"/>
        <v>2014</v>
      </c>
    </row>
    <row r="3856" spans="1:21" ht="72.5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304"/>
        <v>16</v>
      </c>
      <c r="P3856" s="8">
        <f t="shared" si="305"/>
        <v>89.4</v>
      </c>
      <c r="Q3856" s="10" t="s">
        <v>8315</v>
      </c>
      <c r="R3856" t="s">
        <v>8316</v>
      </c>
      <c r="S3856" s="14">
        <f t="shared" si="306"/>
        <v>42103.884930555556</v>
      </c>
      <c r="T3856" s="15">
        <f t="shared" si="307"/>
        <v>42133.884930555556</v>
      </c>
      <c r="U3856">
        <f t="shared" si="308"/>
        <v>2015</v>
      </c>
    </row>
    <row r="3857" spans="1:21" ht="145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304"/>
        <v>3</v>
      </c>
      <c r="P3857" s="8">
        <f t="shared" si="305"/>
        <v>25</v>
      </c>
      <c r="Q3857" s="10" t="s">
        <v>8315</v>
      </c>
      <c r="R3857" t="s">
        <v>8316</v>
      </c>
      <c r="S3857" s="14">
        <f t="shared" si="306"/>
        <v>42059.970729166671</v>
      </c>
      <c r="T3857" s="15">
        <f t="shared" si="307"/>
        <v>42089.929062499999</v>
      </c>
      <c r="U3857">
        <f t="shared" si="308"/>
        <v>2015</v>
      </c>
    </row>
    <row r="3858" spans="1:21" ht="130.5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304"/>
        <v>0</v>
      </c>
      <c r="P3858" s="8">
        <f t="shared" si="305"/>
        <v>1</v>
      </c>
      <c r="Q3858" s="10" t="s">
        <v>8315</v>
      </c>
      <c r="R3858" t="s">
        <v>8316</v>
      </c>
      <c r="S3858" s="14">
        <f t="shared" si="306"/>
        <v>42041.743090277778</v>
      </c>
      <c r="T3858" s="15">
        <f t="shared" si="307"/>
        <v>42071.701423611114</v>
      </c>
      <c r="U3858">
        <f t="shared" si="308"/>
        <v>2015</v>
      </c>
    </row>
    <row r="3859" spans="1:21" ht="130.5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304"/>
        <v>5</v>
      </c>
      <c r="P3859" s="8">
        <f t="shared" si="305"/>
        <v>65</v>
      </c>
      <c r="Q3859" s="10" t="s">
        <v>8315</v>
      </c>
      <c r="R3859" t="s">
        <v>8316</v>
      </c>
      <c r="S3859" s="14">
        <f t="shared" si="306"/>
        <v>41829.73715277778</v>
      </c>
      <c r="T3859" s="15">
        <f t="shared" si="307"/>
        <v>41852.716666666667</v>
      </c>
      <c r="U3859">
        <f t="shared" si="308"/>
        <v>2014</v>
      </c>
    </row>
    <row r="3860" spans="1:21" ht="116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304"/>
        <v>2</v>
      </c>
      <c r="P3860" s="8">
        <f t="shared" si="305"/>
        <v>10</v>
      </c>
      <c r="Q3860" s="10" t="s">
        <v>8315</v>
      </c>
      <c r="R3860" t="s">
        <v>8316</v>
      </c>
      <c r="S3860" s="14">
        <f t="shared" si="306"/>
        <v>42128.431064814817</v>
      </c>
      <c r="T3860" s="15">
        <f t="shared" si="307"/>
        <v>42146.875</v>
      </c>
      <c r="U3860">
        <f t="shared" si="308"/>
        <v>2015</v>
      </c>
    </row>
    <row r="3861" spans="1:21" ht="101.5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304"/>
        <v>0</v>
      </c>
      <c r="P3861" s="8">
        <f t="shared" si="305"/>
        <v>1</v>
      </c>
      <c r="Q3861" s="10" t="s">
        <v>8315</v>
      </c>
      <c r="R3861" t="s">
        <v>8316</v>
      </c>
      <c r="S3861" s="14">
        <f t="shared" si="306"/>
        <v>41789.893599537041</v>
      </c>
      <c r="T3861" s="15">
        <f t="shared" si="307"/>
        <v>41815.875</v>
      </c>
      <c r="U3861">
        <f t="shared" si="308"/>
        <v>2014</v>
      </c>
    </row>
    <row r="3862" spans="1:21" ht="116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304"/>
        <v>18</v>
      </c>
      <c r="P3862" s="8">
        <f t="shared" si="305"/>
        <v>81.540000000000006</v>
      </c>
      <c r="Q3862" s="10" t="s">
        <v>8315</v>
      </c>
      <c r="R3862" t="s">
        <v>8316</v>
      </c>
      <c r="S3862" s="14">
        <f t="shared" si="306"/>
        <v>41833.660995370366</v>
      </c>
      <c r="T3862" s="15">
        <f t="shared" si="307"/>
        <v>41863.660995370366</v>
      </c>
      <c r="U3862">
        <f t="shared" si="308"/>
        <v>2014</v>
      </c>
    </row>
    <row r="3863" spans="1:21" ht="43.5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304"/>
        <v>5</v>
      </c>
      <c r="P3863" s="8">
        <f t="shared" si="305"/>
        <v>100</v>
      </c>
      <c r="Q3863" s="10" t="s">
        <v>8315</v>
      </c>
      <c r="R3863" t="s">
        <v>8316</v>
      </c>
      <c r="S3863" s="14">
        <f t="shared" si="306"/>
        <v>41914.590011574073</v>
      </c>
      <c r="T3863" s="15">
        <f t="shared" si="307"/>
        <v>41955.907638888893</v>
      </c>
      <c r="U3863">
        <f t="shared" si="308"/>
        <v>2014</v>
      </c>
    </row>
    <row r="3864" spans="1:21" ht="58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304"/>
        <v>0</v>
      </c>
      <c r="P3864" s="8">
        <f t="shared" si="305"/>
        <v>1</v>
      </c>
      <c r="Q3864" s="10" t="s">
        <v>8315</v>
      </c>
      <c r="R3864" t="s">
        <v>8316</v>
      </c>
      <c r="S3864" s="14">
        <f t="shared" si="306"/>
        <v>42611.261064814811</v>
      </c>
      <c r="T3864" s="15">
        <f t="shared" si="307"/>
        <v>42625.707638888889</v>
      </c>
      <c r="U3864">
        <f t="shared" si="308"/>
        <v>2016</v>
      </c>
    </row>
    <row r="3865" spans="1:21" ht="116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304"/>
        <v>0</v>
      </c>
      <c r="P3865" s="8">
        <f t="shared" si="305"/>
        <v>0</v>
      </c>
      <c r="Q3865" s="10" t="s">
        <v>8315</v>
      </c>
      <c r="R3865" t="s">
        <v>8316</v>
      </c>
      <c r="S3865" s="14">
        <f t="shared" si="306"/>
        <v>42253.633159722223</v>
      </c>
      <c r="T3865" s="15">
        <f t="shared" si="307"/>
        <v>42313.674826388888</v>
      </c>
      <c r="U3865">
        <f t="shared" si="308"/>
        <v>2015</v>
      </c>
    </row>
    <row r="3866" spans="1:21" ht="116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304"/>
        <v>1</v>
      </c>
      <c r="P3866" s="8">
        <f t="shared" si="305"/>
        <v>20</v>
      </c>
      <c r="Q3866" s="10" t="s">
        <v>8315</v>
      </c>
      <c r="R3866" t="s">
        <v>8316</v>
      </c>
      <c r="S3866" s="14">
        <f t="shared" si="306"/>
        <v>42295.891828703709</v>
      </c>
      <c r="T3866" s="15">
        <f t="shared" si="307"/>
        <v>42325.933495370366</v>
      </c>
      <c r="U3866">
        <f t="shared" si="308"/>
        <v>2015</v>
      </c>
    </row>
    <row r="3867" spans="1:21" ht="101.5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304"/>
        <v>27</v>
      </c>
      <c r="P3867" s="8">
        <f t="shared" si="305"/>
        <v>46.43</v>
      </c>
      <c r="Q3867" s="10" t="s">
        <v>8315</v>
      </c>
      <c r="R3867" t="s">
        <v>8316</v>
      </c>
      <c r="S3867" s="14">
        <f t="shared" si="306"/>
        <v>41841.651597222226</v>
      </c>
      <c r="T3867" s="15">
        <f t="shared" si="307"/>
        <v>41881.229166666664</v>
      </c>
      <c r="U3867">
        <f t="shared" si="308"/>
        <v>2014</v>
      </c>
    </row>
    <row r="3868" spans="1:21" ht="87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304"/>
        <v>1</v>
      </c>
      <c r="P3868" s="8">
        <f t="shared" si="305"/>
        <v>5.5</v>
      </c>
      <c r="Q3868" s="10" t="s">
        <v>8315</v>
      </c>
      <c r="R3868" t="s">
        <v>8316</v>
      </c>
      <c r="S3868" s="14">
        <f t="shared" si="306"/>
        <v>42402.947002314817</v>
      </c>
      <c r="T3868" s="15">
        <f t="shared" si="307"/>
        <v>42452.145138888889</v>
      </c>
      <c r="U3868">
        <f t="shared" si="308"/>
        <v>2016</v>
      </c>
    </row>
    <row r="3869" spans="1:21" ht="101.5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304"/>
        <v>13</v>
      </c>
      <c r="P3869" s="8">
        <f t="shared" si="305"/>
        <v>50.2</v>
      </c>
      <c r="Q3869" s="10" t="s">
        <v>8315</v>
      </c>
      <c r="R3869" t="s">
        <v>8316</v>
      </c>
      <c r="S3869" s="14">
        <f t="shared" si="306"/>
        <v>42509.814108796301</v>
      </c>
      <c r="T3869" s="15">
        <f t="shared" si="307"/>
        <v>42539.814108796301</v>
      </c>
      <c r="U3869">
        <f t="shared" si="308"/>
        <v>2016</v>
      </c>
    </row>
    <row r="3870" spans="1:21" ht="43.5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304"/>
        <v>0</v>
      </c>
      <c r="P3870" s="8">
        <f t="shared" ref="P3843:P3906" si="309">IFERROR(ROUND(E3870/L3870,2),0)</f>
        <v>10</v>
      </c>
      <c r="Q3870" s="10" t="s">
        <v>8315</v>
      </c>
      <c r="R3870" t="s">
        <v>8357</v>
      </c>
      <c r="S3870" s="14">
        <f t="shared" si="306"/>
        <v>41865.659780092588</v>
      </c>
      <c r="T3870" s="15">
        <f t="shared" si="307"/>
        <v>41890.659780092588</v>
      </c>
      <c r="U3870">
        <f t="shared" si="308"/>
        <v>2014</v>
      </c>
    </row>
    <row r="3871" spans="1:21" ht="72.5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304"/>
        <v>3</v>
      </c>
      <c r="P3871" s="8">
        <f t="shared" si="309"/>
        <v>30.13</v>
      </c>
      <c r="Q3871" s="10" t="s">
        <v>8315</v>
      </c>
      <c r="R3871" t="s">
        <v>8357</v>
      </c>
      <c r="S3871" s="14">
        <f t="shared" si="306"/>
        <v>42047.724444444444</v>
      </c>
      <c r="T3871" s="15">
        <f t="shared" si="307"/>
        <v>42077.132638888885</v>
      </c>
      <c r="U3871">
        <f t="shared" si="308"/>
        <v>2015</v>
      </c>
    </row>
    <row r="3872" spans="1:21" ht="116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304"/>
        <v>15</v>
      </c>
      <c r="P3872" s="8">
        <f t="shared" si="309"/>
        <v>150</v>
      </c>
      <c r="Q3872" s="10" t="s">
        <v>8315</v>
      </c>
      <c r="R3872" t="s">
        <v>8357</v>
      </c>
      <c r="S3872" s="14">
        <f t="shared" si="306"/>
        <v>41793.17219907407</v>
      </c>
      <c r="T3872" s="15">
        <f t="shared" si="307"/>
        <v>41823.17219907407</v>
      </c>
      <c r="U3872">
        <f t="shared" si="308"/>
        <v>2014</v>
      </c>
    </row>
    <row r="3873" spans="1:21" ht="87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304"/>
        <v>3</v>
      </c>
      <c r="P3873" s="8">
        <f t="shared" si="309"/>
        <v>13.33</v>
      </c>
      <c r="Q3873" s="10" t="s">
        <v>8315</v>
      </c>
      <c r="R3873" t="s">
        <v>8357</v>
      </c>
      <c r="S3873" s="14">
        <f t="shared" si="306"/>
        <v>42763.780671296292</v>
      </c>
      <c r="T3873" s="15">
        <f t="shared" si="307"/>
        <v>42823.739004629635</v>
      </c>
      <c r="U3873">
        <f t="shared" si="308"/>
        <v>2017</v>
      </c>
    </row>
    <row r="3874" spans="1:21" ht="116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304"/>
        <v>0</v>
      </c>
      <c r="P3874" s="8">
        <f t="shared" si="309"/>
        <v>0</v>
      </c>
      <c r="Q3874" s="10" t="s">
        <v>8315</v>
      </c>
      <c r="R3874" t="s">
        <v>8357</v>
      </c>
      <c r="S3874" s="14">
        <f t="shared" si="306"/>
        <v>42180.145787037036</v>
      </c>
      <c r="T3874" s="15">
        <f t="shared" si="307"/>
        <v>42230.145787037036</v>
      </c>
      <c r="U3874">
        <f t="shared" si="308"/>
        <v>2015</v>
      </c>
    </row>
    <row r="3875" spans="1:21" ht="116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304"/>
        <v>0</v>
      </c>
      <c r="P3875" s="8">
        <f t="shared" si="309"/>
        <v>0</v>
      </c>
      <c r="Q3875" s="10" t="s">
        <v>8315</v>
      </c>
      <c r="R3875" t="s">
        <v>8357</v>
      </c>
      <c r="S3875" s="14">
        <f t="shared" si="306"/>
        <v>42255.696006944447</v>
      </c>
      <c r="T3875" s="15">
        <f t="shared" si="307"/>
        <v>42285.696006944447</v>
      </c>
      <c r="U3875">
        <f t="shared" si="308"/>
        <v>2015</v>
      </c>
    </row>
    <row r="3876" spans="1:21" ht="101.5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304"/>
        <v>0</v>
      </c>
      <c r="P3876" s="8">
        <f t="shared" si="309"/>
        <v>0</v>
      </c>
      <c r="Q3876" s="10" t="s">
        <v>8315</v>
      </c>
      <c r="R3876" t="s">
        <v>8357</v>
      </c>
      <c r="S3876" s="14">
        <f t="shared" si="306"/>
        <v>42007.016458333332</v>
      </c>
      <c r="T3876" s="15">
        <f t="shared" si="307"/>
        <v>42028.041666666672</v>
      </c>
      <c r="U3876">
        <f t="shared" si="308"/>
        <v>2015</v>
      </c>
    </row>
    <row r="3877" spans="1:21" ht="116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304"/>
        <v>0</v>
      </c>
      <c r="P3877" s="8">
        <f t="shared" si="309"/>
        <v>0</v>
      </c>
      <c r="Q3877" s="10" t="s">
        <v>8315</v>
      </c>
      <c r="R3877" t="s">
        <v>8357</v>
      </c>
      <c r="S3877" s="14">
        <f t="shared" si="306"/>
        <v>42615.346817129626</v>
      </c>
      <c r="T3877" s="15">
        <f t="shared" si="307"/>
        <v>42616.416666666672</v>
      </c>
      <c r="U3877">
        <f t="shared" si="308"/>
        <v>2016</v>
      </c>
    </row>
    <row r="3878" spans="1:21" ht="116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304"/>
        <v>53</v>
      </c>
      <c r="P3878" s="8">
        <f t="shared" si="309"/>
        <v>44.76</v>
      </c>
      <c r="Q3878" s="10" t="s">
        <v>8315</v>
      </c>
      <c r="R3878" t="s">
        <v>8357</v>
      </c>
      <c r="S3878" s="14">
        <f t="shared" si="306"/>
        <v>42372.624166666668</v>
      </c>
      <c r="T3878" s="15">
        <f t="shared" si="307"/>
        <v>42402.624166666668</v>
      </c>
      <c r="U3878">
        <f t="shared" si="308"/>
        <v>2016</v>
      </c>
    </row>
    <row r="3879" spans="1:21" ht="116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304"/>
        <v>5</v>
      </c>
      <c r="P3879" s="8">
        <f t="shared" si="309"/>
        <v>88.64</v>
      </c>
      <c r="Q3879" s="10" t="s">
        <v>8315</v>
      </c>
      <c r="R3879" t="s">
        <v>8357</v>
      </c>
      <c r="S3879" s="14">
        <f t="shared" si="306"/>
        <v>42682.67768518519</v>
      </c>
      <c r="T3879" s="15">
        <f t="shared" si="307"/>
        <v>42712.67768518519</v>
      </c>
      <c r="U3879">
        <f t="shared" si="308"/>
        <v>2016</v>
      </c>
    </row>
    <row r="3880" spans="1:21" ht="101.5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304"/>
        <v>0</v>
      </c>
      <c r="P3880" s="8">
        <f t="shared" si="309"/>
        <v>10</v>
      </c>
      <c r="Q3880" s="10" t="s">
        <v>8315</v>
      </c>
      <c r="R3880" t="s">
        <v>8357</v>
      </c>
      <c r="S3880" s="14">
        <f t="shared" si="306"/>
        <v>42154.818819444445</v>
      </c>
      <c r="T3880" s="15">
        <f t="shared" si="307"/>
        <v>42185.165972222225</v>
      </c>
      <c r="U3880">
        <f t="shared" si="308"/>
        <v>2015</v>
      </c>
    </row>
    <row r="3881" spans="1:21" ht="101.5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304"/>
        <v>0</v>
      </c>
      <c r="P3881" s="8">
        <f t="shared" si="309"/>
        <v>0</v>
      </c>
      <c r="Q3881" s="10" t="s">
        <v>8315</v>
      </c>
      <c r="R3881" t="s">
        <v>8357</v>
      </c>
      <c r="S3881" s="14">
        <f t="shared" si="306"/>
        <v>41999.861064814817</v>
      </c>
      <c r="T3881" s="15">
        <f t="shared" si="307"/>
        <v>42029.861064814817</v>
      </c>
      <c r="U3881">
        <f t="shared" si="308"/>
        <v>2014</v>
      </c>
    </row>
    <row r="3882" spans="1:21" ht="116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304"/>
        <v>13</v>
      </c>
      <c r="P3882" s="8">
        <f t="shared" si="309"/>
        <v>57.65</v>
      </c>
      <c r="Q3882" s="10" t="s">
        <v>8315</v>
      </c>
      <c r="R3882" t="s">
        <v>8357</v>
      </c>
      <c r="S3882" s="14">
        <f t="shared" si="306"/>
        <v>41815.815046296295</v>
      </c>
      <c r="T3882" s="15">
        <f t="shared" si="307"/>
        <v>41850.958333333336</v>
      </c>
      <c r="U3882">
        <f t="shared" si="308"/>
        <v>2014</v>
      </c>
    </row>
    <row r="3883" spans="1:21" ht="72.5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304"/>
        <v>5</v>
      </c>
      <c r="P3883" s="8">
        <f t="shared" si="309"/>
        <v>25</v>
      </c>
      <c r="Q3883" s="10" t="s">
        <v>8315</v>
      </c>
      <c r="R3883" t="s">
        <v>8357</v>
      </c>
      <c r="S3883" s="14">
        <f t="shared" si="306"/>
        <v>42756.018506944441</v>
      </c>
      <c r="T3883" s="15">
        <f t="shared" si="307"/>
        <v>42786.018506944441</v>
      </c>
      <c r="U3883">
        <f t="shared" si="308"/>
        <v>2017</v>
      </c>
    </row>
    <row r="3884" spans="1:21" ht="101.5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304"/>
        <v>0</v>
      </c>
      <c r="P3884" s="8">
        <f t="shared" si="309"/>
        <v>0</v>
      </c>
      <c r="Q3884" s="10" t="s">
        <v>8315</v>
      </c>
      <c r="R3884" t="s">
        <v>8357</v>
      </c>
      <c r="S3884" s="14">
        <f t="shared" si="306"/>
        <v>42373.983449074076</v>
      </c>
      <c r="T3884" s="15">
        <f t="shared" si="307"/>
        <v>42400.960416666669</v>
      </c>
      <c r="U3884">
        <f t="shared" si="308"/>
        <v>2016</v>
      </c>
    </row>
    <row r="3885" spans="1:21" ht="116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304"/>
        <v>0</v>
      </c>
      <c r="P3885" s="8">
        <f t="shared" si="309"/>
        <v>0</v>
      </c>
      <c r="Q3885" s="10" t="s">
        <v>8315</v>
      </c>
      <c r="R3885" t="s">
        <v>8357</v>
      </c>
      <c r="S3885" s="14">
        <f t="shared" si="306"/>
        <v>41854.602650462963</v>
      </c>
      <c r="T3885" s="15">
        <f t="shared" si="307"/>
        <v>41884.602650462963</v>
      </c>
      <c r="U3885">
        <f t="shared" si="308"/>
        <v>2014</v>
      </c>
    </row>
    <row r="3886" spans="1:21" ht="87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304"/>
        <v>0</v>
      </c>
      <c r="P3886" s="8">
        <f t="shared" si="309"/>
        <v>0</v>
      </c>
      <c r="Q3886" s="10" t="s">
        <v>8315</v>
      </c>
      <c r="R3886" t="s">
        <v>8357</v>
      </c>
      <c r="S3886" s="14">
        <f t="shared" si="306"/>
        <v>42065.791574074072</v>
      </c>
      <c r="T3886" s="15">
        <f t="shared" si="307"/>
        <v>42090.749907407408</v>
      </c>
      <c r="U3886">
        <f t="shared" si="308"/>
        <v>2015</v>
      </c>
    </row>
    <row r="3887" spans="1:21" ht="101.5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304"/>
        <v>0</v>
      </c>
      <c r="P3887" s="8">
        <f t="shared" si="309"/>
        <v>0</v>
      </c>
      <c r="Q3887" s="10" t="s">
        <v>8315</v>
      </c>
      <c r="R3887" t="s">
        <v>8357</v>
      </c>
      <c r="S3887" s="14">
        <f t="shared" si="306"/>
        <v>42469.951284722221</v>
      </c>
      <c r="T3887" s="15">
        <f t="shared" si="307"/>
        <v>42499.951284722221</v>
      </c>
      <c r="U3887">
        <f t="shared" si="308"/>
        <v>2016</v>
      </c>
    </row>
    <row r="3888" spans="1:21" x14ac:dyDescent="0.3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304"/>
        <v>0</v>
      </c>
      <c r="P3888" s="8">
        <f t="shared" si="309"/>
        <v>0</v>
      </c>
      <c r="Q3888" s="10" t="s">
        <v>8315</v>
      </c>
      <c r="R3888" t="s">
        <v>8357</v>
      </c>
      <c r="S3888" s="14">
        <f t="shared" si="306"/>
        <v>41954.228032407409</v>
      </c>
      <c r="T3888" s="15">
        <f t="shared" si="307"/>
        <v>41984.228032407409</v>
      </c>
      <c r="U3888">
        <f t="shared" si="308"/>
        <v>2014</v>
      </c>
    </row>
    <row r="3889" spans="1:21" ht="116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304"/>
        <v>2</v>
      </c>
      <c r="P3889" s="8">
        <f t="shared" si="309"/>
        <v>17.5</v>
      </c>
      <c r="Q3889" s="10" t="s">
        <v>8315</v>
      </c>
      <c r="R3889" t="s">
        <v>8357</v>
      </c>
      <c r="S3889" s="14">
        <f t="shared" si="306"/>
        <v>42079.857974537037</v>
      </c>
      <c r="T3889" s="15">
        <f t="shared" si="307"/>
        <v>42125.916666666672</v>
      </c>
      <c r="U3889">
        <f t="shared" si="308"/>
        <v>2015</v>
      </c>
    </row>
    <row r="3890" spans="1:21" ht="130.5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304"/>
        <v>27</v>
      </c>
      <c r="P3890" s="8">
        <f t="shared" si="309"/>
        <v>38.71</v>
      </c>
      <c r="Q3890" s="10" t="s">
        <v>8315</v>
      </c>
      <c r="R3890" t="s">
        <v>8316</v>
      </c>
      <c r="S3890" s="14">
        <f t="shared" si="306"/>
        <v>42762.545810185184</v>
      </c>
      <c r="T3890" s="15">
        <f t="shared" si="307"/>
        <v>42792.545810185184</v>
      </c>
      <c r="U3890">
        <f t="shared" si="308"/>
        <v>2017</v>
      </c>
    </row>
    <row r="3891" spans="1:21" ht="87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304"/>
        <v>1</v>
      </c>
      <c r="P3891" s="8">
        <f t="shared" si="309"/>
        <v>13.11</v>
      </c>
      <c r="Q3891" s="10" t="s">
        <v>8315</v>
      </c>
      <c r="R3891" t="s">
        <v>8316</v>
      </c>
      <c r="S3891" s="14">
        <f t="shared" si="306"/>
        <v>41977.004976851851</v>
      </c>
      <c r="T3891" s="15">
        <f t="shared" si="307"/>
        <v>42008.976388888885</v>
      </c>
      <c r="U3891">
        <f t="shared" si="308"/>
        <v>2014</v>
      </c>
    </row>
    <row r="3892" spans="1:21" ht="116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304"/>
        <v>17</v>
      </c>
      <c r="P3892" s="8">
        <f t="shared" si="309"/>
        <v>315.5</v>
      </c>
      <c r="Q3892" s="10" t="s">
        <v>8315</v>
      </c>
      <c r="R3892" t="s">
        <v>8316</v>
      </c>
      <c r="S3892" s="14">
        <f t="shared" si="306"/>
        <v>42171.758611111116</v>
      </c>
      <c r="T3892" s="15">
        <f t="shared" si="307"/>
        <v>42231.758611111116</v>
      </c>
      <c r="U3892">
        <f t="shared" si="308"/>
        <v>2015</v>
      </c>
    </row>
    <row r="3893" spans="1:21" ht="58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304"/>
        <v>33</v>
      </c>
      <c r="P3893" s="8">
        <f t="shared" si="309"/>
        <v>37.14</v>
      </c>
      <c r="Q3893" s="10" t="s">
        <v>8315</v>
      </c>
      <c r="R3893" t="s">
        <v>8316</v>
      </c>
      <c r="S3893" s="14">
        <f t="shared" si="306"/>
        <v>42056.1324537037</v>
      </c>
      <c r="T3893" s="15">
        <f t="shared" si="307"/>
        <v>42086.207638888889</v>
      </c>
      <c r="U3893">
        <f t="shared" si="308"/>
        <v>2015</v>
      </c>
    </row>
    <row r="3894" spans="1:21" ht="116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304"/>
        <v>0</v>
      </c>
      <c r="P3894" s="8">
        <f t="shared" si="309"/>
        <v>0</v>
      </c>
      <c r="Q3894" s="10" t="s">
        <v>8315</v>
      </c>
      <c r="R3894" t="s">
        <v>8316</v>
      </c>
      <c r="S3894" s="14">
        <f t="shared" si="306"/>
        <v>41867.652280092596</v>
      </c>
      <c r="T3894" s="15">
        <f t="shared" si="307"/>
        <v>41875.291666666664</v>
      </c>
      <c r="U3894">
        <f t="shared" si="308"/>
        <v>2014</v>
      </c>
    </row>
    <row r="3895" spans="1:21" ht="145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304"/>
        <v>22</v>
      </c>
      <c r="P3895" s="8">
        <f t="shared" si="309"/>
        <v>128.27000000000001</v>
      </c>
      <c r="Q3895" s="10" t="s">
        <v>8315</v>
      </c>
      <c r="R3895" t="s">
        <v>8316</v>
      </c>
      <c r="S3895" s="14">
        <f t="shared" si="306"/>
        <v>41779.657870370371</v>
      </c>
      <c r="T3895" s="15">
        <f t="shared" si="307"/>
        <v>41821.25</v>
      </c>
      <c r="U3895">
        <f t="shared" si="308"/>
        <v>2014</v>
      </c>
    </row>
    <row r="3896" spans="1:21" ht="116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304"/>
        <v>3</v>
      </c>
      <c r="P3896" s="8">
        <f t="shared" si="309"/>
        <v>47.27</v>
      </c>
      <c r="Q3896" s="10" t="s">
        <v>8315</v>
      </c>
      <c r="R3896" t="s">
        <v>8316</v>
      </c>
      <c r="S3896" s="14">
        <f t="shared" si="306"/>
        <v>42679.958472222221</v>
      </c>
      <c r="T3896" s="15">
        <f t="shared" si="307"/>
        <v>42710.207638888889</v>
      </c>
      <c r="U3896">
        <f t="shared" si="308"/>
        <v>2016</v>
      </c>
    </row>
    <row r="3897" spans="1:21" ht="116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304"/>
        <v>5</v>
      </c>
      <c r="P3897" s="8">
        <f t="shared" si="309"/>
        <v>50</v>
      </c>
      <c r="Q3897" s="10" t="s">
        <v>8315</v>
      </c>
      <c r="R3897" t="s">
        <v>8316</v>
      </c>
      <c r="S3897" s="14">
        <f t="shared" si="306"/>
        <v>42032.250208333338</v>
      </c>
      <c r="T3897" s="15">
        <f t="shared" si="307"/>
        <v>42063.250208333338</v>
      </c>
      <c r="U3897">
        <f t="shared" si="308"/>
        <v>2015</v>
      </c>
    </row>
    <row r="3898" spans="1:21" ht="101.5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304"/>
        <v>11</v>
      </c>
      <c r="P3898" s="8">
        <f t="shared" si="309"/>
        <v>42.5</v>
      </c>
      <c r="Q3898" s="10" t="s">
        <v>8315</v>
      </c>
      <c r="R3898" t="s">
        <v>8316</v>
      </c>
      <c r="S3898" s="14">
        <f t="shared" si="306"/>
        <v>41793.191875000004</v>
      </c>
      <c r="T3898" s="15">
        <f t="shared" si="307"/>
        <v>41807.191875000004</v>
      </c>
      <c r="U3898">
        <f t="shared" si="308"/>
        <v>2014</v>
      </c>
    </row>
    <row r="3899" spans="1:21" ht="101.5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304"/>
        <v>18</v>
      </c>
      <c r="P3899" s="8">
        <f t="shared" si="309"/>
        <v>44</v>
      </c>
      <c r="Q3899" s="10" t="s">
        <v>8315</v>
      </c>
      <c r="R3899" t="s">
        <v>8316</v>
      </c>
      <c r="S3899" s="14">
        <f t="shared" si="306"/>
        <v>41982.87364583333</v>
      </c>
      <c r="T3899" s="15">
        <f t="shared" si="307"/>
        <v>42012.87364583333</v>
      </c>
      <c r="U3899">
        <f t="shared" si="308"/>
        <v>2014</v>
      </c>
    </row>
    <row r="3900" spans="1:21" ht="130.5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304"/>
        <v>33</v>
      </c>
      <c r="P3900" s="8">
        <f t="shared" si="309"/>
        <v>50.88</v>
      </c>
      <c r="Q3900" s="10" t="s">
        <v>8315</v>
      </c>
      <c r="R3900" t="s">
        <v>8316</v>
      </c>
      <c r="S3900" s="14">
        <f t="shared" si="306"/>
        <v>42193.482291666667</v>
      </c>
      <c r="T3900" s="15">
        <f t="shared" si="307"/>
        <v>42233.666666666672</v>
      </c>
      <c r="U3900">
        <f t="shared" si="308"/>
        <v>2015</v>
      </c>
    </row>
    <row r="3901" spans="1:21" ht="87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304"/>
        <v>1</v>
      </c>
      <c r="P3901" s="8">
        <f t="shared" si="309"/>
        <v>62.5</v>
      </c>
      <c r="Q3901" s="10" t="s">
        <v>8315</v>
      </c>
      <c r="R3901" t="s">
        <v>8316</v>
      </c>
      <c r="S3901" s="14">
        <f t="shared" si="306"/>
        <v>41843.775011574071</v>
      </c>
      <c r="T3901" s="15">
        <f t="shared" si="307"/>
        <v>41863.775011574071</v>
      </c>
      <c r="U3901">
        <f t="shared" si="308"/>
        <v>2014</v>
      </c>
    </row>
    <row r="3902" spans="1:21" ht="87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304"/>
        <v>5</v>
      </c>
      <c r="P3902" s="8">
        <f t="shared" si="309"/>
        <v>27</v>
      </c>
      <c r="Q3902" s="10" t="s">
        <v>8315</v>
      </c>
      <c r="R3902" t="s">
        <v>8316</v>
      </c>
      <c r="S3902" s="14">
        <f t="shared" si="306"/>
        <v>42136.092488425929</v>
      </c>
      <c r="T3902" s="15">
        <f t="shared" si="307"/>
        <v>42166.092488425929</v>
      </c>
      <c r="U3902">
        <f t="shared" si="308"/>
        <v>2015</v>
      </c>
    </row>
    <row r="3903" spans="1:21" ht="116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304"/>
        <v>1</v>
      </c>
      <c r="P3903" s="8">
        <f t="shared" si="309"/>
        <v>25</v>
      </c>
      <c r="Q3903" s="10" t="s">
        <v>8315</v>
      </c>
      <c r="R3903" t="s">
        <v>8316</v>
      </c>
      <c r="S3903" s="14">
        <f t="shared" si="306"/>
        <v>42317.826377314821</v>
      </c>
      <c r="T3903" s="15">
        <f t="shared" si="307"/>
        <v>42357.826377314821</v>
      </c>
      <c r="U3903">
        <f t="shared" si="308"/>
        <v>2015</v>
      </c>
    </row>
    <row r="3904" spans="1:21" ht="101.5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304"/>
        <v>49</v>
      </c>
      <c r="P3904" s="8">
        <f t="shared" si="309"/>
        <v>47.26</v>
      </c>
      <c r="Q3904" s="10" t="s">
        <v>8315</v>
      </c>
      <c r="R3904" t="s">
        <v>8316</v>
      </c>
      <c r="S3904" s="14">
        <f t="shared" si="306"/>
        <v>42663.468078703707</v>
      </c>
      <c r="T3904" s="15">
        <f t="shared" si="307"/>
        <v>42688.509745370371</v>
      </c>
      <c r="U3904">
        <f t="shared" si="308"/>
        <v>2016</v>
      </c>
    </row>
    <row r="3905" spans="1:21" ht="130.5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304"/>
        <v>0</v>
      </c>
      <c r="P3905" s="8">
        <f t="shared" si="309"/>
        <v>0</v>
      </c>
      <c r="Q3905" s="10" t="s">
        <v>8315</v>
      </c>
      <c r="R3905" t="s">
        <v>8316</v>
      </c>
      <c r="S3905" s="14">
        <f t="shared" si="306"/>
        <v>42186.01116898148</v>
      </c>
      <c r="T3905" s="15">
        <f t="shared" si="307"/>
        <v>42230.818055555559</v>
      </c>
      <c r="U3905">
        <f t="shared" si="308"/>
        <v>2015</v>
      </c>
    </row>
    <row r="3906" spans="1:21" ht="58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304"/>
        <v>0</v>
      </c>
      <c r="P3906" s="8">
        <f t="shared" si="309"/>
        <v>1.5</v>
      </c>
      <c r="Q3906" s="10" t="s">
        <v>8315</v>
      </c>
      <c r="R3906" t="s">
        <v>8316</v>
      </c>
      <c r="S3906" s="14">
        <f t="shared" si="306"/>
        <v>42095.229166666672</v>
      </c>
      <c r="T3906" s="15">
        <f t="shared" si="307"/>
        <v>42109.211111111115</v>
      </c>
      <c r="U3906">
        <f t="shared" si="308"/>
        <v>2015</v>
      </c>
    </row>
    <row r="3907" spans="1:21" ht="130.5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310">ROUND(E3907/D3907*100,0)</f>
        <v>12</v>
      </c>
      <c r="P3907" s="8">
        <f t="shared" ref="P3907:P3970" si="311">IFERROR(ROUND(E3907/L3907,2),0)</f>
        <v>24.71</v>
      </c>
      <c r="Q3907" s="10" t="s">
        <v>8315</v>
      </c>
      <c r="R3907" t="s">
        <v>8316</v>
      </c>
      <c r="S3907" s="14">
        <f t="shared" ref="S3907:S3970" si="312">(((J3907/60)/60)/24)+DATE(1970,1,1)</f>
        <v>42124.623877314814</v>
      </c>
      <c r="T3907" s="15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116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310"/>
        <v>67</v>
      </c>
      <c r="P3908" s="8">
        <f t="shared" si="311"/>
        <v>63.13</v>
      </c>
      <c r="Q3908" s="10" t="s">
        <v>8315</v>
      </c>
      <c r="R3908" t="s">
        <v>8316</v>
      </c>
      <c r="S3908" s="14">
        <f t="shared" si="312"/>
        <v>42143.917743055557</v>
      </c>
      <c r="T3908" s="15">
        <f t="shared" si="313"/>
        <v>42181.559027777781</v>
      </c>
      <c r="U3908">
        <f t="shared" si="314"/>
        <v>2015</v>
      </c>
    </row>
    <row r="3909" spans="1:21" ht="87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310"/>
        <v>15</v>
      </c>
      <c r="P3909" s="8">
        <f t="shared" si="311"/>
        <v>38.25</v>
      </c>
      <c r="Q3909" s="10" t="s">
        <v>8315</v>
      </c>
      <c r="R3909" t="s">
        <v>8316</v>
      </c>
      <c r="S3909" s="14">
        <f t="shared" si="312"/>
        <v>41906.819513888891</v>
      </c>
      <c r="T3909" s="15">
        <f t="shared" si="313"/>
        <v>41938.838888888888</v>
      </c>
      <c r="U3909">
        <f t="shared" si="314"/>
        <v>2014</v>
      </c>
    </row>
    <row r="3910" spans="1:21" ht="116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310"/>
        <v>9</v>
      </c>
      <c r="P3910" s="8">
        <f t="shared" si="311"/>
        <v>16.25</v>
      </c>
      <c r="Q3910" s="10" t="s">
        <v>8315</v>
      </c>
      <c r="R3910" t="s">
        <v>8316</v>
      </c>
      <c r="S3910" s="14">
        <f t="shared" si="312"/>
        <v>41834.135370370372</v>
      </c>
      <c r="T3910" s="15">
        <f t="shared" si="313"/>
        <v>41849.135370370372</v>
      </c>
      <c r="U3910">
        <f t="shared" si="314"/>
        <v>2014</v>
      </c>
    </row>
    <row r="3911" spans="1:21" ht="101.5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310"/>
        <v>0</v>
      </c>
      <c r="P3911" s="8">
        <f t="shared" si="311"/>
        <v>33.75</v>
      </c>
      <c r="Q3911" s="10" t="s">
        <v>8315</v>
      </c>
      <c r="R3911" t="s">
        <v>8316</v>
      </c>
      <c r="S3911" s="14">
        <f t="shared" si="312"/>
        <v>41863.359282407408</v>
      </c>
      <c r="T3911" s="15">
        <f t="shared" si="313"/>
        <v>41893.359282407408</v>
      </c>
      <c r="U3911">
        <f t="shared" si="314"/>
        <v>2014</v>
      </c>
    </row>
    <row r="3912" spans="1:21" ht="101.5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310"/>
        <v>3</v>
      </c>
      <c r="P3912" s="8">
        <f t="shared" si="311"/>
        <v>61.67</v>
      </c>
      <c r="Q3912" s="10" t="s">
        <v>8315</v>
      </c>
      <c r="R3912" t="s">
        <v>8316</v>
      </c>
      <c r="S3912" s="14">
        <f t="shared" si="312"/>
        <v>42224.756909722222</v>
      </c>
      <c r="T3912" s="15">
        <f t="shared" si="313"/>
        <v>42254.756909722222</v>
      </c>
      <c r="U3912">
        <f t="shared" si="314"/>
        <v>2015</v>
      </c>
    </row>
    <row r="3913" spans="1:21" ht="101.5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310"/>
        <v>37</v>
      </c>
      <c r="P3913" s="8">
        <f t="shared" si="311"/>
        <v>83.14</v>
      </c>
      <c r="Q3913" s="10" t="s">
        <v>8315</v>
      </c>
      <c r="R3913" t="s">
        <v>8316</v>
      </c>
      <c r="S3913" s="14">
        <f t="shared" si="312"/>
        <v>41939.8122337963</v>
      </c>
      <c r="T3913" s="15">
        <f t="shared" si="313"/>
        <v>41969.853900462964</v>
      </c>
      <c r="U3913">
        <f t="shared" si="314"/>
        <v>2014</v>
      </c>
    </row>
    <row r="3914" spans="1:21" ht="101.5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310"/>
        <v>0</v>
      </c>
      <c r="P3914" s="8">
        <f t="shared" si="311"/>
        <v>1</v>
      </c>
      <c r="Q3914" s="10" t="s">
        <v>8315</v>
      </c>
      <c r="R3914" t="s">
        <v>8316</v>
      </c>
      <c r="S3914" s="14">
        <f t="shared" si="312"/>
        <v>42059.270023148143</v>
      </c>
      <c r="T3914" s="15">
        <f t="shared" si="313"/>
        <v>42119.190972222219</v>
      </c>
      <c r="U3914">
        <f t="shared" si="314"/>
        <v>2015</v>
      </c>
    </row>
    <row r="3915" spans="1:21" ht="101.5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310"/>
        <v>10</v>
      </c>
      <c r="P3915" s="8">
        <f t="shared" si="311"/>
        <v>142.86000000000001</v>
      </c>
      <c r="Q3915" s="10" t="s">
        <v>8315</v>
      </c>
      <c r="R3915" t="s">
        <v>8316</v>
      </c>
      <c r="S3915" s="14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116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310"/>
        <v>36</v>
      </c>
      <c r="P3916" s="8">
        <f t="shared" si="311"/>
        <v>33.67</v>
      </c>
      <c r="Q3916" s="10" t="s">
        <v>8315</v>
      </c>
      <c r="R3916" t="s">
        <v>8316</v>
      </c>
      <c r="S3916" s="14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101.5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310"/>
        <v>0</v>
      </c>
      <c r="P3917" s="8">
        <f t="shared" si="311"/>
        <v>5</v>
      </c>
      <c r="Q3917" s="10" t="s">
        <v>8315</v>
      </c>
      <c r="R3917" t="s">
        <v>8316</v>
      </c>
      <c r="S3917" s="14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101.5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310"/>
        <v>0</v>
      </c>
      <c r="P3918" s="8">
        <f t="shared" si="311"/>
        <v>0</v>
      </c>
      <c r="Q3918" s="10" t="s">
        <v>8315</v>
      </c>
      <c r="R3918" t="s">
        <v>8316</v>
      </c>
      <c r="S3918" s="14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116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10"/>
        <v>0</v>
      </c>
      <c r="P3919" s="8">
        <f t="shared" si="311"/>
        <v>10</v>
      </c>
      <c r="Q3919" s="10" t="s">
        <v>8315</v>
      </c>
      <c r="R3919" t="s">
        <v>8316</v>
      </c>
      <c r="S3919" s="14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116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310"/>
        <v>0</v>
      </c>
      <c r="P3920" s="8">
        <f t="shared" si="311"/>
        <v>40</v>
      </c>
      <c r="Q3920" s="10" t="s">
        <v>8315</v>
      </c>
      <c r="R3920" t="s">
        <v>8316</v>
      </c>
      <c r="S3920" s="14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101.5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310"/>
        <v>2</v>
      </c>
      <c r="P3921" s="8">
        <f t="shared" si="311"/>
        <v>30</v>
      </c>
      <c r="Q3921" s="10" t="s">
        <v>8315</v>
      </c>
      <c r="R3921" t="s">
        <v>8316</v>
      </c>
      <c r="S3921" s="14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130.5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310"/>
        <v>5</v>
      </c>
      <c r="P3922" s="8">
        <f t="shared" si="311"/>
        <v>45</v>
      </c>
      <c r="Q3922" s="10" t="s">
        <v>8315</v>
      </c>
      <c r="R3922" t="s">
        <v>8316</v>
      </c>
      <c r="S3922" s="14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116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10"/>
        <v>0</v>
      </c>
      <c r="P3923" s="8">
        <f t="shared" si="311"/>
        <v>0</v>
      </c>
      <c r="Q3923" s="10" t="s">
        <v>8315</v>
      </c>
      <c r="R3923" t="s">
        <v>8316</v>
      </c>
      <c r="S3923" s="14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116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310"/>
        <v>8</v>
      </c>
      <c r="P3924" s="8">
        <f t="shared" si="311"/>
        <v>10.17</v>
      </c>
      <c r="Q3924" s="10" t="s">
        <v>8315</v>
      </c>
      <c r="R3924" t="s">
        <v>8316</v>
      </c>
      <c r="S3924" s="14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130.5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310"/>
        <v>12</v>
      </c>
      <c r="P3925" s="8">
        <f t="shared" si="311"/>
        <v>81.41</v>
      </c>
      <c r="Q3925" s="10" t="s">
        <v>8315</v>
      </c>
      <c r="R3925" t="s">
        <v>8316</v>
      </c>
      <c r="S3925" s="14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116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310"/>
        <v>15</v>
      </c>
      <c r="P3926" s="8">
        <f t="shared" si="311"/>
        <v>57.25</v>
      </c>
      <c r="Q3926" s="10" t="s">
        <v>8315</v>
      </c>
      <c r="R3926" t="s">
        <v>8316</v>
      </c>
      <c r="S3926" s="14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116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310"/>
        <v>10</v>
      </c>
      <c r="P3927" s="8">
        <f t="shared" si="311"/>
        <v>5</v>
      </c>
      <c r="Q3927" s="10" t="s">
        <v>8315</v>
      </c>
      <c r="R3927" t="s">
        <v>8316</v>
      </c>
      <c r="S3927" s="14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72.5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10"/>
        <v>0</v>
      </c>
      <c r="P3928" s="8">
        <f t="shared" si="311"/>
        <v>15</v>
      </c>
      <c r="Q3928" s="10" t="s">
        <v>8315</v>
      </c>
      <c r="R3928" t="s">
        <v>8316</v>
      </c>
      <c r="S3928" s="14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130.5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310"/>
        <v>1</v>
      </c>
      <c r="P3929" s="8">
        <f t="shared" si="311"/>
        <v>12.5</v>
      </c>
      <c r="Q3929" s="10" t="s">
        <v>8315</v>
      </c>
      <c r="R3929" t="s">
        <v>8316</v>
      </c>
      <c r="S3929" s="14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116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310"/>
        <v>13</v>
      </c>
      <c r="P3930" s="8">
        <f t="shared" si="311"/>
        <v>93</v>
      </c>
      <c r="Q3930" s="10" t="s">
        <v>8315</v>
      </c>
      <c r="R3930" t="s">
        <v>8316</v>
      </c>
      <c r="S3930" s="14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116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310"/>
        <v>2</v>
      </c>
      <c r="P3931" s="8">
        <f t="shared" si="311"/>
        <v>32.36</v>
      </c>
      <c r="Q3931" s="10" t="s">
        <v>8315</v>
      </c>
      <c r="R3931" t="s">
        <v>8316</v>
      </c>
      <c r="S3931" s="14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101.5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10"/>
        <v>0</v>
      </c>
      <c r="P3932" s="8">
        <f t="shared" si="311"/>
        <v>0</v>
      </c>
      <c r="Q3932" s="10" t="s">
        <v>8315</v>
      </c>
      <c r="R3932" t="s">
        <v>8316</v>
      </c>
      <c r="S3932" s="14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116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310"/>
        <v>0</v>
      </c>
      <c r="P3933" s="8">
        <f t="shared" si="311"/>
        <v>0</v>
      </c>
      <c r="Q3933" s="10" t="s">
        <v>8315</v>
      </c>
      <c r="R3933" t="s">
        <v>8316</v>
      </c>
      <c r="S3933" s="14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101.5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310"/>
        <v>0</v>
      </c>
      <c r="P3934" s="8">
        <f t="shared" si="311"/>
        <v>1</v>
      </c>
      <c r="Q3934" s="10" t="s">
        <v>8315</v>
      </c>
      <c r="R3934" t="s">
        <v>8316</v>
      </c>
      <c r="S3934" s="14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101.5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310"/>
        <v>16</v>
      </c>
      <c r="P3935" s="8">
        <f t="shared" si="311"/>
        <v>91.83</v>
      </c>
      <c r="Q3935" s="10" t="s">
        <v>8315</v>
      </c>
      <c r="R3935" t="s">
        <v>8316</v>
      </c>
      <c r="S3935" s="14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101.5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310"/>
        <v>11</v>
      </c>
      <c r="P3936" s="8">
        <f t="shared" si="311"/>
        <v>45.83</v>
      </c>
      <c r="Q3936" s="10" t="s">
        <v>8315</v>
      </c>
      <c r="R3936" t="s">
        <v>8316</v>
      </c>
      <c r="S3936" s="14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130.5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310"/>
        <v>44</v>
      </c>
      <c r="P3937" s="8">
        <f t="shared" si="311"/>
        <v>57.17</v>
      </c>
      <c r="Q3937" s="10" t="s">
        <v>8315</v>
      </c>
      <c r="R3937" t="s">
        <v>8316</v>
      </c>
      <c r="S3937" s="14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116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310"/>
        <v>0</v>
      </c>
      <c r="P3938" s="8">
        <f t="shared" si="311"/>
        <v>0</v>
      </c>
      <c r="Q3938" s="10" t="s">
        <v>8315</v>
      </c>
      <c r="R3938" t="s">
        <v>8316</v>
      </c>
      <c r="S3938" s="14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101.5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310"/>
        <v>86</v>
      </c>
      <c r="P3939" s="8">
        <f t="shared" si="311"/>
        <v>248.5</v>
      </c>
      <c r="Q3939" s="10" t="s">
        <v>8315</v>
      </c>
      <c r="R3939" t="s">
        <v>8316</v>
      </c>
      <c r="S3939" s="14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130.5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310"/>
        <v>12</v>
      </c>
      <c r="P3940" s="8">
        <f t="shared" si="311"/>
        <v>79.400000000000006</v>
      </c>
      <c r="Q3940" s="10" t="s">
        <v>8315</v>
      </c>
      <c r="R3940" t="s">
        <v>8316</v>
      </c>
      <c r="S3940" s="14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116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10"/>
        <v>0</v>
      </c>
      <c r="P3941" s="8">
        <f t="shared" si="311"/>
        <v>5</v>
      </c>
      <c r="Q3941" s="10" t="s">
        <v>8315</v>
      </c>
      <c r="R3941" t="s">
        <v>8316</v>
      </c>
      <c r="S3941" s="14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101.5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310"/>
        <v>0</v>
      </c>
      <c r="P3942" s="8">
        <f t="shared" si="311"/>
        <v>5.5</v>
      </c>
      <c r="Q3942" s="10" t="s">
        <v>8315</v>
      </c>
      <c r="R3942" t="s">
        <v>8316</v>
      </c>
      <c r="S3942" s="14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130.5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310"/>
        <v>1</v>
      </c>
      <c r="P3943" s="8">
        <f t="shared" si="311"/>
        <v>25</v>
      </c>
      <c r="Q3943" s="10" t="s">
        <v>8315</v>
      </c>
      <c r="R3943" t="s">
        <v>8316</v>
      </c>
      <c r="S3943" s="14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101.5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310"/>
        <v>0</v>
      </c>
      <c r="P3944" s="8">
        <f t="shared" si="311"/>
        <v>0</v>
      </c>
      <c r="Q3944" s="10" t="s">
        <v>8315</v>
      </c>
      <c r="R3944" t="s">
        <v>8316</v>
      </c>
      <c r="S3944" s="14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87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310"/>
        <v>36</v>
      </c>
      <c r="P3945" s="8">
        <f t="shared" si="311"/>
        <v>137.08000000000001</v>
      </c>
      <c r="Q3945" s="10" t="s">
        <v>8315</v>
      </c>
      <c r="R3945" t="s">
        <v>8316</v>
      </c>
      <c r="S3945" s="14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130.5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310"/>
        <v>0</v>
      </c>
      <c r="P3946" s="8">
        <f t="shared" si="311"/>
        <v>0</v>
      </c>
      <c r="Q3946" s="10" t="s">
        <v>8315</v>
      </c>
      <c r="R3946" t="s">
        <v>8316</v>
      </c>
      <c r="S3946" s="14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116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310"/>
        <v>0</v>
      </c>
      <c r="P3947" s="8">
        <f t="shared" si="311"/>
        <v>5</v>
      </c>
      <c r="Q3947" s="10" t="s">
        <v>8315</v>
      </c>
      <c r="R3947" t="s">
        <v>8316</v>
      </c>
      <c r="S3947" s="14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72.5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310"/>
        <v>3</v>
      </c>
      <c r="P3948" s="8">
        <f t="shared" si="311"/>
        <v>39</v>
      </c>
      <c r="Q3948" s="10" t="s">
        <v>8315</v>
      </c>
      <c r="R3948" t="s">
        <v>8316</v>
      </c>
      <c r="S3948" s="14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116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310"/>
        <v>3</v>
      </c>
      <c r="P3949" s="8">
        <f t="shared" si="311"/>
        <v>50.5</v>
      </c>
      <c r="Q3949" s="10" t="s">
        <v>8315</v>
      </c>
      <c r="R3949" t="s">
        <v>8316</v>
      </c>
      <c r="S3949" s="14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116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310"/>
        <v>0</v>
      </c>
      <c r="P3950" s="8">
        <f t="shared" si="311"/>
        <v>0</v>
      </c>
      <c r="Q3950" s="10" t="s">
        <v>8315</v>
      </c>
      <c r="R3950" t="s">
        <v>8316</v>
      </c>
      <c r="S3950" s="14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116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310"/>
        <v>16</v>
      </c>
      <c r="P3951" s="8">
        <f t="shared" si="311"/>
        <v>49.28</v>
      </c>
      <c r="Q3951" s="10" t="s">
        <v>8315</v>
      </c>
      <c r="R3951" t="s">
        <v>8316</v>
      </c>
      <c r="S3951" s="14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130.5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310"/>
        <v>1</v>
      </c>
      <c r="P3952" s="8">
        <f t="shared" si="311"/>
        <v>25</v>
      </c>
      <c r="Q3952" s="10" t="s">
        <v>8315</v>
      </c>
      <c r="R3952" t="s">
        <v>8316</v>
      </c>
      <c r="S3952" s="14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116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310"/>
        <v>0</v>
      </c>
      <c r="P3953" s="8">
        <f t="shared" si="311"/>
        <v>1</v>
      </c>
      <c r="Q3953" s="10" t="s">
        <v>8315</v>
      </c>
      <c r="R3953" t="s">
        <v>8316</v>
      </c>
      <c r="S3953" s="14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116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310"/>
        <v>0</v>
      </c>
      <c r="P3954" s="8">
        <f t="shared" si="311"/>
        <v>25</v>
      </c>
      <c r="Q3954" s="10" t="s">
        <v>8315</v>
      </c>
      <c r="R3954" t="s">
        <v>8316</v>
      </c>
      <c r="S3954" s="14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101.5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310"/>
        <v>0</v>
      </c>
      <c r="P3955" s="8">
        <f t="shared" si="311"/>
        <v>0</v>
      </c>
      <c r="Q3955" s="10" t="s">
        <v>8315</v>
      </c>
      <c r="R3955" t="s">
        <v>8316</v>
      </c>
      <c r="S3955" s="14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101.5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310"/>
        <v>0</v>
      </c>
      <c r="P3956" s="8">
        <f t="shared" si="311"/>
        <v>0</v>
      </c>
      <c r="Q3956" s="10" t="s">
        <v>8315</v>
      </c>
      <c r="R3956" t="s">
        <v>8316</v>
      </c>
      <c r="S3956" s="14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101.5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310"/>
        <v>24</v>
      </c>
      <c r="P3957" s="8">
        <f t="shared" si="311"/>
        <v>53.13</v>
      </c>
      <c r="Q3957" s="10" t="s">
        <v>8315</v>
      </c>
      <c r="R3957" t="s">
        <v>8316</v>
      </c>
      <c r="S3957" s="14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116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310"/>
        <v>0</v>
      </c>
      <c r="P3958" s="8">
        <f t="shared" si="311"/>
        <v>0</v>
      </c>
      <c r="Q3958" s="10" t="s">
        <v>8315</v>
      </c>
      <c r="R3958" t="s">
        <v>8316</v>
      </c>
      <c r="S3958" s="14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101.5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310"/>
        <v>0</v>
      </c>
      <c r="P3959" s="8">
        <f t="shared" si="311"/>
        <v>7</v>
      </c>
      <c r="Q3959" s="10" t="s">
        <v>8315</v>
      </c>
      <c r="R3959" t="s">
        <v>8316</v>
      </c>
      <c r="S3959" s="14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116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310"/>
        <v>32</v>
      </c>
      <c r="P3960" s="8">
        <f t="shared" si="311"/>
        <v>40.06</v>
      </c>
      <c r="Q3960" s="10" t="s">
        <v>8315</v>
      </c>
      <c r="R3960" t="s">
        <v>8316</v>
      </c>
      <c r="S3960" s="14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116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310"/>
        <v>24</v>
      </c>
      <c r="P3961" s="8">
        <f t="shared" si="311"/>
        <v>24.33</v>
      </c>
      <c r="Q3961" s="10" t="s">
        <v>8315</v>
      </c>
      <c r="R3961" t="s">
        <v>8316</v>
      </c>
      <c r="S3961" s="14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116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310"/>
        <v>2</v>
      </c>
      <c r="P3962" s="8">
        <f t="shared" si="311"/>
        <v>11.25</v>
      </c>
      <c r="Q3962" s="10" t="s">
        <v>8315</v>
      </c>
      <c r="R3962" t="s">
        <v>8316</v>
      </c>
      <c r="S3962" s="14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130.5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310"/>
        <v>0</v>
      </c>
      <c r="P3963" s="8">
        <f t="shared" si="311"/>
        <v>10.5</v>
      </c>
      <c r="Q3963" s="10" t="s">
        <v>8315</v>
      </c>
      <c r="R3963" t="s">
        <v>8316</v>
      </c>
      <c r="S3963" s="14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116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310"/>
        <v>3</v>
      </c>
      <c r="P3964" s="8">
        <f t="shared" si="311"/>
        <v>15</v>
      </c>
      <c r="Q3964" s="10" t="s">
        <v>8315</v>
      </c>
      <c r="R3964" t="s">
        <v>8316</v>
      </c>
      <c r="S3964" s="14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130.5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310"/>
        <v>0</v>
      </c>
      <c r="P3965" s="8">
        <f t="shared" si="311"/>
        <v>0</v>
      </c>
      <c r="Q3965" s="10" t="s">
        <v>8315</v>
      </c>
      <c r="R3965" t="s">
        <v>8316</v>
      </c>
      <c r="S3965" s="14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87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310"/>
        <v>6</v>
      </c>
      <c r="P3966" s="8">
        <f t="shared" si="311"/>
        <v>42</v>
      </c>
      <c r="Q3966" s="10" t="s">
        <v>8315</v>
      </c>
      <c r="R3966" t="s">
        <v>8316</v>
      </c>
      <c r="S3966" s="14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116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310"/>
        <v>14</v>
      </c>
      <c r="P3967" s="8">
        <f t="shared" si="311"/>
        <v>71.25</v>
      </c>
      <c r="Q3967" s="10" t="s">
        <v>8315</v>
      </c>
      <c r="R3967" t="s">
        <v>8316</v>
      </c>
      <c r="S3967" s="14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116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310"/>
        <v>1</v>
      </c>
      <c r="P3968" s="8">
        <f t="shared" si="311"/>
        <v>22.5</v>
      </c>
      <c r="Q3968" s="10" t="s">
        <v>8315</v>
      </c>
      <c r="R3968" t="s">
        <v>8316</v>
      </c>
      <c r="S3968" s="14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116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310"/>
        <v>24</v>
      </c>
      <c r="P3969" s="8">
        <f t="shared" si="311"/>
        <v>41</v>
      </c>
      <c r="Q3969" s="10" t="s">
        <v>8315</v>
      </c>
      <c r="R3969" t="s">
        <v>8316</v>
      </c>
      <c r="S3969" s="14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87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310"/>
        <v>11</v>
      </c>
      <c r="P3970" s="8">
        <f t="shared" si="311"/>
        <v>47.91</v>
      </c>
      <c r="Q3970" s="10" t="s">
        <v>8315</v>
      </c>
      <c r="R3970" t="s">
        <v>8316</v>
      </c>
      <c r="S3970" s="14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101.5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315">ROUND(E3971/D3971*100,0)</f>
        <v>7</v>
      </c>
      <c r="P3971" s="8">
        <f t="shared" ref="P3971:P4034" si="316">IFERROR(ROUND(E3971/L3971,2),0)</f>
        <v>35.17</v>
      </c>
      <c r="Q3971" s="10" t="s">
        <v>8315</v>
      </c>
      <c r="R3971" t="s">
        <v>8316</v>
      </c>
      <c r="S3971" s="14">
        <f t="shared" ref="S3971:S4034" si="317">(((J3971/60)/60)/24)+DATE(1970,1,1)</f>
        <v>42601.854699074072</v>
      </c>
      <c r="T3971" s="15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130.5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315"/>
        <v>0</v>
      </c>
      <c r="P3972" s="8">
        <f t="shared" si="316"/>
        <v>5.5</v>
      </c>
      <c r="Q3972" s="10" t="s">
        <v>8315</v>
      </c>
      <c r="R3972" t="s">
        <v>8316</v>
      </c>
      <c r="S3972" s="14">
        <f t="shared" si="317"/>
        <v>42447.863553240735</v>
      </c>
      <c r="T3972" s="15">
        <f t="shared" si="318"/>
        <v>42477.863553240735</v>
      </c>
      <c r="U3972">
        <f t="shared" si="319"/>
        <v>2016</v>
      </c>
    </row>
    <row r="3973" spans="1:21" ht="116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315"/>
        <v>1</v>
      </c>
      <c r="P3973" s="8">
        <f t="shared" si="316"/>
        <v>22.67</v>
      </c>
      <c r="Q3973" s="10" t="s">
        <v>8315</v>
      </c>
      <c r="R3973" t="s">
        <v>8316</v>
      </c>
      <c r="S3973" s="14">
        <f t="shared" si="317"/>
        <v>41811.536180555559</v>
      </c>
      <c r="T3973" s="15">
        <f t="shared" si="318"/>
        <v>41841.536180555559</v>
      </c>
      <c r="U3973">
        <f t="shared" si="319"/>
        <v>2014</v>
      </c>
    </row>
    <row r="3974" spans="1:21" ht="87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315"/>
        <v>21</v>
      </c>
      <c r="P3974" s="8">
        <f t="shared" si="316"/>
        <v>26.38</v>
      </c>
      <c r="Q3974" s="10" t="s">
        <v>8315</v>
      </c>
      <c r="R3974" t="s">
        <v>8316</v>
      </c>
      <c r="S3974" s="14">
        <f t="shared" si="317"/>
        <v>41981.067523148144</v>
      </c>
      <c r="T3974" s="15">
        <f t="shared" si="318"/>
        <v>42041.067523148144</v>
      </c>
      <c r="U3974">
        <f t="shared" si="319"/>
        <v>2014</v>
      </c>
    </row>
    <row r="3975" spans="1:21" ht="116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315"/>
        <v>78</v>
      </c>
      <c r="P3975" s="8">
        <f t="shared" si="316"/>
        <v>105.54</v>
      </c>
      <c r="Q3975" s="10" t="s">
        <v>8315</v>
      </c>
      <c r="R3975" t="s">
        <v>8316</v>
      </c>
      <c r="S3975" s="14">
        <f t="shared" si="317"/>
        <v>42469.68414351852</v>
      </c>
      <c r="T3975" s="15">
        <f t="shared" si="318"/>
        <v>42499.166666666672</v>
      </c>
      <c r="U3975">
        <f t="shared" si="319"/>
        <v>2016</v>
      </c>
    </row>
    <row r="3976" spans="1:21" ht="130.5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315"/>
        <v>32</v>
      </c>
      <c r="P3976" s="8">
        <f t="shared" si="316"/>
        <v>29.09</v>
      </c>
      <c r="Q3976" s="10" t="s">
        <v>8315</v>
      </c>
      <c r="R3976" t="s">
        <v>8316</v>
      </c>
      <c r="S3976" s="14">
        <f t="shared" si="317"/>
        <v>42493.546851851846</v>
      </c>
      <c r="T3976" s="15">
        <f t="shared" si="318"/>
        <v>42523.546851851846</v>
      </c>
      <c r="U3976">
        <f t="shared" si="319"/>
        <v>2016</v>
      </c>
    </row>
    <row r="3977" spans="1:21" ht="116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315"/>
        <v>0</v>
      </c>
      <c r="P3977" s="8">
        <f t="shared" si="316"/>
        <v>0</v>
      </c>
      <c r="Q3977" s="10" t="s">
        <v>8315</v>
      </c>
      <c r="R3977" t="s">
        <v>8316</v>
      </c>
      <c r="S3977" s="14">
        <f t="shared" si="317"/>
        <v>42534.866875</v>
      </c>
      <c r="T3977" s="15">
        <f t="shared" si="318"/>
        <v>42564.866875</v>
      </c>
      <c r="U3977">
        <f t="shared" si="319"/>
        <v>2016</v>
      </c>
    </row>
    <row r="3978" spans="1:21" ht="116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315"/>
        <v>48</v>
      </c>
      <c r="P3978" s="8">
        <f t="shared" si="316"/>
        <v>62</v>
      </c>
      <c r="Q3978" s="10" t="s">
        <v>8315</v>
      </c>
      <c r="R3978" t="s">
        <v>8316</v>
      </c>
      <c r="S3978" s="14">
        <f t="shared" si="317"/>
        <v>41830.858344907407</v>
      </c>
      <c r="T3978" s="15">
        <f t="shared" si="318"/>
        <v>41852.291666666664</v>
      </c>
      <c r="U3978">
        <f t="shared" si="319"/>
        <v>2014</v>
      </c>
    </row>
    <row r="3979" spans="1:21" ht="116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315"/>
        <v>1</v>
      </c>
      <c r="P3979" s="8">
        <f t="shared" si="316"/>
        <v>217.5</v>
      </c>
      <c r="Q3979" s="10" t="s">
        <v>8315</v>
      </c>
      <c r="R3979" t="s">
        <v>8316</v>
      </c>
      <c r="S3979" s="14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101.5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315"/>
        <v>11</v>
      </c>
      <c r="P3980" s="8">
        <f t="shared" si="316"/>
        <v>26.75</v>
      </c>
      <c r="Q3980" s="10" t="s">
        <v>8315</v>
      </c>
      <c r="R3980" t="s">
        <v>8316</v>
      </c>
      <c r="S3980" s="14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116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315"/>
        <v>2</v>
      </c>
      <c r="P3981" s="8">
        <f t="shared" si="316"/>
        <v>18.329999999999998</v>
      </c>
      <c r="Q3981" s="10" t="s">
        <v>8315</v>
      </c>
      <c r="R3981" t="s">
        <v>8316</v>
      </c>
      <c r="S3981" s="14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116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315"/>
        <v>18</v>
      </c>
      <c r="P3982" s="8">
        <f t="shared" si="316"/>
        <v>64.290000000000006</v>
      </c>
      <c r="Q3982" s="10" t="s">
        <v>8315</v>
      </c>
      <c r="R3982" t="s">
        <v>8316</v>
      </c>
      <c r="S3982" s="14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101.5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315"/>
        <v>4</v>
      </c>
      <c r="P3983" s="8">
        <f t="shared" si="316"/>
        <v>175</v>
      </c>
      <c r="Q3983" s="10" t="s">
        <v>8315</v>
      </c>
      <c r="R3983" t="s">
        <v>8316</v>
      </c>
      <c r="S3983" s="14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116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315"/>
        <v>20</v>
      </c>
      <c r="P3984" s="8">
        <f t="shared" si="316"/>
        <v>34</v>
      </c>
      <c r="Q3984" s="10" t="s">
        <v>8315</v>
      </c>
      <c r="R3984" t="s">
        <v>8316</v>
      </c>
      <c r="S3984" s="14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116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315"/>
        <v>35</v>
      </c>
      <c r="P3985" s="8">
        <f t="shared" si="316"/>
        <v>84.28</v>
      </c>
      <c r="Q3985" s="10" t="s">
        <v>8315</v>
      </c>
      <c r="R3985" t="s">
        <v>8316</v>
      </c>
      <c r="S3985" s="14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101.5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315"/>
        <v>6</v>
      </c>
      <c r="P3986" s="8">
        <f t="shared" si="316"/>
        <v>9.5</v>
      </c>
      <c r="Q3986" s="10" t="s">
        <v>8315</v>
      </c>
      <c r="R3986" t="s">
        <v>8316</v>
      </c>
      <c r="S3986" s="14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116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315"/>
        <v>32</v>
      </c>
      <c r="P3987" s="8">
        <f t="shared" si="316"/>
        <v>33.74</v>
      </c>
      <c r="Q3987" s="10" t="s">
        <v>8315</v>
      </c>
      <c r="R3987" t="s">
        <v>8316</v>
      </c>
      <c r="S3987" s="14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116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315"/>
        <v>10</v>
      </c>
      <c r="P3988" s="8">
        <f t="shared" si="316"/>
        <v>37.54</v>
      </c>
      <c r="Q3988" s="10" t="s">
        <v>8315</v>
      </c>
      <c r="R3988" t="s">
        <v>8316</v>
      </c>
      <c r="S3988" s="14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101.5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315"/>
        <v>38</v>
      </c>
      <c r="P3989" s="8">
        <f t="shared" si="316"/>
        <v>11.62</v>
      </c>
      <c r="Q3989" s="10" t="s">
        <v>8315</v>
      </c>
      <c r="R3989" t="s">
        <v>8316</v>
      </c>
      <c r="S3989" s="14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58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315"/>
        <v>2</v>
      </c>
      <c r="P3990" s="8">
        <f t="shared" si="316"/>
        <v>8</v>
      </c>
      <c r="Q3990" s="10" t="s">
        <v>8315</v>
      </c>
      <c r="R3990" t="s">
        <v>8316</v>
      </c>
      <c r="S3990" s="14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116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315"/>
        <v>0</v>
      </c>
      <c r="P3991" s="8">
        <f t="shared" si="316"/>
        <v>0</v>
      </c>
      <c r="Q3991" s="10" t="s">
        <v>8315</v>
      </c>
      <c r="R3991" t="s">
        <v>8316</v>
      </c>
      <c r="S3991" s="14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116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315"/>
        <v>4</v>
      </c>
      <c r="P3992" s="8">
        <f t="shared" si="316"/>
        <v>23</v>
      </c>
      <c r="Q3992" s="10" t="s">
        <v>8315</v>
      </c>
      <c r="R3992" t="s">
        <v>8316</v>
      </c>
      <c r="S3992" s="14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72.5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315"/>
        <v>20</v>
      </c>
      <c r="P3993" s="8">
        <f t="shared" si="316"/>
        <v>100</v>
      </c>
      <c r="Q3993" s="10" t="s">
        <v>8315</v>
      </c>
      <c r="R3993" t="s">
        <v>8316</v>
      </c>
      <c r="S3993" s="14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87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315"/>
        <v>5</v>
      </c>
      <c r="P3994" s="8">
        <f t="shared" si="316"/>
        <v>60.11</v>
      </c>
      <c r="Q3994" s="10" t="s">
        <v>8315</v>
      </c>
      <c r="R3994" t="s">
        <v>8316</v>
      </c>
      <c r="S3994" s="14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87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315"/>
        <v>0</v>
      </c>
      <c r="P3995" s="8">
        <f t="shared" si="316"/>
        <v>3</v>
      </c>
      <c r="Q3995" s="10" t="s">
        <v>8315</v>
      </c>
      <c r="R3995" t="s">
        <v>8316</v>
      </c>
      <c r="S3995" s="14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101.5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315"/>
        <v>0</v>
      </c>
      <c r="P3996" s="8">
        <f t="shared" si="316"/>
        <v>5</v>
      </c>
      <c r="Q3996" s="10" t="s">
        <v>8315</v>
      </c>
      <c r="R3996" t="s">
        <v>8316</v>
      </c>
      <c r="S3996" s="14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130.5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315"/>
        <v>35</v>
      </c>
      <c r="P3997" s="8">
        <f t="shared" si="316"/>
        <v>17.5</v>
      </c>
      <c r="Q3997" s="10" t="s">
        <v>8315</v>
      </c>
      <c r="R3997" t="s">
        <v>8316</v>
      </c>
      <c r="S3997" s="14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101.5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315"/>
        <v>17</v>
      </c>
      <c r="P3998" s="8">
        <f t="shared" si="316"/>
        <v>29.24</v>
      </c>
      <c r="Q3998" s="10" t="s">
        <v>8315</v>
      </c>
      <c r="R3998" t="s">
        <v>8316</v>
      </c>
      <c r="S3998" s="14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116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315"/>
        <v>0</v>
      </c>
      <c r="P3999" s="8">
        <f t="shared" si="316"/>
        <v>0</v>
      </c>
      <c r="Q3999" s="10" t="s">
        <v>8315</v>
      </c>
      <c r="R3999" t="s">
        <v>8316</v>
      </c>
      <c r="S3999" s="14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87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315"/>
        <v>57</v>
      </c>
      <c r="P4000" s="8">
        <f t="shared" si="316"/>
        <v>59.58</v>
      </c>
      <c r="Q4000" s="10" t="s">
        <v>8315</v>
      </c>
      <c r="R4000" t="s">
        <v>8316</v>
      </c>
      <c r="S4000" s="14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101.5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315"/>
        <v>17</v>
      </c>
      <c r="P4001" s="8">
        <f t="shared" si="316"/>
        <v>82.57</v>
      </c>
      <c r="Q4001" s="10" t="s">
        <v>8315</v>
      </c>
      <c r="R4001" t="s">
        <v>8316</v>
      </c>
      <c r="S4001" s="14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43.5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315"/>
        <v>0</v>
      </c>
      <c r="P4002" s="8">
        <f t="shared" si="316"/>
        <v>10</v>
      </c>
      <c r="Q4002" s="10" t="s">
        <v>8315</v>
      </c>
      <c r="R4002" t="s">
        <v>8316</v>
      </c>
      <c r="S4002" s="14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116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315"/>
        <v>38</v>
      </c>
      <c r="P4003" s="8">
        <f t="shared" si="316"/>
        <v>32.36</v>
      </c>
      <c r="Q4003" s="10" t="s">
        <v>8315</v>
      </c>
      <c r="R4003" t="s">
        <v>8316</v>
      </c>
      <c r="S4003" s="14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116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315"/>
        <v>2</v>
      </c>
      <c r="P4004" s="8">
        <f t="shared" si="316"/>
        <v>5.75</v>
      </c>
      <c r="Q4004" s="10" t="s">
        <v>8315</v>
      </c>
      <c r="R4004" t="s">
        <v>8316</v>
      </c>
      <c r="S4004" s="14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87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315"/>
        <v>10</v>
      </c>
      <c r="P4005" s="8">
        <f t="shared" si="316"/>
        <v>100.5</v>
      </c>
      <c r="Q4005" s="10" t="s">
        <v>8315</v>
      </c>
      <c r="R4005" t="s">
        <v>8316</v>
      </c>
      <c r="S4005" s="14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ht="43.5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315"/>
        <v>0</v>
      </c>
      <c r="P4006" s="8">
        <f t="shared" si="316"/>
        <v>1</v>
      </c>
      <c r="Q4006" s="10" t="s">
        <v>8315</v>
      </c>
      <c r="R4006" t="s">
        <v>8316</v>
      </c>
      <c r="S4006" s="14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101.5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315"/>
        <v>1</v>
      </c>
      <c r="P4007" s="8">
        <f t="shared" si="316"/>
        <v>20</v>
      </c>
      <c r="Q4007" s="10" t="s">
        <v>8315</v>
      </c>
      <c r="R4007" t="s">
        <v>8316</v>
      </c>
      <c r="S4007" s="14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116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315"/>
        <v>0</v>
      </c>
      <c r="P4008" s="8">
        <f t="shared" si="316"/>
        <v>2</v>
      </c>
      <c r="Q4008" s="10" t="s">
        <v>8315</v>
      </c>
      <c r="R4008" t="s">
        <v>8316</v>
      </c>
      <c r="S4008" s="14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116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315"/>
        <v>0</v>
      </c>
      <c r="P4009" s="8">
        <f t="shared" si="316"/>
        <v>5</v>
      </c>
      <c r="Q4009" s="10" t="s">
        <v>8315</v>
      </c>
      <c r="R4009" t="s">
        <v>8316</v>
      </c>
      <c r="S4009" s="14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116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315"/>
        <v>6</v>
      </c>
      <c r="P4010" s="8">
        <f t="shared" si="316"/>
        <v>15</v>
      </c>
      <c r="Q4010" s="10" t="s">
        <v>8315</v>
      </c>
      <c r="R4010" t="s">
        <v>8316</v>
      </c>
      <c r="S4010" s="14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101.5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315"/>
        <v>4</v>
      </c>
      <c r="P4011" s="8">
        <f t="shared" si="316"/>
        <v>25</v>
      </c>
      <c r="Q4011" s="10" t="s">
        <v>8315</v>
      </c>
      <c r="R4011" t="s">
        <v>8316</v>
      </c>
      <c r="S4011" s="14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87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315"/>
        <v>24</v>
      </c>
      <c r="P4012" s="8">
        <f t="shared" si="316"/>
        <v>45.84</v>
      </c>
      <c r="Q4012" s="10" t="s">
        <v>8315</v>
      </c>
      <c r="R4012" t="s">
        <v>8316</v>
      </c>
      <c r="S4012" s="14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116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315"/>
        <v>8</v>
      </c>
      <c r="P4013" s="8">
        <f t="shared" si="316"/>
        <v>4.75</v>
      </c>
      <c r="Q4013" s="10" t="s">
        <v>8315</v>
      </c>
      <c r="R4013" t="s">
        <v>8316</v>
      </c>
      <c r="S4013" s="14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130.5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315"/>
        <v>0</v>
      </c>
      <c r="P4014" s="8">
        <f t="shared" si="316"/>
        <v>0</v>
      </c>
      <c r="Q4014" s="10" t="s">
        <v>8315</v>
      </c>
      <c r="R4014" t="s">
        <v>8316</v>
      </c>
      <c r="S4014" s="14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130.5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315"/>
        <v>1</v>
      </c>
      <c r="P4015" s="8">
        <f t="shared" si="316"/>
        <v>13</v>
      </c>
      <c r="Q4015" s="10" t="s">
        <v>8315</v>
      </c>
      <c r="R4015" t="s">
        <v>8316</v>
      </c>
      <c r="S4015" s="14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116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315"/>
        <v>0</v>
      </c>
      <c r="P4016" s="8">
        <f t="shared" si="316"/>
        <v>0</v>
      </c>
      <c r="Q4016" s="10" t="s">
        <v>8315</v>
      </c>
      <c r="R4016" t="s">
        <v>8316</v>
      </c>
      <c r="S4016" s="14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116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315"/>
        <v>0</v>
      </c>
      <c r="P4017" s="8">
        <f t="shared" si="316"/>
        <v>1</v>
      </c>
      <c r="Q4017" s="10" t="s">
        <v>8315</v>
      </c>
      <c r="R4017" t="s">
        <v>8316</v>
      </c>
      <c r="S4017" s="14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130.5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315"/>
        <v>14</v>
      </c>
      <c r="P4018" s="8">
        <f t="shared" si="316"/>
        <v>10</v>
      </c>
      <c r="Q4018" s="10" t="s">
        <v>8315</v>
      </c>
      <c r="R4018" t="s">
        <v>8316</v>
      </c>
      <c r="S4018" s="14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116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315"/>
        <v>1</v>
      </c>
      <c r="P4019" s="8">
        <f t="shared" si="316"/>
        <v>52.5</v>
      </c>
      <c r="Q4019" s="10" t="s">
        <v>8315</v>
      </c>
      <c r="R4019" t="s">
        <v>8316</v>
      </c>
      <c r="S4019" s="14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72.5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315"/>
        <v>9</v>
      </c>
      <c r="P4020" s="8">
        <f t="shared" si="316"/>
        <v>32.5</v>
      </c>
      <c r="Q4020" s="10" t="s">
        <v>8315</v>
      </c>
      <c r="R4020" t="s">
        <v>8316</v>
      </c>
      <c r="S4020" s="14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116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315"/>
        <v>1</v>
      </c>
      <c r="P4021" s="8">
        <f t="shared" si="316"/>
        <v>7.25</v>
      </c>
      <c r="Q4021" s="10" t="s">
        <v>8315</v>
      </c>
      <c r="R4021" t="s">
        <v>8316</v>
      </c>
      <c r="S4021" s="14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101.5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315"/>
        <v>17</v>
      </c>
      <c r="P4022" s="8">
        <f t="shared" si="316"/>
        <v>33.33</v>
      </c>
      <c r="Q4022" s="10" t="s">
        <v>8315</v>
      </c>
      <c r="R4022" t="s">
        <v>8316</v>
      </c>
      <c r="S4022" s="14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87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315"/>
        <v>1</v>
      </c>
      <c r="P4023" s="8">
        <f t="shared" si="316"/>
        <v>62.5</v>
      </c>
      <c r="Q4023" s="10" t="s">
        <v>8315</v>
      </c>
      <c r="R4023" t="s">
        <v>8316</v>
      </c>
      <c r="S4023" s="14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72.5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315"/>
        <v>70</v>
      </c>
      <c r="P4024" s="8">
        <f t="shared" si="316"/>
        <v>63.56</v>
      </c>
      <c r="Q4024" s="10" t="s">
        <v>8315</v>
      </c>
      <c r="R4024" t="s">
        <v>8316</v>
      </c>
      <c r="S4024" s="14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87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5"/>
        <v>0</v>
      </c>
      <c r="P4025" s="8">
        <f t="shared" si="316"/>
        <v>0</v>
      </c>
      <c r="Q4025" s="10" t="s">
        <v>8315</v>
      </c>
      <c r="R4025" t="s">
        <v>8316</v>
      </c>
      <c r="S4025" s="14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116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315"/>
        <v>1</v>
      </c>
      <c r="P4026" s="8">
        <f t="shared" si="316"/>
        <v>10</v>
      </c>
      <c r="Q4026" s="10" t="s">
        <v>8315</v>
      </c>
      <c r="R4026" t="s">
        <v>8316</v>
      </c>
      <c r="S4026" s="14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130.5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315"/>
        <v>5</v>
      </c>
      <c r="P4027" s="8">
        <f t="shared" si="316"/>
        <v>62.5</v>
      </c>
      <c r="Q4027" s="10" t="s">
        <v>8315</v>
      </c>
      <c r="R4027" t="s">
        <v>8316</v>
      </c>
      <c r="S4027" s="14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101.5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315"/>
        <v>0</v>
      </c>
      <c r="P4028" s="8">
        <f t="shared" si="316"/>
        <v>0</v>
      </c>
      <c r="Q4028" s="10" t="s">
        <v>8315</v>
      </c>
      <c r="R4028" t="s">
        <v>8316</v>
      </c>
      <c r="S4028" s="14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116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315"/>
        <v>7</v>
      </c>
      <c r="P4029" s="8">
        <f t="shared" si="316"/>
        <v>30.71</v>
      </c>
      <c r="Q4029" s="10" t="s">
        <v>8315</v>
      </c>
      <c r="R4029" t="s">
        <v>8316</v>
      </c>
      <c r="S4029" s="14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101.5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315"/>
        <v>28</v>
      </c>
      <c r="P4030" s="8">
        <f t="shared" si="316"/>
        <v>51</v>
      </c>
      <c r="Q4030" s="10" t="s">
        <v>8315</v>
      </c>
      <c r="R4030" t="s">
        <v>8316</v>
      </c>
      <c r="S4030" s="14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101.5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315"/>
        <v>0</v>
      </c>
      <c r="P4031" s="8">
        <f t="shared" si="316"/>
        <v>0</v>
      </c>
      <c r="Q4031" s="10" t="s">
        <v>8315</v>
      </c>
      <c r="R4031" t="s">
        <v>8316</v>
      </c>
      <c r="S4031" s="14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101.5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315"/>
        <v>16</v>
      </c>
      <c r="P4032" s="8">
        <f t="shared" si="316"/>
        <v>66.67</v>
      </c>
      <c r="Q4032" s="10" t="s">
        <v>8315</v>
      </c>
      <c r="R4032" t="s">
        <v>8316</v>
      </c>
      <c r="S4032" s="14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130.5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315"/>
        <v>0</v>
      </c>
      <c r="P4033" s="8">
        <f t="shared" si="316"/>
        <v>0</v>
      </c>
      <c r="Q4033" s="10" t="s">
        <v>8315</v>
      </c>
      <c r="R4033" t="s">
        <v>8316</v>
      </c>
      <c r="S4033" s="14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116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315"/>
        <v>7</v>
      </c>
      <c r="P4034" s="8">
        <f t="shared" si="316"/>
        <v>59</v>
      </c>
      <c r="Q4034" s="10" t="s">
        <v>8315</v>
      </c>
      <c r="R4034" t="s">
        <v>8316</v>
      </c>
      <c r="S4034" s="14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101.5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320">ROUND(E4035/D4035*100,0)</f>
        <v>26</v>
      </c>
      <c r="P4035" s="8">
        <f t="shared" ref="P4035:P4098" si="321">IFERROR(ROUND(E4035/L4035,2),0)</f>
        <v>65.34</v>
      </c>
      <c r="Q4035" s="10" t="s">
        <v>8315</v>
      </c>
      <c r="R4035" t="s">
        <v>8316</v>
      </c>
      <c r="S4035" s="14">
        <f t="shared" ref="S4035:S4098" si="322">(((J4035/60)/60)/24)+DATE(1970,1,1)</f>
        <v>42614.268796296295</v>
      </c>
      <c r="T4035" s="15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116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20"/>
        <v>1</v>
      </c>
      <c r="P4036" s="8">
        <f t="shared" si="321"/>
        <v>100</v>
      </c>
      <c r="Q4036" s="10" t="s">
        <v>8315</v>
      </c>
      <c r="R4036" t="s">
        <v>8316</v>
      </c>
      <c r="S4036" s="14">
        <f t="shared" si="322"/>
        <v>42067.947337962964</v>
      </c>
      <c r="T4036" s="15">
        <f t="shared" si="323"/>
        <v>42097.905671296292</v>
      </c>
      <c r="U4036">
        <f t="shared" si="324"/>
        <v>2015</v>
      </c>
    </row>
    <row r="4037" spans="1:21" ht="72.5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20"/>
        <v>37</v>
      </c>
      <c r="P4037" s="8">
        <f t="shared" si="321"/>
        <v>147.4</v>
      </c>
      <c r="Q4037" s="10" t="s">
        <v>8315</v>
      </c>
      <c r="R4037" t="s">
        <v>8316</v>
      </c>
      <c r="S4037" s="14">
        <f t="shared" si="322"/>
        <v>41903.882951388885</v>
      </c>
      <c r="T4037" s="15">
        <f t="shared" si="323"/>
        <v>41933.882951388885</v>
      </c>
      <c r="U4037">
        <f t="shared" si="324"/>
        <v>2014</v>
      </c>
    </row>
    <row r="4038" spans="1:21" ht="116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20"/>
        <v>47</v>
      </c>
      <c r="P4038" s="8">
        <f t="shared" si="321"/>
        <v>166.06</v>
      </c>
      <c r="Q4038" s="10" t="s">
        <v>8315</v>
      </c>
      <c r="R4038" t="s">
        <v>8316</v>
      </c>
      <c r="S4038" s="14">
        <f t="shared" si="322"/>
        <v>41804.937083333331</v>
      </c>
      <c r="T4038" s="15">
        <f t="shared" si="323"/>
        <v>41821.9375</v>
      </c>
      <c r="U4038">
        <f t="shared" si="324"/>
        <v>2014</v>
      </c>
    </row>
    <row r="4039" spans="1:21" ht="116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20"/>
        <v>11</v>
      </c>
      <c r="P4039" s="8">
        <f t="shared" si="321"/>
        <v>40</v>
      </c>
      <c r="Q4039" s="10" t="s">
        <v>8315</v>
      </c>
      <c r="R4039" t="s">
        <v>8316</v>
      </c>
      <c r="S4039" s="14">
        <f t="shared" si="322"/>
        <v>42497.070775462969</v>
      </c>
      <c r="T4039" s="15">
        <f t="shared" si="323"/>
        <v>42514.600694444445</v>
      </c>
      <c r="U4039">
        <f t="shared" si="324"/>
        <v>2016</v>
      </c>
    </row>
    <row r="4040" spans="1:21" ht="101.5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20"/>
        <v>12</v>
      </c>
      <c r="P4040" s="8">
        <f t="shared" si="321"/>
        <v>75.25</v>
      </c>
      <c r="Q4040" s="10" t="s">
        <v>8315</v>
      </c>
      <c r="R4040" t="s">
        <v>8316</v>
      </c>
      <c r="S4040" s="14">
        <f t="shared" si="322"/>
        <v>41869.798726851855</v>
      </c>
      <c r="T4040" s="15">
        <f t="shared" si="323"/>
        <v>41929.798726851855</v>
      </c>
      <c r="U4040">
        <f t="shared" si="324"/>
        <v>2014</v>
      </c>
    </row>
    <row r="4041" spans="1:21" ht="87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20"/>
        <v>60</v>
      </c>
      <c r="P4041" s="8">
        <f t="shared" si="321"/>
        <v>60</v>
      </c>
      <c r="Q4041" s="10" t="s">
        <v>8315</v>
      </c>
      <c r="R4041" t="s">
        <v>8316</v>
      </c>
      <c r="S4041" s="14">
        <f t="shared" si="322"/>
        <v>42305.670914351853</v>
      </c>
      <c r="T4041" s="15">
        <f t="shared" si="323"/>
        <v>42339.249305555553</v>
      </c>
      <c r="U4041">
        <f t="shared" si="324"/>
        <v>2015</v>
      </c>
    </row>
    <row r="4042" spans="1:21" ht="101.5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320"/>
        <v>31</v>
      </c>
      <c r="P4042" s="8">
        <f t="shared" si="321"/>
        <v>1250</v>
      </c>
      <c r="Q4042" s="10" t="s">
        <v>8315</v>
      </c>
      <c r="R4042" t="s">
        <v>8316</v>
      </c>
      <c r="S4042" s="14">
        <f t="shared" si="322"/>
        <v>42144.231527777782</v>
      </c>
      <c r="T4042" s="15">
        <f t="shared" si="323"/>
        <v>42203.125</v>
      </c>
      <c r="U4042">
        <f t="shared" si="324"/>
        <v>2015</v>
      </c>
    </row>
    <row r="4043" spans="1:21" ht="72.5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20"/>
        <v>0</v>
      </c>
      <c r="P4043" s="8">
        <f t="shared" si="321"/>
        <v>10.5</v>
      </c>
      <c r="Q4043" s="10" t="s">
        <v>8315</v>
      </c>
      <c r="R4043" t="s">
        <v>8316</v>
      </c>
      <c r="S4043" s="14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116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20"/>
        <v>0</v>
      </c>
      <c r="P4044" s="8">
        <f t="shared" si="321"/>
        <v>7</v>
      </c>
      <c r="Q4044" s="10" t="s">
        <v>8315</v>
      </c>
      <c r="R4044" t="s">
        <v>8316</v>
      </c>
      <c r="S4044" s="14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87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20"/>
        <v>0</v>
      </c>
      <c r="P4045" s="8">
        <f t="shared" si="321"/>
        <v>0</v>
      </c>
      <c r="Q4045" s="10" t="s">
        <v>8315</v>
      </c>
      <c r="R4045" t="s">
        <v>8316</v>
      </c>
      <c r="S4045" s="14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116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20"/>
        <v>38</v>
      </c>
      <c r="P4046" s="8">
        <f t="shared" si="321"/>
        <v>56.25</v>
      </c>
      <c r="Q4046" s="10" t="s">
        <v>8315</v>
      </c>
      <c r="R4046" t="s">
        <v>8316</v>
      </c>
      <c r="S4046" s="14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130.5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20"/>
        <v>0</v>
      </c>
      <c r="P4047" s="8">
        <f t="shared" si="321"/>
        <v>1</v>
      </c>
      <c r="Q4047" s="10" t="s">
        <v>8315</v>
      </c>
      <c r="R4047" t="s">
        <v>8316</v>
      </c>
      <c r="S4047" s="14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116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20"/>
        <v>8</v>
      </c>
      <c r="P4048" s="8">
        <f t="shared" si="321"/>
        <v>38.33</v>
      </c>
      <c r="Q4048" s="10" t="s">
        <v>8315</v>
      </c>
      <c r="R4048" t="s">
        <v>8316</v>
      </c>
      <c r="S4048" s="14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116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20"/>
        <v>2</v>
      </c>
      <c r="P4049" s="8">
        <f t="shared" si="321"/>
        <v>27.5</v>
      </c>
      <c r="Q4049" s="10" t="s">
        <v>8315</v>
      </c>
      <c r="R4049" t="s">
        <v>8316</v>
      </c>
      <c r="S4049" s="14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116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20"/>
        <v>18</v>
      </c>
      <c r="P4050" s="8">
        <f t="shared" si="321"/>
        <v>32.979999999999997</v>
      </c>
      <c r="Q4050" s="10" t="s">
        <v>8315</v>
      </c>
      <c r="R4050" t="s">
        <v>8316</v>
      </c>
      <c r="S4050" s="14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116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20"/>
        <v>0</v>
      </c>
      <c r="P4051" s="8">
        <f t="shared" si="321"/>
        <v>16</v>
      </c>
      <c r="Q4051" s="10" t="s">
        <v>8315</v>
      </c>
      <c r="R4051" t="s">
        <v>8316</v>
      </c>
      <c r="S4051" s="14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116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20"/>
        <v>0</v>
      </c>
      <c r="P4052" s="8">
        <f t="shared" si="321"/>
        <v>1</v>
      </c>
      <c r="Q4052" s="10" t="s">
        <v>8315</v>
      </c>
      <c r="R4052" t="s">
        <v>8316</v>
      </c>
      <c r="S4052" s="14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101.5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20"/>
        <v>0</v>
      </c>
      <c r="P4053" s="8">
        <f t="shared" si="321"/>
        <v>0</v>
      </c>
      <c r="Q4053" s="10" t="s">
        <v>8315</v>
      </c>
      <c r="R4053" t="s">
        <v>8316</v>
      </c>
      <c r="S4053" s="14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130.5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20"/>
        <v>38</v>
      </c>
      <c r="P4054" s="8">
        <f t="shared" si="321"/>
        <v>86.62</v>
      </c>
      <c r="Q4054" s="10" t="s">
        <v>8315</v>
      </c>
      <c r="R4054" t="s">
        <v>8316</v>
      </c>
      <c r="S4054" s="14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87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20"/>
        <v>22</v>
      </c>
      <c r="P4055" s="8">
        <f t="shared" si="321"/>
        <v>55</v>
      </c>
      <c r="Q4055" s="10" t="s">
        <v>8315</v>
      </c>
      <c r="R4055" t="s">
        <v>8316</v>
      </c>
      <c r="S4055" s="14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116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20"/>
        <v>0</v>
      </c>
      <c r="P4056" s="8">
        <f t="shared" si="321"/>
        <v>0</v>
      </c>
      <c r="Q4056" s="10" t="s">
        <v>8315</v>
      </c>
      <c r="R4056" t="s">
        <v>8316</v>
      </c>
      <c r="S4056" s="14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116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20"/>
        <v>18</v>
      </c>
      <c r="P4057" s="8">
        <f t="shared" si="321"/>
        <v>41.95</v>
      </c>
      <c r="Q4057" s="10" t="s">
        <v>8315</v>
      </c>
      <c r="R4057" t="s">
        <v>8316</v>
      </c>
      <c r="S4057" s="14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116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20"/>
        <v>53</v>
      </c>
      <c r="P4058" s="8">
        <f t="shared" si="321"/>
        <v>88.33</v>
      </c>
      <c r="Q4058" s="10" t="s">
        <v>8315</v>
      </c>
      <c r="R4058" t="s">
        <v>8316</v>
      </c>
      <c r="S4058" s="14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116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20"/>
        <v>22</v>
      </c>
      <c r="P4059" s="8">
        <f t="shared" si="321"/>
        <v>129.16999999999999</v>
      </c>
      <c r="Q4059" s="10" t="s">
        <v>8315</v>
      </c>
      <c r="R4059" t="s">
        <v>8316</v>
      </c>
      <c r="S4059" s="14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101.5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20"/>
        <v>3</v>
      </c>
      <c r="P4060" s="8">
        <f t="shared" si="321"/>
        <v>23.75</v>
      </c>
      <c r="Q4060" s="10" t="s">
        <v>8315</v>
      </c>
      <c r="R4060" t="s">
        <v>8316</v>
      </c>
      <c r="S4060" s="14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101.5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20"/>
        <v>3</v>
      </c>
      <c r="P4061" s="8">
        <f t="shared" si="321"/>
        <v>35.71</v>
      </c>
      <c r="Q4061" s="10" t="s">
        <v>8315</v>
      </c>
      <c r="R4061" t="s">
        <v>8316</v>
      </c>
      <c r="S4061" s="14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116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20"/>
        <v>3</v>
      </c>
      <c r="P4062" s="8">
        <f t="shared" si="321"/>
        <v>57</v>
      </c>
      <c r="Q4062" s="10" t="s">
        <v>8315</v>
      </c>
      <c r="R4062" t="s">
        <v>8316</v>
      </c>
      <c r="S4062" s="14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87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20"/>
        <v>0</v>
      </c>
      <c r="P4063" s="8">
        <f t="shared" si="321"/>
        <v>0</v>
      </c>
      <c r="Q4063" s="10" t="s">
        <v>8315</v>
      </c>
      <c r="R4063" t="s">
        <v>8316</v>
      </c>
      <c r="S4063" s="14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116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20"/>
        <v>2</v>
      </c>
      <c r="P4064" s="8">
        <f t="shared" si="321"/>
        <v>163.33000000000001</v>
      </c>
      <c r="Q4064" s="10" t="s">
        <v>8315</v>
      </c>
      <c r="R4064" t="s">
        <v>8316</v>
      </c>
      <c r="S4064" s="14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116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20"/>
        <v>1</v>
      </c>
      <c r="P4065" s="8">
        <f t="shared" si="321"/>
        <v>15</v>
      </c>
      <c r="Q4065" s="10" t="s">
        <v>8315</v>
      </c>
      <c r="R4065" t="s">
        <v>8316</v>
      </c>
      <c r="S4065" s="14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116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20"/>
        <v>19</v>
      </c>
      <c r="P4066" s="8">
        <f t="shared" si="321"/>
        <v>64.17</v>
      </c>
      <c r="Q4066" s="10" t="s">
        <v>8315</v>
      </c>
      <c r="R4066" t="s">
        <v>8316</v>
      </c>
      <c r="S4066" s="14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87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20"/>
        <v>1</v>
      </c>
      <c r="P4067" s="8">
        <f t="shared" si="321"/>
        <v>6.75</v>
      </c>
      <c r="Q4067" s="10" t="s">
        <v>8315</v>
      </c>
      <c r="R4067" t="s">
        <v>8316</v>
      </c>
      <c r="S4067" s="14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116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20"/>
        <v>0</v>
      </c>
      <c r="P4068" s="8">
        <f t="shared" si="321"/>
        <v>25</v>
      </c>
      <c r="Q4068" s="10" t="s">
        <v>8315</v>
      </c>
      <c r="R4068" t="s">
        <v>8316</v>
      </c>
      <c r="S4068" s="14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116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20"/>
        <v>61</v>
      </c>
      <c r="P4069" s="8">
        <f t="shared" si="321"/>
        <v>179.12</v>
      </c>
      <c r="Q4069" s="10" t="s">
        <v>8315</v>
      </c>
      <c r="R4069" t="s">
        <v>8316</v>
      </c>
      <c r="S4069" s="14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87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20"/>
        <v>1</v>
      </c>
      <c r="P4070" s="8">
        <f t="shared" si="321"/>
        <v>34.950000000000003</v>
      </c>
      <c r="Q4070" s="10" t="s">
        <v>8315</v>
      </c>
      <c r="R4070" t="s">
        <v>8316</v>
      </c>
      <c r="S4070" s="14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101.5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20"/>
        <v>34</v>
      </c>
      <c r="P4071" s="8">
        <f t="shared" si="321"/>
        <v>33.08</v>
      </c>
      <c r="Q4071" s="10" t="s">
        <v>8315</v>
      </c>
      <c r="R4071" t="s">
        <v>8316</v>
      </c>
      <c r="S4071" s="14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87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20"/>
        <v>17</v>
      </c>
      <c r="P4072" s="8">
        <f t="shared" si="321"/>
        <v>27.5</v>
      </c>
      <c r="Q4072" s="10" t="s">
        <v>8315</v>
      </c>
      <c r="R4072" t="s">
        <v>8316</v>
      </c>
      <c r="S4072" s="14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116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20"/>
        <v>0</v>
      </c>
      <c r="P4073" s="8">
        <f t="shared" si="321"/>
        <v>0</v>
      </c>
      <c r="Q4073" s="10" t="s">
        <v>8315</v>
      </c>
      <c r="R4073" t="s">
        <v>8316</v>
      </c>
      <c r="S4073" s="14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116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20"/>
        <v>0</v>
      </c>
      <c r="P4074" s="8">
        <f t="shared" si="321"/>
        <v>2</v>
      </c>
      <c r="Q4074" s="10" t="s">
        <v>8315</v>
      </c>
      <c r="R4074" t="s">
        <v>8316</v>
      </c>
      <c r="S4074" s="14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116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20"/>
        <v>1</v>
      </c>
      <c r="P4075" s="8">
        <f t="shared" si="321"/>
        <v>18.5</v>
      </c>
      <c r="Q4075" s="10" t="s">
        <v>8315</v>
      </c>
      <c r="R4075" t="s">
        <v>8316</v>
      </c>
      <c r="S4075" s="14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116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20"/>
        <v>27</v>
      </c>
      <c r="P4076" s="8">
        <f t="shared" si="321"/>
        <v>35</v>
      </c>
      <c r="Q4076" s="10" t="s">
        <v>8315</v>
      </c>
      <c r="R4076" t="s">
        <v>8316</v>
      </c>
      <c r="S4076" s="14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116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20"/>
        <v>29</v>
      </c>
      <c r="P4077" s="8">
        <f t="shared" si="321"/>
        <v>44.31</v>
      </c>
      <c r="Q4077" s="10" t="s">
        <v>8315</v>
      </c>
      <c r="R4077" t="s">
        <v>8316</v>
      </c>
      <c r="S4077" s="14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87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20"/>
        <v>0</v>
      </c>
      <c r="P4078" s="8">
        <f t="shared" si="321"/>
        <v>0</v>
      </c>
      <c r="Q4078" s="10" t="s">
        <v>8315</v>
      </c>
      <c r="R4078" t="s">
        <v>8316</v>
      </c>
      <c r="S4078" s="14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116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20"/>
        <v>9</v>
      </c>
      <c r="P4079" s="8">
        <f t="shared" si="321"/>
        <v>222.5</v>
      </c>
      <c r="Q4079" s="10" t="s">
        <v>8315</v>
      </c>
      <c r="R4079" t="s">
        <v>8316</v>
      </c>
      <c r="S4079" s="14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116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20"/>
        <v>0</v>
      </c>
      <c r="P4080" s="8">
        <f t="shared" si="321"/>
        <v>0</v>
      </c>
      <c r="Q4080" s="10" t="s">
        <v>8315</v>
      </c>
      <c r="R4080" t="s">
        <v>8316</v>
      </c>
      <c r="S4080" s="14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116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20"/>
        <v>0</v>
      </c>
      <c r="P4081" s="8">
        <f t="shared" si="321"/>
        <v>5</v>
      </c>
      <c r="Q4081" s="10" t="s">
        <v>8315</v>
      </c>
      <c r="R4081" t="s">
        <v>8316</v>
      </c>
      <c r="S4081" s="14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101.5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20"/>
        <v>0</v>
      </c>
      <c r="P4082" s="8">
        <f t="shared" si="321"/>
        <v>0</v>
      </c>
      <c r="Q4082" s="10" t="s">
        <v>8315</v>
      </c>
      <c r="R4082" t="s">
        <v>8316</v>
      </c>
      <c r="S4082" s="14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101.5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20"/>
        <v>16</v>
      </c>
      <c r="P4083" s="8">
        <f t="shared" si="321"/>
        <v>29.17</v>
      </c>
      <c r="Q4083" s="10" t="s">
        <v>8315</v>
      </c>
      <c r="R4083" t="s">
        <v>8316</v>
      </c>
      <c r="S4083" s="14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116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20"/>
        <v>2</v>
      </c>
      <c r="P4084" s="8">
        <f t="shared" si="321"/>
        <v>1.5</v>
      </c>
      <c r="Q4084" s="10" t="s">
        <v>8315</v>
      </c>
      <c r="R4084" t="s">
        <v>8316</v>
      </c>
      <c r="S4084" s="14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116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20"/>
        <v>22</v>
      </c>
      <c r="P4085" s="8">
        <f t="shared" si="321"/>
        <v>126.5</v>
      </c>
      <c r="Q4085" s="10" t="s">
        <v>8315</v>
      </c>
      <c r="R4085" t="s">
        <v>8316</v>
      </c>
      <c r="S4085" s="14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101.5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20"/>
        <v>0</v>
      </c>
      <c r="P4086" s="8">
        <f t="shared" si="321"/>
        <v>10</v>
      </c>
      <c r="Q4086" s="10" t="s">
        <v>8315</v>
      </c>
      <c r="R4086" t="s">
        <v>8316</v>
      </c>
      <c r="S4086" s="14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116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20"/>
        <v>0</v>
      </c>
      <c r="P4087" s="8">
        <f t="shared" si="321"/>
        <v>10</v>
      </c>
      <c r="Q4087" s="10" t="s">
        <v>8315</v>
      </c>
      <c r="R4087" t="s">
        <v>8316</v>
      </c>
      <c r="S4087" s="14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116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20"/>
        <v>5</v>
      </c>
      <c r="P4088" s="8">
        <f t="shared" si="321"/>
        <v>9.4</v>
      </c>
      <c r="Q4088" s="10" t="s">
        <v>8315</v>
      </c>
      <c r="R4088" t="s">
        <v>8316</v>
      </c>
      <c r="S4088" s="14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ht="58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20"/>
        <v>0</v>
      </c>
      <c r="P4089" s="8">
        <f t="shared" si="321"/>
        <v>0</v>
      </c>
      <c r="Q4089" s="10" t="s">
        <v>8315</v>
      </c>
      <c r="R4089" t="s">
        <v>8316</v>
      </c>
      <c r="S4089" s="14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101.5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20"/>
        <v>11</v>
      </c>
      <c r="P4090" s="8">
        <f t="shared" si="321"/>
        <v>72</v>
      </c>
      <c r="Q4090" s="10" t="s">
        <v>8315</v>
      </c>
      <c r="R4090" t="s">
        <v>8316</v>
      </c>
      <c r="S4090" s="14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116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20"/>
        <v>5</v>
      </c>
      <c r="P4091" s="8">
        <f t="shared" si="321"/>
        <v>30</v>
      </c>
      <c r="Q4091" s="10" t="s">
        <v>8315</v>
      </c>
      <c r="R4091" t="s">
        <v>8316</v>
      </c>
      <c r="S4091" s="14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101.5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20"/>
        <v>3</v>
      </c>
      <c r="P4092" s="8">
        <f t="shared" si="321"/>
        <v>10.67</v>
      </c>
      <c r="Q4092" s="10" t="s">
        <v>8315</v>
      </c>
      <c r="R4092" t="s">
        <v>8316</v>
      </c>
      <c r="S4092" s="14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116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20"/>
        <v>13</v>
      </c>
      <c r="P4093" s="8">
        <f t="shared" si="321"/>
        <v>25.5</v>
      </c>
      <c r="Q4093" s="10" t="s">
        <v>8315</v>
      </c>
      <c r="R4093" t="s">
        <v>8316</v>
      </c>
      <c r="S4093" s="14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101.5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20"/>
        <v>0</v>
      </c>
      <c r="P4094" s="8">
        <f t="shared" si="321"/>
        <v>20</v>
      </c>
      <c r="Q4094" s="10" t="s">
        <v>8315</v>
      </c>
      <c r="R4094" t="s">
        <v>8316</v>
      </c>
      <c r="S4094" s="14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116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20"/>
        <v>2</v>
      </c>
      <c r="P4095" s="8">
        <f t="shared" si="321"/>
        <v>15</v>
      </c>
      <c r="Q4095" s="10" t="s">
        <v>8315</v>
      </c>
      <c r="R4095" t="s">
        <v>8316</v>
      </c>
      <c r="S4095" s="14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101.5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20"/>
        <v>37</v>
      </c>
      <c r="P4096" s="8">
        <f t="shared" si="321"/>
        <v>91.25</v>
      </c>
      <c r="Q4096" s="10" t="s">
        <v>8315</v>
      </c>
      <c r="R4096" t="s">
        <v>8316</v>
      </c>
      <c r="S4096" s="14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87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20"/>
        <v>3</v>
      </c>
      <c r="P4097" s="8">
        <f t="shared" si="321"/>
        <v>800</v>
      </c>
      <c r="Q4097" s="10" t="s">
        <v>8315</v>
      </c>
      <c r="R4097" t="s">
        <v>8316</v>
      </c>
      <c r="S4097" s="14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116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320"/>
        <v>11</v>
      </c>
      <c r="P4098" s="8">
        <f t="shared" si="321"/>
        <v>80</v>
      </c>
      <c r="Q4098" s="10" t="s">
        <v>8315</v>
      </c>
      <c r="R4098" t="s">
        <v>8316</v>
      </c>
      <c r="S4098" s="14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116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325">ROUND(E4099/D4099*100,0)</f>
        <v>0</v>
      </c>
      <c r="P4099" s="8">
        <f t="shared" ref="P4099:P4115" si="326">IFERROR(ROUND(E4099/L4099,2),0)</f>
        <v>0</v>
      </c>
      <c r="Q4099" s="10" t="s">
        <v>8315</v>
      </c>
      <c r="R4099" t="s">
        <v>8316</v>
      </c>
      <c r="S4099" s="14">
        <f t="shared" ref="S4099:S4115" si="327">(((J4099/60)/60)/24)+DATE(1970,1,1)</f>
        <v>42344.824502314819</v>
      </c>
      <c r="T4099" s="15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87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25"/>
        <v>0</v>
      </c>
      <c r="P4100" s="8">
        <f t="shared" si="326"/>
        <v>0</v>
      </c>
      <c r="Q4100" s="10" t="s">
        <v>8315</v>
      </c>
      <c r="R4100" t="s">
        <v>8316</v>
      </c>
      <c r="S4100" s="14">
        <f t="shared" si="327"/>
        <v>42495.722187499996</v>
      </c>
      <c r="T4100" s="15">
        <f t="shared" si="328"/>
        <v>42525.722187499996</v>
      </c>
      <c r="U4100">
        <f t="shared" si="329"/>
        <v>2016</v>
      </c>
    </row>
    <row r="4101" spans="1:21" ht="130.5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25"/>
        <v>1</v>
      </c>
      <c r="P4101" s="8">
        <f t="shared" si="326"/>
        <v>50</v>
      </c>
      <c r="Q4101" s="10" t="s">
        <v>8315</v>
      </c>
      <c r="R4101" t="s">
        <v>8316</v>
      </c>
      <c r="S4101" s="14">
        <f t="shared" si="327"/>
        <v>42570.850381944445</v>
      </c>
      <c r="T4101" s="15">
        <f t="shared" si="328"/>
        <v>42615.850381944445</v>
      </c>
      <c r="U4101">
        <f t="shared" si="329"/>
        <v>2016</v>
      </c>
    </row>
    <row r="4102" spans="1:21" ht="87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25"/>
        <v>0</v>
      </c>
      <c r="P4102" s="8">
        <f t="shared" si="326"/>
        <v>0</v>
      </c>
      <c r="Q4102" s="10" t="s">
        <v>8315</v>
      </c>
      <c r="R4102" t="s">
        <v>8316</v>
      </c>
      <c r="S4102" s="14">
        <f t="shared" si="327"/>
        <v>41927.124884259261</v>
      </c>
      <c r="T4102" s="15">
        <f t="shared" si="328"/>
        <v>41937.124884259261</v>
      </c>
      <c r="U4102">
        <f t="shared" si="329"/>
        <v>2014</v>
      </c>
    </row>
    <row r="4103" spans="1:21" ht="101.5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25"/>
        <v>0</v>
      </c>
      <c r="P4103" s="8">
        <f t="shared" si="326"/>
        <v>0</v>
      </c>
      <c r="Q4103" s="10" t="s">
        <v>8315</v>
      </c>
      <c r="R4103" t="s">
        <v>8316</v>
      </c>
      <c r="S4103" s="14">
        <f t="shared" si="327"/>
        <v>42730.903726851851</v>
      </c>
      <c r="T4103" s="15">
        <f t="shared" si="328"/>
        <v>42760.903726851851</v>
      </c>
      <c r="U4103">
        <f t="shared" si="329"/>
        <v>2016</v>
      </c>
    </row>
    <row r="4104" spans="1:21" ht="101.5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25"/>
        <v>27</v>
      </c>
      <c r="P4104" s="8">
        <f t="shared" si="326"/>
        <v>22.83</v>
      </c>
      <c r="Q4104" s="10" t="s">
        <v>8315</v>
      </c>
      <c r="R4104" t="s">
        <v>8316</v>
      </c>
      <c r="S4104" s="14">
        <f t="shared" si="327"/>
        <v>42475.848067129627</v>
      </c>
      <c r="T4104" s="15">
        <f t="shared" si="328"/>
        <v>42505.848067129627</v>
      </c>
      <c r="U4104">
        <f t="shared" si="329"/>
        <v>2016</v>
      </c>
    </row>
    <row r="4105" spans="1:21" ht="116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25"/>
        <v>10</v>
      </c>
      <c r="P4105" s="8">
        <f t="shared" si="326"/>
        <v>16.670000000000002</v>
      </c>
      <c r="Q4105" s="10" t="s">
        <v>8315</v>
      </c>
      <c r="R4105" t="s">
        <v>8316</v>
      </c>
      <c r="S4105" s="14">
        <f t="shared" si="327"/>
        <v>42188.83293981482</v>
      </c>
      <c r="T4105" s="15">
        <f t="shared" si="328"/>
        <v>42242.772222222222</v>
      </c>
      <c r="U4105">
        <f t="shared" si="329"/>
        <v>2015</v>
      </c>
    </row>
    <row r="4106" spans="1:21" ht="101.5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25"/>
        <v>21</v>
      </c>
      <c r="P4106" s="8">
        <f t="shared" si="326"/>
        <v>45.79</v>
      </c>
      <c r="Q4106" s="10" t="s">
        <v>8315</v>
      </c>
      <c r="R4106" t="s">
        <v>8316</v>
      </c>
      <c r="S4106" s="14">
        <f t="shared" si="327"/>
        <v>42640.278171296297</v>
      </c>
      <c r="T4106" s="15">
        <f t="shared" si="328"/>
        <v>42670.278171296297</v>
      </c>
      <c r="U4106">
        <f t="shared" si="329"/>
        <v>2016</v>
      </c>
    </row>
    <row r="4107" spans="1:21" ht="116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25"/>
        <v>7</v>
      </c>
      <c r="P4107" s="8">
        <f t="shared" si="326"/>
        <v>383.33</v>
      </c>
      <c r="Q4107" s="10" t="s">
        <v>8315</v>
      </c>
      <c r="R4107" t="s">
        <v>8316</v>
      </c>
      <c r="S4107" s="14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116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25"/>
        <v>71</v>
      </c>
      <c r="P4108" s="8">
        <f t="shared" si="326"/>
        <v>106.97</v>
      </c>
      <c r="Q4108" s="10" t="s">
        <v>8315</v>
      </c>
      <c r="R4108" t="s">
        <v>8316</v>
      </c>
      <c r="S4108" s="14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130.5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25"/>
        <v>2</v>
      </c>
      <c r="P4109" s="8">
        <f t="shared" si="326"/>
        <v>10.25</v>
      </c>
      <c r="Q4109" s="10" t="s">
        <v>8315</v>
      </c>
      <c r="R4109" t="s">
        <v>8316</v>
      </c>
      <c r="S4109" s="14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130.5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25"/>
        <v>2</v>
      </c>
      <c r="P4110" s="8">
        <f t="shared" si="326"/>
        <v>59</v>
      </c>
      <c r="Q4110" s="10" t="s">
        <v>8315</v>
      </c>
      <c r="R4110" t="s">
        <v>8316</v>
      </c>
      <c r="S4110" s="14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116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25"/>
        <v>0</v>
      </c>
      <c r="P4111" s="8">
        <f t="shared" si="326"/>
        <v>0</v>
      </c>
      <c r="Q4111" s="10" t="s">
        <v>8315</v>
      </c>
      <c r="R4111" t="s">
        <v>8316</v>
      </c>
      <c r="S4111" s="14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116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25"/>
        <v>29</v>
      </c>
      <c r="P4112" s="8">
        <f t="shared" si="326"/>
        <v>14.33</v>
      </c>
      <c r="Q4112" s="10" t="s">
        <v>8315</v>
      </c>
      <c r="R4112" t="s">
        <v>8316</v>
      </c>
      <c r="S4112" s="14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101.5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25"/>
        <v>3</v>
      </c>
      <c r="P4113" s="8">
        <f t="shared" si="326"/>
        <v>15.67</v>
      </c>
      <c r="Q4113" s="10" t="s">
        <v>8315</v>
      </c>
      <c r="R4113" t="s">
        <v>8316</v>
      </c>
      <c r="S4113" s="14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116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25"/>
        <v>0</v>
      </c>
      <c r="P4114" s="8">
        <f t="shared" si="326"/>
        <v>1</v>
      </c>
      <c r="Q4114" s="10" t="s">
        <v>8315</v>
      </c>
      <c r="R4114" t="s">
        <v>8316</v>
      </c>
      <c r="S4114" s="14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116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25"/>
        <v>0</v>
      </c>
      <c r="P4115" s="8">
        <f t="shared" si="326"/>
        <v>1</v>
      </c>
      <c r="Q4115" s="10" t="s">
        <v>8315</v>
      </c>
      <c r="R4115" t="s">
        <v>8316</v>
      </c>
      <c r="S4115" s="14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</sheetData>
  <conditionalFormatting sqref="F1:F1048576">
    <cfRule type="cellIs" dxfId="7" priority="3" operator="equal">
      <formula>"canceled"</formula>
    </cfRule>
    <cfRule type="cellIs" dxfId="6" priority="5" operator="equal">
      <formula>"failed"</formula>
    </cfRule>
    <cfRule type="cellIs" dxfId="5" priority="6" operator="equal">
      <formula>"live"</formula>
    </cfRule>
    <cfRule type="cellIs" dxfId="4" priority="7" operator="equal">
      <formula>"successful"</formula>
    </cfRule>
    <cfRule type="cellIs" dxfId="3" priority="8" operator="equal">
      <formula>"successful"</formula>
    </cfRule>
    <cfRule type="cellIs" dxfId="2" priority="9" operator="equal">
      <formula>"live"</formula>
    </cfRule>
    <cfRule type="cellIs" dxfId="1" priority="10" operator="equal">
      <formula>"successful"</formula>
    </cfRule>
  </conditionalFormatting>
  <conditionalFormatting sqref="F1">
    <cfRule type="cellIs" dxfId="0" priority="4" operator="equal">
      <formula>"canceled"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F2126381553441AAB919CB53585984" ma:contentTypeVersion="13" ma:contentTypeDescription="Create a new document." ma:contentTypeScope="" ma:versionID="8002fdfdd57e85f9d64d1ef3d9714854">
  <xsd:schema xmlns:xsd="http://www.w3.org/2001/XMLSchema" xmlns:xs="http://www.w3.org/2001/XMLSchema" xmlns:p="http://schemas.microsoft.com/office/2006/metadata/properties" xmlns:ns3="fb6f0dd5-0349-47c8-82f6-4423e71a7ac1" xmlns:ns4="ac8e30ca-65e9-4041-b86a-4d1b6d416c33" targetNamespace="http://schemas.microsoft.com/office/2006/metadata/properties" ma:root="true" ma:fieldsID="951333ca951cf7b7f3aca66486469898" ns3:_="" ns4:_="">
    <xsd:import namespace="fb6f0dd5-0349-47c8-82f6-4423e71a7ac1"/>
    <xsd:import namespace="ac8e30ca-65e9-4041-b86a-4d1b6d416c3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f0dd5-0349-47c8-82f6-4423e71a7a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2" nillable="true" ma:displayName="MediaServiceLocation" ma:description="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e30ca-65e9-4041-b86a-4d1b6d416c3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5DA27A-0311-42D1-BA86-F6910DBAFD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f0dd5-0349-47c8-82f6-4423e71a7ac1"/>
    <ds:schemaRef ds:uri="ac8e30ca-65e9-4041-b86a-4d1b6d416c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F81234-D79F-42B3-8E0C-75CA07BAE21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E0593F-29C1-48B3-A84F-5B31F92AEE7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 </vt:lpstr>
      <vt:lpstr>Outcome based on Launch date EX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Yodit Teamir Rezene</cp:lastModifiedBy>
  <dcterms:created xsi:type="dcterms:W3CDTF">2017-04-20T15:17:24Z</dcterms:created>
  <dcterms:modified xsi:type="dcterms:W3CDTF">2021-03-01T00:57:47Z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0x010100D3F2126381553441AAB919CB53585984</vt:lpwstr>
  </property>
</Properties>
</file>