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el B\Downloads\"/>
    </mc:Choice>
  </mc:AlternateContent>
  <bookViews>
    <workbookView xWindow="0" yWindow="0" windowWidth="20490" windowHeight="8235"/>
  </bookViews>
  <sheets>
    <sheet name="Polo360 Factibilidad economica" sheetId="1" r:id="rId1"/>
    <sheet name="Factibilidad Tecnic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5" i="1"/>
  <c r="H26" i="1"/>
  <c r="H21" i="1" l="1"/>
  <c r="G8" i="1"/>
  <c r="G4" i="1"/>
  <c r="G5" i="1"/>
  <c r="G6" i="1"/>
  <c r="H40" i="1"/>
  <c r="H39" i="1"/>
  <c r="H12" i="1" l="1"/>
  <c r="H17" i="1"/>
  <c r="H13" i="1"/>
  <c r="B27" i="1"/>
  <c r="H27" i="1" s="1"/>
  <c r="B26" i="1"/>
  <c r="H22" i="1"/>
  <c r="H28" i="1" l="1"/>
  <c r="H18" i="1"/>
  <c r="G7" i="1"/>
  <c r="H41" i="1"/>
  <c r="H29" i="1" l="1"/>
  <c r="H32" i="1" s="1"/>
  <c r="H35" i="1" l="1"/>
</calcChain>
</file>

<file path=xl/sharedStrings.xml><?xml version="1.0" encoding="utf-8"?>
<sst xmlns="http://schemas.openxmlformats.org/spreadsheetml/2006/main" count="113" uniqueCount="80">
  <si>
    <t>Descripción</t>
  </si>
  <si>
    <t>Recursos Humanos</t>
  </si>
  <si>
    <t>Cargo</t>
  </si>
  <si>
    <t>Costo Individual</t>
  </si>
  <si>
    <t>Costo Total</t>
  </si>
  <si>
    <t>Ing. Sistema (Líder del Proyecto)</t>
  </si>
  <si>
    <t>Programador</t>
  </si>
  <si>
    <t>Total</t>
  </si>
  <si>
    <t>Recursos Tecnológicos</t>
  </si>
  <si>
    <t>Hardware</t>
  </si>
  <si>
    <t>Cantidad</t>
  </si>
  <si>
    <t>Costo/Hora</t>
  </si>
  <si>
    <t>Software</t>
  </si>
  <si>
    <t>Licencia Microsoft Office</t>
  </si>
  <si>
    <t>Recursos Materiales</t>
  </si>
  <si>
    <t>Costo</t>
  </si>
  <si>
    <t xml:space="preserve">Cartuchos para Impresora  </t>
  </si>
  <si>
    <t>Transporte a la empresa</t>
  </si>
  <si>
    <t>Viáticos (almuerzo)</t>
  </si>
  <si>
    <t>Imprevistos</t>
  </si>
  <si>
    <t>Subtotal</t>
  </si>
  <si>
    <t>COSTO TOTAL DEL PROYECTO</t>
  </si>
  <si>
    <t>TOTAL</t>
  </si>
  <si>
    <t>RECURSOS TÉCNICOS PARA EL DESARROLLO DEL PROYECTO</t>
  </si>
  <si>
    <t>Tipo de recurso</t>
  </si>
  <si>
    <t>Nombre del recurso</t>
  </si>
  <si>
    <t>Recursos</t>
  </si>
  <si>
    <t>Humanos</t>
  </si>
  <si>
    <t>Experto en el área de Desarrollo</t>
  </si>
  <si>
    <t>Computador</t>
  </si>
  <si>
    <t>Impresora Multifunción</t>
  </si>
  <si>
    <t>HP Deskjet F4400 series multifunción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</si>
  <si>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</si>
  <si>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</si>
  <si>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</si>
  <si>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</si>
  <si>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</si>
  <si>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</si>
  <si>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</si>
  <si>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 xml:space="preserve">Conclusión: Según los recursos técnicos que se requieren para el desarrollo del proyecto, estos se pueden conseguir en el país, por tal razón, el proyecto es factible técnicamente </t>
  </si>
  <si>
    <t xml:space="preserve">   1 TB disco duro</t>
  </si>
  <si>
    <t>Editor de texto</t>
  </si>
  <si>
    <t>Windows 10 Profesional</t>
  </si>
  <si>
    <t>Costos recurrentes</t>
  </si>
  <si>
    <t>Hosting anual</t>
  </si>
  <si>
    <t>Dominio .com</t>
  </si>
  <si>
    <t>Alojamiento y dominio</t>
  </si>
  <si>
    <t>Intel core i5 9th Gen</t>
  </si>
  <si>
    <t>PC (Sandra)</t>
  </si>
  <si>
    <t>PC (Yoel)</t>
  </si>
  <si>
    <t>4GB de RAM</t>
  </si>
  <si>
    <t>Intel core i3</t>
  </si>
  <si>
    <t>PC (Angelica)</t>
  </si>
  <si>
    <t>Intelel Coleron</t>
  </si>
  <si>
    <t xml:space="preserve">   160GB HDD</t>
  </si>
  <si>
    <t>128GB SSD y 1TB HDD</t>
  </si>
  <si>
    <t>PC (Anadelis)</t>
  </si>
  <si>
    <t>Intel Coleron</t>
  </si>
  <si>
    <t>8GB de RAM</t>
  </si>
  <si>
    <t>Visual Studio Code</t>
  </si>
  <si>
    <t>Adobe Desing</t>
  </si>
  <si>
    <t>Adobe Premier</t>
  </si>
  <si>
    <t>Gerente informatico(Yoel)</t>
  </si>
  <si>
    <t>Analistas (Anadelis)</t>
  </si>
  <si>
    <t>Programador (Angelica</t>
  </si>
  <si>
    <t>Diseñador (Sandra)</t>
  </si>
  <si>
    <t xml:space="preserve">    Licencia Adobe</t>
  </si>
  <si>
    <t>160 horas Computadora</t>
  </si>
  <si>
    <t>Imprevistos(15%)</t>
  </si>
  <si>
    <t>Nombre                    N°</t>
  </si>
  <si>
    <t>Anadelis Carmona        1</t>
  </si>
  <si>
    <t>Yoel Briones                 1</t>
  </si>
  <si>
    <t>Angelica alvarez           1</t>
  </si>
  <si>
    <t>Diseñador Web</t>
  </si>
  <si>
    <t>Analista</t>
  </si>
  <si>
    <t>Sandra Alfaro                1</t>
  </si>
  <si>
    <t>Resma de Papel carta 8,5x11</t>
  </si>
  <si>
    <t>Caja de lapiceros</t>
  </si>
  <si>
    <t>Marcadores</t>
  </si>
  <si>
    <t xml:space="preserve">Rollo de papel presentación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</si>
</sst>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₡&quot;* #,##0.00_-;\-&quot;₡&quot;* #,##0.00_-;_-&quot;₡&quot;* &quot;-&quot;??_-;_-@_-"/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FF0000"/>
      <name val="Calibri Light"/>
      <family val="2"/>
    </font>
    <font>
      <b/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Calibri Light"/>
      <family val="2"/>
    </font>
    <font>
      <b/>
      <sz val="10"/>
      <color theme="1"/>
      <name val="Times New Roman"/>
      <family val="1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6"/>
      <color rgb="FFFFFFFF"/>
      <name val="Calibri Light"/>
      <family val="2"/>
    </font>
    <font>
      <b/>
      <sz val="11"/>
      <color rgb="FF000000"/>
      <name val="Century Schoolbook"/>
      <family val="1"/>
    </font>
    <font>
      <sz val="11"/>
      <color rgb="FF000000"/>
      <name val="Century Schoolbook"/>
      <family val="1"/>
    </font>
    <font>
      <sz val="9"/>
      <color rgb="FF000000"/>
      <name val="Lucida Sans Unicode"/>
      <family val="2"/>
    </font>
    <font>
      <sz val="9"/>
      <color rgb="FF000000"/>
      <name val="Century Schoolbook"/>
      <family val="1"/>
    </font>
    <font>
      <b/>
      <sz val="12"/>
      <color rgb="FF7030A0"/>
      <name val="Calibri Light"/>
      <family val="2"/>
    </font>
    <font>
      <b/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295D2"/>
      </left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 style="medium">
        <color rgb="FF7295D2"/>
      </right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/>
      <right style="thin">
        <color rgb="FF7F7F7F"/>
      </right>
      <top style="medium">
        <color rgb="FF7295D2"/>
      </top>
      <bottom style="medium">
        <color rgb="FF7295D2"/>
      </bottom>
      <diagonal/>
    </border>
    <border>
      <left style="thin">
        <color rgb="FF7F7F7F"/>
      </left>
      <right/>
      <top style="medium">
        <color rgb="FF7295D2"/>
      </top>
      <bottom style="medium">
        <color rgb="FF7295D2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/>
      <top style="medium">
        <color rgb="FF7295D2"/>
      </top>
      <bottom/>
      <diagonal/>
    </border>
    <border>
      <left style="medium">
        <color rgb="FF7295D2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92">
    <xf numFmtId="0" fontId="0" fillId="0" borderId="0" xfId="0"/>
    <xf numFmtId="0" fontId="6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44" fontId="7" fillId="0" borderId="6" xfId="1" applyFont="1" applyBorder="1" applyAlignment="1">
      <alignment horizontal="center" vertical="center" wrapText="1"/>
    </xf>
    <xf numFmtId="44" fontId="7" fillId="6" borderId="6" xfId="1" applyFont="1" applyFill="1" applyBorder="1" applyAlignment="1">
      <alignment horizontal="center" vertical="center" wrapText="1"/>
    </xf>
    <xf numFmtId="44" fontId="9" fillId="0" borderId="6" xfId="1" applyFont="1" applyBorder="1" applyAlignment="1">
      <alignment horizontal="center" vertical="center" wrapText="1"/>
    </xf>
    <xf numFmtId="44" fontId="7" fillId="6" borderId="6" xfId="0" applyNumberFormat="1" applyFont="1" applyFill="1" applyBorder="1" applyAlignment="1">
      <alignment horizontal="center" vertical="center" wrapText="1"/>
    </xf>
    <xf numFmtId="44" fontId="7" fillId="0" borderId="6" xfId="0" applyNumberFormat="1" applyFont="1" applyBorder="1" applyAlignment="1">
      <alignment horizontal="center" vertical="center" wrapText="1"/>
    </xf>
    <xf numFmtId="44" fontId="2" fillId="2" borderId="6" xfId="2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4" fontId="10" fillId="4" borderId="1" xfId="4" applyNumberFormat="1" applyFont="1" applyAlignment="1">
      <alignment horizontal="center" vertical="center" wrapText="1"/>
    </xf>
    <xf numFmtId="44" fontId="11" fillId="4" borderId="1" xfId="4" applyNumberFormat="1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vertical="top" wrapText="1"/>
    </xf>
    <xf numFmtId="0" fontId="14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8" borderId="18" xfId="0" applyFont="1" applyFill="1" applyBorder="1" applyAlignment="1">
      <alignment horizontal="center" vertical="center" wrapText="1"/>
    </xf>
    <xf numFmtId="44" fontId="18" fillId="3" borderId="0" xfId="3" applyNumberFormat="1" applyFont="1"/>
    <xf numFmtId="0" fontId="6" fillId="6" borderId="2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vertical="top" wrapText="1"/>
    </xf>
    <xf numFmtId="0" fontId="14" fillId="0" borderId="21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164" fontId="6" fillId="6" borderId="6" xfId="0" applyNumberFormat="1" applyFont="1" applyFill="1" applyBorder="1" applyAlignment="1">
      <alignment horizontal="center" vertical="center" wrapText="1"/>
    </xf>
    <xf numFmtId="0" fontId="0" fillId="9" borderId="23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0" borderId="0" xfId="0" applyBorder="1"/>
    <xf numFmtId="0" fontId="7" fillId="6" borderId="3" xfId="0" applyFont="1" applyFill="1" applyBorder="1" applyAlignment="1">
      <alignment horizontal="left" vertical="center" wrapText="1"/>
    </xf>
    <xf numFmtId="44" fontId="7" fillId="6" borderId="3" xfId="1" applyFont="1" applyFill="1" applyBorder="1" applyAlignment="1">
      <alignment horizontal="center" vertical="center" wrapText="1"/>
    </xf>
    <xf numFmtId="44" fontId="7" fillId="6" borderId="4" xfId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44" fontId="7" fillId="0" borderId="3" xfId="1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44" fontId="7" fillId="0" borderId="22" xfId="1" applyFont="1" applyBorder="1" applyAlignment="1">
      <alignment horizontal="center" vertical="center" wrapText="1"/>
    </xf>
    <xf numFmtId="44" fontId="11" fillId="4" borderId="8" xfId="4" applyNumberFormat="1" applyFont="1" applyBorder="1" applyAlignment="1">
      <alignment horizontal="center" vertical="center" wrapText="1"/>
    </xf>
    <xf numFmtId="44" fontId="11" fillId="4" borderId="7" xfId="4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44" fontId="10" fillId="4" borderId="8" xfId="4" applyNumberFormat="1" applyFont="1" applyBorder="1" applyAlignment="1">
      <alignment horizontal="center" vertical="center" wrapText="1"/>
    </xf>
    <xf numFmtId="44" fontId="10" fillId="4" borderId="7" xfId="4" applyNumberFormat="1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4" fontId="6" fillId="0" borderId="3" xfId="1" applyFont="1" applyBorder="1" applyAlignment="1">
      <alignment horizontal="center" vertical="center" wrapText="1"/>
    </xf>
    <xf numFmtId="44" fontId="2" fillId="2" borderId="3" xfId="2" applyNumberFormat="1" applyBorder="1" applyAlignment="1">
      <alignment horizontal="center" vertical="center" wrapText="1"/>
    </xf>
    <xf numFmtId="44" fontId="2" fillId="2" borderId="4" xfId="2" applyNumberFormat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44" fontId="7" fillId="0" borderId="4" xfId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9" borderId="2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</cellXfs>
  <cellStyles count="5">
    <cellStyle name="Bueno" xfId="2" builtinId="26"/>
    <cellStyle name="Entrada" xfId="4" builtinId="20"/>
    <cellStyle name="Incorrecto" xfId="3" builtinId="27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tabSelected="1" workbookViewId="0">
      <selection activeCell="F25" sqref="F25:G25"/>
    </sheetView>
  </sheetViews>
  <sheetFormatPr baseColWidth="10" defaultRowHeight="15" x14ac:dyDescent="0.25"/>
  <cols>
    <col min="2" max="2" width="29.140625" customWidth="1"/>
    <col min="3" max="3" width="14.85546875" bestFit="1" customWidth="1"/>
    <col min="4" max="4" width="14.7109375" bestFit="1" customWidth="1"/>
    <col min="8" max="8" width="19" bestFit="1" customWidth="1"/>
  </cols>
  <sheetData>
    <row r="1" spans="2:14" ht="15.75" thickBot="1" x14ac:dyDescent="0.3"/>
    <row r="2" spans="2:14" ht="15.75" thickBot="1" x14ac:dyDescent="0.3">
      <c r="B2" s="49" t="s">
        <v>1</v>
      </c>
      <c r="C2" s="50"/>
      <c r="D2" s="50"/>
      <c r="E2" s="50"/>
      <c r="F2" s="50"/>
      <c r="G2" s="50"/>
      <c r="H2" s="51"/>
    </row>
    <row r="3" spans="2:14" ht="15.75" customHeight="1" thickBot="1" x14ac:dyDescent="0.3">
      <c r="B3" s="1" t="s">
        <v>69</v>
      </c>
      <c r="C3" s="56" t="s">
        <v>2</v>
      </c>
      <c r="D3" s="56"/>
      <c r="E3" s="56" t="s">
        <v>3</v>
      </c>
      <c r="F3" s="56"/>
      <c r="G3" s="56" t="s">
        <v>4</v>
      </c>
      <c r="H3" s="71"/>
      <c r="I3" s="33"/>
      <c r="J3" s="34"/>
      <c r="K3" s="34"/>
      <c r="L3" s="34"/>
    </row>
    <row r="4" spans="2:14" ht="15.75" thickBot="1" x14ac:dyDescent="0.3">
      <c r="B4" s="2" t="s">
        <v>71</v>
      </c>
      <c r="C4" s="43" t="s">
        <v>5</v>
      </c>
      <c r="D4" s="43"/>
      <c r="E4" s="44">
        <v>1176330</v>
      </c>
      <c r="F4" s="44"/>
      <c r="G4" s="44">
        <f>E4</f>
        <v>1176330</v>
      </c>
      <c r="H4" s="72"/>
      <c r="I4" s="33"/>
      <c r="J4" s="34"/>
      <c r="K4" s="34"/>
      <c r="L4" s="34"/>
    </row>
    <row r="5" spans="2:14" ht="15.75" thickBot="1" x14ac:dyDescent="0.3">
      <c r="B5" s="4" t="s">
        <v>70</v>
      </c>
      <c r="C5" s="70" t="s">
        <v>74</v>
      </c>
      <c r="D5" s="70"/>
      <c r="E5" s="37">
        <v>735020</v>
      </c>
      <c r="F5" s="37"/>
      <c r="G5" s="37">
        <f>E5</f>
        <v>735020</v>
      </c>
      <c r="H5" s="38"/>
      <c r="I5" s="33"/>
      <c r="J5" s="34"/>
      <c r="K5" s="34"/>
      <c r="L5" s="34"/>
    </row>
    <row r="6" spans="2:14" ht="15.75" thickBot="1" x14ac:dyDescent="0.3">
      <c r="B6" s="4" t="s">
        <v>72</v>
      </c>
      <c r="C6" s="36" t="s">
        <v>73</v>
      </c>
      <c r="D6" s="36"/>
      <c r="E6" s="37">
        <v>790045</v>
      </c>
      <c r="F6" s="37"/>
      <c r="G6" s="37">
        <f>E6</f>
        <v>790045</v>
      </c>
      <c r="H6" s="38"/>
      <c r="I6" s="33"/>
      <c r="J6" s="34"/>
      <c r="K6" s="34"/>
      <c r="L6" s="34"/>
    </row>
    <row r="7" spans="2:14" ht="15.75" thickBot="1" x14ac:dyDescent="0.3">
      <c r="B7" s="4" t="s">
        <v>75</v>
      </c>
      <c r="C7" s="61" t="s">
        <v>6</v>
      </c>
      <c r="D7" s="61"/>
      <c r="E7" s="37">
        <v>995700</v>
      </c>
      <c r="F7" s="37"/>
      <c r="G7" s="37">
        <f>E7</f>
        <v>995700</v>
      </c>
      <c r="H7" s="38"/>
      <c r="I7" s="33"/>
      <c r="J7" s="34"/>
      <c r="K7" s="34"/>
      <c r="L7" s="34"/>
    </row>
    <row r="8" spans="2:14" ht="15.75" thickBot="1" x14ac:dyDescent="0.3">
      <c r="B8" s="66"/>
      <c r="C8" s="43"/>
      <c r="D8" s="43"/>
      <c r="E8" s="67" t="s">
        <v>7</v>
      </c>
      <c r="F8" s="67"/>
      <c r="G8" s="68">
        <f>SUM(G4:H7)</f>
        <v>3697095</v>
      </c>
      <c r="H8" s="69"/>
      <c r="I8" s="33"/>
      <c r="J8" s="34"/>
      <c r="K8" s="34"/>
      <c r="L8" s="34"/>
    </row>
    <row r="9" spans="2:14" ht="15.75" thickBot="1" x14ac:dyDescent="0.3">
      <c r="B9" s="49" t="s">
        <v>8</v>
      </c>
      <c r="C9" s="50"/>
      <c r="D9" s="50"/>
      <c r="E9" s="50"/>
      <c r="F9" s="50"/>
      <c r="G9" s="50"/>
      <c r="H9" s="51"/>
    </row>
    <row r="10" spans="2:14" ht="15.75" thickBot="1" x14ac:dyDescent="0.3">
      <c r="B10" s="63" t="s">
        <v>9</v>
      </c>
      <c r="C10" s="64"/>
      <c r="D10" s="64"/>
      <c r="E10" s="64"/>
      <c r="F10" s="64"/>
      <c r="G10" s="64"/>
      <c r="H10" s="65"/>
    </row>
    <row r="11" spans="2:14" ht="15.75" thickBot="1" x14ac:dyDescent="0.3">
      <c r="B11" s="55" t="s">
        <v>10</v>
      </c>
      <c r="C11" s="56"/>
      <c r="D11" s="56" t="s">
        <v>0</v>
      </c>
      <c r="E11" s="56"/>
      <c r="F11" s="56" t="s">
        <v>11</v>
      </c>
      <c r="G11" s="56"/>
      <c r="H11" s="5" t="s">
        <v>7</v>
      </c>
      <c r="I11" s="74"/>
      <c r="J11" s="75"/>
    </row>
    <row r="12" spans="2:14" ht="15.75" thickBot="1" x14ac:dyDescent="0.3">
      <c r="B12" s="41">
        <v>4</v>
      </c>
      <c r="C12" s="42"/>
      <c r="D12" s="43" t="s">
        <v>67</v>
      </c>
      <c r="E12" s="43"/>
      <c r="F12" s="44">
        <v>300</v>
      </c>
      <c r="G12" s="44"/>
      <c r="H12" s="6">
        <f>B12*160*F12</f>
        <v>192000</v>
      </c>
      <c r="I12" s="74"/>
      <c r="J12" s="75"/>
      <c r="L12" s="73"/>
      <c r="M12" s="73"/>
      <c r="N12" s="73"/>
    </row>
    <row r="13" spans="2:14" ht="25.5" customHeight="1" thickBot="1" x14ac:dyDescent="0.3">
      <c r="B13" s="59">
        <v>1</v>
      </c>
      <c r="C13" s="60"/>
      <c r="D13" s="61" t="s">
        <v>31</v>
      </c>
      <c r="E13" s="61"/>
      <c r="F13" s="37"/>
      <c r="G13" s="37"/>
      <c r="H13" s="7">
        <f>15*600</f>
        <v>9000</v>
      </c>
      <c r="I13" s="74"/>
      <c r="J13" s="75"/>
      <c r="L13" s="73"/>
      <c r="M13" s="73"/>
      <c r="N13" s="73"/>
    </row>
    <row r="14" spans="2:14" ht="15.75" thickBot="1" x14ac:dyDescent="0.3">
      <c r="B14" s="63" t="s">
        <v>12</v>
      </c>
      <c r="C14" s="64"/>
      <c r="D14" s="64"/>
      <c r="E14" s="64"/>
      <c r="F14" s="64"/>
      <c r="G14" s="64"/>
      <c r="H14" s="65"/>
      <c r="I14" s="74"/>
      <c r="J14" s="75"/>
      <c r="L14" s="73"/>
      <c r="M14" s="73"/>
      <c r="N14" s="73"/>
    </row>
    <row r="15" spans="2:14" ht="15.75" thickBot="1" x14ac:dyDescent="0.3">
      <c r="B15" s="55" t="s">
        <v>10</v>
      </c>
      <c r="C15" s="56"/>
      <c r="D15" s="56" t="s">
        <v>0</v>
      </c>
      <c r="E15" s="56"/>
      <c r="F15" s="56" t="s">
        <v>11</v>
      </c>
      <c r="G15" s="56"/>
      <c r="H15" s="5" t="s">
        <v>4</v>
      </c>
      <c r="I15" s="74"/>
      <c r="J15" s="75"/>
      <c r="L15" s="73"/>
      <c r="M15" s="73"/>
      <c r="N15" s="73"/>
    </row>
    <row r="16" spans="2:14" ht="15.75" thickBot="1" x14ac:dyDescent="0.3">
      <c r="B16" s="24">
        <v>1</v>
      </c>
      <c r="C16" s="56" t="s">
        <v>66</v>
      </c>
      <c r="D16" s="56"/>
      <c r="E16" s="56"/>
      <c r="F16" s="56">
        <v>500</v>
      </c>
      <c r="G16" s="56"/>
      <c r="H16" s="32">
        <v>500</v>
      </c>
      <c r="I16" s="74"/>
      <c r="J16" s="75"/>
      <c r="L16" s="73"/>
      <c r="M16" s="73"/>
      <c r="N16" s="73"/>
    </row>
    <row r="17" spans="2:14" ht="15.75" thickBot="1" x14ac:dyDescent="0.3">
      <c r="B17" s="41">
        <v>4</v>
      </c>
      <c r="C17" s="42"/>
      <c r="D17" s="43" t="s">
        <v>13</v>
      </c>
      <c r="E17" s="43"/>
      <c r="F17" s="62">
        <v>400</v>
      </c>
      <c r="G17" s="62"/>
      <c r="H17" s="8">
        <f>F17*B17</f>
        <v>1600</v>
      </c>
      <c r="I17" s="74"/>
      <c r="J17" s="75"/>
      <c r="L17" s="73"/>
      <c r="M17" s="73"/>
      <c r="N17" s="73"/>
    </row>
    <row r="18" spans="2:14" ht="15.75" thickBot="1" x14ac:dyDescent="0.3">
      <c r="B18" s="59"/>
      <c r="C18" s="60"/>
      <c r="D18" s="60"/>
      <c r="E18" s="60"/>
      <c r="F18" s="56" t="s">
        <v>7</v>
      </c>
      <c r="G18" s="56"/>
      <c r="H18" s="11">
        <f>H12+H13+H16+H17</f>
        <v>203100</v>
      </c>
      <c r="I18" s="74"/>
      <c r="J18" s="75"/>
      <c r="L18" s="73"/>
      <c r="M18" s="73"/>
      <c r="N18" s="73"/>
    </row>
    <row r="19" spans="2:14" ht="15.75" thickBot="1" x14ac:dyDescent="0.3">
      <c r="B19" s="49" t="s">
        <v>14</v>
      </c>
      <c r="C19" s="50"/>
      <c r="D19" s="50"/>
      <c r="E19" s="50"/>
      <c r="F19" s="50"/>
      <c r="G19" s="50"/>
      <c r="H19" s="51"/>
      <c r="L19" s="73"/>
      <c r="M19" s="73"/>
      <c r="N19" s="73"/>
    </row>
    <row r="20" spans="2:14" ht="15.75" thickBot="1" x14ac:dyDescent="0.3">
      <c r="B20" s="55" t="s">
        <v>10</v>
      </c>
      <c r="C20" s="56"/>
      <c r="D20" s="56" t="s">
        <v>0</v>
      </c>
      <c r="E20" s="56"/>
      <c r="F20" s="56" t="s">
        <v>15</v>
      </c>
      <c r="G20" s="56"/>
      <c r="H20" s="5" t="s">
        <v>7</v>
      </c>
      <c r="I20" s="76"/>
      <c r="J20" s="76"/>
      <c r="L20" s="73"/>
      <c r="M20" s="73"/>
      <c r="N20" s="73"/>
    </row>
    <row r="21" spans="2:14" ht="15.75" thickBot="1" x14ac:dyDescent="0.3">
      <c r="B21" s="41">
        <v>1</v>
      </c>
      <c r="C21" s="42"/>
      <c r="D21" s="43" t="s">
        <v>76</v>
      </c>
      <c r="E21" s="43"/>
      <c r="F21" s="44">
        <v>1690</v>
      </c>
      <c r="G21" s="44"/>
      <c r="H21" s="6">
        <f>F21</f>
        <v>1690</v>
      </c>
      <c r="I21" s="76"/>
      <c r="J21" s="76"/>
      <c r="L21" s="73"/>
      <c r="M21" s="73"/>
      <c r="N21" s="73"/>
    </row>
    <row r="22" spans="2:14" ht="15.75" thickBot="1" x14ac:dyDescent="0.3">
      <c r="B22" s="59">
        <v>3</v>
      </c>
      <c r="C22" s="60"/>
      <c r="D22" s="61" t="s">
        <v>16</v>
      </c>
      <c r="E22" s="61"/>
      <c r="F22" s="37">
        <v>10990</v>
      </c>
      <c r="G22" s="37"/>
      <c r="H22" s="9">
        <f>F22*B22</f>
        <v>32970</v>
      </c>
      <c r="I22" s="76"/>
      <c r="J22" s="76"/>
      <c r="L22" s="73"/>
      <c r="M22" s="73"/>
      <c r="N22" s="73"/>
    </row>
    <row r="23" spans="2:14" ht="15.75" thickBot="1" x14ac:dyDescent="0.3">
      <c r="B23" s="59">
        <v>2</v>
      </c>
      <c r="C23" s="60"/>
      <c r="D23" s="60" t="s">
        <v>78</v>
      </c>
      <c r="E23" s="60"/>
      <c r="F23" s="37">
        <v>500</v>
      </c>
      <c r="G23" s="37"/>
      <c r="H23" s="9">
        <f>F23*B23</f>
        <v>1000</v>
      </c>
      <c r="I23" s="76"/>
      <c r="J23" s="76"/>
      <c r="L23" s="73"/>
      <c r="M23" s="73"/>
      <c r="N23" s="73"/>
    </row>
    <row r="24" spans="2:14" ht="15.75" thickBot="1" x14ac:dyDescent="0.3">
      <c r="B24" s="59">
        <v>1</v>
      </c>
      <c r="C24" s="60"/>
      <c r="D24" s="60" t="s">
        <v>79</v>
      </c>
      <c r="E24" s="60"/>
      <c r="F24" s="37">
        <v>2500</v>
      </c>
      <c r="G24" s="37"/>
      <c r="H24" s="9">
        <f>F24*B24</f>
        <v>2500</v>
      </c>
      <c r="I24" s="76"/>
      <c r="J24" s="76"/>
      <c r="L24" s="73"/>
      <c r="M24" s="73"/>
      <c r="N24" s="73"/>
    </row>
    <row r="25" spans="2:14" ht="15.75" thickBot="1" x14ac:dyDescent="0.3">
      <c r="B25" s="59">
        <v>1</v>
      </c>
      <c r="C25" s="60"/>
      <c r="D25" s="60" t="s">
        <v>77</v>
      </c>
      <c r="E25" s="60"/>
      <c r="F25" s="37">
        <v>1500</v>
      </c>
      <c r="G25" s="37"/>
      <c r="H25" s="9">
        <f>F25*B25</f>
        <v>1500</v>
      </c>
      <c r="I25" s="76"/>
      <c r="J25" s="76"/>
      <c r="L25" s="73"/>
      <c r="M25" s="73"/>
      <c r="N25" s="73"/>
    </row>
    <row r="26" spans="2:14" ht="15.75" thickBot="1" x14ac:dyDescent="0.3">
      <c r="B26" s="41">
        <f>10*12</f>
        <v>120</v>
      </c>
      <c r="C26" s="42"/>
      <c r="D26" s="43" t="s">
        <v>17</v>
      </c>
      <c r="E26" s="43"/>
      <c r="F26" s="44">
        <v>500</v>
      </c>
      <c r="G26" s="44"/>
      <c r="H26" s="10">
        <f>F26*B26</f>
        <v>60000</v>
      </c>
      <c r="I26" s="76"/>
      <c r="J26" s="76"/>
      <c r="L26" s="73"/>
      <c r="M26" s="73"/>
      <c r="N26" s="73"/>
    </row>
    <row r="27" spans="2:14" ht="15.75" thickBot="1" x14ac:dyDescent="0.3">
      <c r="B27" s="59">
        <f>60*4</f>
        <v>240</v>
      </c>
      <c r="C27" s="60"/>
      <c r="D27" s="61" t="s">
        <v>18</v>
      </c>
      <c r="E27" s="61"/>
      <c r="F27" s="37">
        <v>6500</v>
      </c>
      <c r="G27" s="37"/>
      <c r="H27" s="9">
        <f>F27*B27</f>
        <v>1560000</v>
      </c>
      <c r="I27" s="76"/>
      <c r="J27" s="76"/>
      <c r="L27" s="73"/>
      <c r="M27" s="73"/>
      <c r="N27" s="73"/>
    </row>
    <row r="28" spans="2:14" ht="15.75" thickBot="1" x14ac:dyDescent="0.3">
      <c r="B28" s="41"/>
      <c r="C28" s="42"/>
      <c r="D28" s="42"/>
      <c r="E28" s="42"/>
      <c r="F28" s="62" t="s">
        <v>7</v>
      </c>
      <c r="G28" s="62"/>
      <c r="H28" s="11">
        <f>SUM(H21:H27)</f>
        <v>1659660</v>
      </c>
      <c r="I28" s="76"/>
      <c r="J28" s="76"/>
    </row>
    <row r="29" spans="2:14" ht="15.75" thickBot="1" x14ac:dyDescent="0.3">
      <c r="B29" s="12"/>
      <c r="C29" s="13"/>
      <c r="D29" s="13"/>
      <c r="E29" s="13"/>
      <c r="F29" s="57" t="s">
        <v>20</v>
      </c>
      <c r="G29" s="58"/>
      <c r="H29" s="14">
        <f>SUM(H28,H18,G8)</f>
        <v>5559855</v>
      </c>
      <c r="I29" s="76"/>
      <c r="J29" s="76"/>
    </row>
    <row r="30" spans="2:14" ht="15.75" thickBot="1" x14ac:dyDescent="0.3">
      <c r="B30" s="49" t="s">
        <v>19</v>
      </c>
      <c r="C30" s="50"/>
      <c r="D30" s="50"/>
      <c r="E30" s="50"/>
      <c r="F30" s="50"/>
      <c r="G30" s="50"/>
      <c r="H30" s="51"/>
    </row>
    <row r="31" spans="2:14" ht="15.75" thickBot="1" x14ac:dyDescent="0.3">
      <c r="B31" s="55" t="s">
        <v>10</v>
      </c>
      <c r="C31" s="56"/>
      <c r="D31" s="56" t="s">
        <v>0</v>
      </c>
      <c r="E31" s="56"/>
      <c r="F31" s="56" t="s">
        <v>15</v>
      </c>
      <c r="G31" s="56"/>
      <c r="H31" s="5" t="s">
        <v>7</v>
      </c>
      <c r="I31" s="76"/>
      <c r="J31" s="76"/>
    </row>
    <row r="32" spans="2:14" ht="15.75" thickBot="1" x14ac:dyDescent="0.3">
      <c r="B32" s="41">
        <v>1</v>
      </c>
      <c r="C32" s="42"/>
      <c r="D32" s="43" t="s">
        <v>68</v>
      </c>
      <c r="E32" s="43"/>
      <c r="F32" s="44"/>
      <c r="G32" s="44"/>
      <c r="H32" s="6">
        <f>H29*0.15</f>
        <v>833978.25</v>
      </c>
      <c r="I32" s="76"/>
      <c r="J32" s="76"/>
    </row>
    <row r="33" spans="2:10" ht="15.75" thickBot="1" x14ac:dyDescent="0.3">
      <c r="I33" s="76"/>
      <c r="J33" s="76"/>
    </row>
    <row r="34" spans="2:10" ht="15.75" thickBot="1" x14ac:dyDescent="0.3">
      <c r="B34" s="49" t="s">
        <v>21</v>
      </c>
      <c r="C34" s="50"/>
      <c r="D34" s="50"/>
      <c r="E34" s="50"/>
      <c r="F34" s="50"/>
      <c r="G34" s="50"/>
      <c r="H34" s="51"/>
      <c r="I34" s="76"/>
      <c r="J34" s="76"/>
    </row>
    <row r="35" spans="2:10" ht="19.5" thickBot="1" x14ac:dyDescent="0.3">
      <c r="B35" s="12"/>
      <c r="C35" s="13"/>
      <c r="D35" s="13"/>
      <c r="E35" s="13"/>
      <c r="F35" s="47" t="s">
        <v>22</v>
      </c>
      <c r="G35" s="48"/>
      <c r="H35" s="15">
        <f>H29+H32</f>
        <v>6393833.25</v>
      </c>
      <c r="I35" s="76"/>
      <c r="J35" s="76"/>
    </row>
    <row r="36" spans="2:10" ht="15.75" thickBot="1" x14ac:dyDescent="0.3">
      <c r="I36" s="76"/>
      <c r="J36" s="76"/>
    </row>
    <row r="37" spans="2:10" ht="15.75" thickBot="1" x14ac:dyDescent="0.3">
      <c r="B37" s="52" t="s">
        <v>43</v>
      </c>
      <c r="C37" s="53"/>
      <c r="D37" s="53"/>
      <c r="E37" s="53"/>
      <c r="F37" s="53"/>
      <c r="G37" s="53"/>
      <c r="H37" s="54"/>
      <c r="I37" s="76"/>
      <c r="J37" s="76"/>
    </row>
    <row r="38" spans="2:10" ht="15.75" thickBot="1" x14ac:dyDescent="0.3">
      <c r="B38" s="55" t="s">
        <v>10</v>
      </c>
      <c r="C38" s="56"/>
      <c r="D38" s="56" t="s">
        <v>0</v>
      </c>
      <c r="E38" s="56"/>
      <c r="F38" s="56" t="s">
        <v>15</v>
      </c>
      <c r="G38" s="56"/>
      <c r="H38" s="5" t="s">
        <v>7</v>
      </c>
      <c r="I38" s="76"/>
      <c r="J38" s="76"/>
    </row>
    <row r="39" spans="2:10" ht="15.75" thickBot="1" x14ac:dyDescent="0.3">
      <c r="B39" s="41">
        <v>1</v>
      </c>
      <c r="C39" s="42"/>
      <c r="D39" s="43" t="s">
        <v>44</v>
      </c>
      <c r="E39" s="43"/>
      <c r="F39" s="44"/>
      <c r="G39" s="44"/>
      <c r="H39" s="6">
        <f>100*866</f>
        <v>86600</v>
      </c>
      <c r="I39" s="76"/>
      <c r="J39" s="76"/>
    </row>
    <row r="40" spans="2:10" ht="15.75" thickBot="1" x14ac:dyDescent="0.3">
      <c r="B40" s="41">
        <v>1</v>
      </c>
      <c r="C40" s="42"/>
      <c r="D40" s="43" t="s">
        <v>45</v>
      </c>
      <c r="E40" s="45"/>
      <c r="F40" s="46"/>
      <c r="G40" s="46"/>
      <c r="H40" s="6">
        <f>120*500</f>
        <v>60000</v>
      </c>
      <c r="I40" s="76"/>
      <c r="J40" s="76"/>
    </row>
    <row r="41" spans="2:10" ht="15.75" x14ac:dyDescent="0.25">
      <c r="E41" s="39" t="s">
        <v>46</v>
      </c>
      <c r="F41" s="40"/>
      <c r="G41" s="40"/>
      <c r="H41" s="23">
        <f>SUM(H39:H40)</f>
        <v>146600</v>
      </c>
      <c r="I41" s="76"/>
      <c r="J41" s="76"/>
    </row>
    <row r="42" spans="2:10" x14ac:dyDescent="0.25">
      <c r="F42" s="35"/>
      <c r="G42" s="35"/>
    </row>
  </sheetData>
  <mergeCells count="93">
    <mergeCell ref="L12:N27"/>
    <mergeCell ref="I11:J18"/>
    <mergeCell ref="I20:J29"/>
    <mergeCell ref="I31:J41"/>
    <mergeCell ref="D25:E25"/>
    <mergeCell ref="F25:G25"/>
    <mergeCell ref="D23:E23"/>
    <mergeCell ref="F23:G23"/>
    <mergeCell ref="D24:E24"/>
    <mergeCell ref="F24:G24"/>
    <mergeCell ref="C5:D5"/>
    <mergeCell ref="E5:F5"/>
    <mergeCell ref="G5:H5"/>
    <mergeCell ref="B2:H2"/>
    <mergeCell ref="C3:D3"/>
    <mergeCell ref="E3:F3"/>
    <mergeCell ref="G3:H3"/>
    <mergeCell ref="C4:D4"/>
    <mergeCell ref="E4:F4"/>
    <mergeCell ref="G4:H4"/>
    <mergeCell ref="B12:C12"/>
    <mergeCell ref="D12:E12"/>
    <mergeCell ref="F12:G12"/>
    <mergeCell ref="C7:D7"/>
    <mergeCell ref="E7:F7"/>
    <mergeCell ref="G7:H7"/>
    <mergeCell ref="B8:D8"/>
    <mergeCell ref="E8:F8"/>
    <mergeCell ref="G8:H8"/>
    <mergeCell ref="B9:H9"/>
    <mergeCell ref="B10:H10"/>
    <mergeCell ref="B11:C11"/>
    <mergeCell ref="D11:E11"/>
    <mergeCell ref="F11:G11"/>
    <mergeCell ref="B19:H19"/>
    <mergeCell ref="B13:C13"/>
    <mergeCell ref="D13:E13"/>
    <mergeCell ref="F13:G13"/>
    <mergeCell ref="B14:H14"/>
    <mergeCell ref="B15:C15"/>
    <mergeCell ref="D15:E15"/>
    <mergeCell ref="F15:G15"/>
    <mergeCell ref="B17:C17"/>
    <mergeCell ref="D17:E17"/>
    <mergeCell ref="F17:G17"/>
    <mergeCell ref="B18:E18"/>
    <mergeCell ref="F18:G18"/>
    <mergeCell ref="C16:E16"/>
    <mergeCell ref="F16:G16"/>
    <mergeCell ref="B20:C20"/>
    <mergeCell ref="D20:E20"/>
    <mergeCell ref="F20:G20"/>
    <mergeCell ref="B21:C21"/>
    <mergeCell ref="D21:E21"/>
    <mergeCell ref="F21:G21"/>
    <mergeCell ref="B30:H30"/>
    <mergeCell ref="F29:G29"/>
    <mergeCell ref="B22:C22"/>
    <mergeCell ref="D22:E22"/>
    <mergeCell ref="F22:G22"/>
    <mergeCell ref="B26:C26"/>
    <mergeCell ref="D26:E26"/>
    <mergeCell ref="F26:G26"/>
    <mergeCell ref="B27:C27"/>
    <mergeCell ref="D27:E27"/>
    <mergeCell ref="F27:G27"/>
    <mergeCell ref="B28:E28"/>
    <mergeCell ref="F28:G28"/>
    <mergeCell ref="B25:C25"/>
    <mergeCell ref="B23:C23"/>
    <mergeCell ref="B24:C24"/>
    <mergeCell ref="B31:C31"/>
    <mergeCell ref="D31:E31"/>
    <mergeCell ref="F31:G31"/>
    <mergeCell ref="B32:C32"/>
    <mergeCell ref="D32:E32"/>
    <mergeCell ref="F32:G32"/>
    <mergeCell ref="C6:D6"/>
    <mergeCell ref="G6:H6"/>
    <mergeCell ref="E6:F6"/>
    <mergeCell ref="E41:G41"/>
    <mergeCell ref="B39:C39"/>
    <mergeCell ref="D39:E39"/>
    <mergeCell ref="F39:G39"/>
    <mergeCell ref="B40:C40"/>
    <mergeCell ref="D40:E40"/>
    <mergeCell ref="F40:G40"/>
    <mergeCell ref="F35:G35"/>
    <mergeCell ref="B34:H34"/>
    <mergeCell ref="B37:H37"/>
    <mergeCell ref="B38:C38"/>
    <mergeCell ref="D38:E38"/>
    <mergeCell ref="F38:G38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topLeftCell="A2" workbookViewId="0">
      <selection activeCell="C23" sqref="C23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42.7109375" customWidth="1"/>
  </cols>
  <sheetData>
    <row r="1" spans="1:5" ht="42" customHeight="1" thickBot="1" x14ac:dyDescent="0.3">
      <c r="A1" s="77" t="s">
        <v>23</v>
      </c>
      <c r="B1" s="78"/>
      <c r="C1" s="78"/>
      <c r="D1" s="79"/>
      <c r="E1" s="3"/>
    </row>
    <row r="2" spans="1:5" ht="32.25" thickBot="1" x14ac:dyDescent="0.3">
      <c r="A2" s="22" t="s">
        <v>24</v>
      </c>
      <c r="B2" s="22" t="s">
        <v>25</v>
      </c>
      <c r="C2" s="22" t="s">
        <v>0</v>
      </c>
      <c r="D2" s="22" t="s">
        <v>10</v>
      </c>
      <c r="E2" s="3"/>
    </row>
    <row r="3" spans="1:5" ht="15.75" thickBot="1" x14ac:dyDescent="0.3">
      <c r="A3" s="16" t="s">
        <v>26</v>
      </c>
      <c r="B3" s="80" t="s">
        <v>28</v>
      </c>
      <c r="C3" s="18" t="s">
        <v>62</v>
      </c>
      <c r="D3" s="19">
        <v>1</v>
      </c>
      <c r="E3" s="3"/>
    </row>
    <row r="4" spans="1:5" ht="15.75" thickBot="1" x14ac:dyDescent="0.3">
      <c r="A4" s="16" t="s">
        <v>27</v>
      </c>
      <c r="B4" s="81"/>
      <c r="C4" s="18" t="s">
        <v>63</v>
      </c>
      <c r="D4" s="19">
        <v>1</v>
      </c>
      <c r="E4" s="3"/>
    </row>
    <row r="5" spans="1:5" ht="15.75" thickBot="1" x14ac:dyDescent="0.3">
      <c r="A5" s="26"/>
      <c r="B5" s="81"/>
      <c r="C5" s="18" t="s">
        <v>64</v>
      </c>
      <c r="D5" s="25">
        <v>1</v>
      </c>
      <c r="E5" s="3"/>
    </row>
    <row r="6" spans="1:5" ht="15.75" thickBot="1" x14ac:dyDescent="0.3">
      <c r="A6" s="17"/>
      <c r="B6" s="82"/>
      <c r="C6" s="18" t="s">
        <v>65</v>
      </c>
      <c r="D6" s="19">
        <v>1</v>
      </c>
      <c r="E6" s="3"/>
    </row>
    <row r="7" spans="1:5" ht="15.75" thickBot="1" x14ac:dyDescent="0.3">
      <c r="A7" s="17"/>
      <c r="B7" s="80" t="s">
        <v>48</v>
      </c>
      <c r="C7" s="18" t="s">
        <v>29</v>
      </c>
      <c r="D7" s="29">
        <v>1</v>
      </c>
      <c r="E7" s="3"/>
    </row>
    <row r="8" spans="1:5" ht="15.75" thickBot="1" x14ac:dyDescent="0.3">
      <c r="A8" s="17"/>
      <c r="B8" s="81"/>
      <c r="C8" s="28" t="s">
        <v>47</v>
      </c>
      <c r="D8" s="80"/>
      <c r="E8" s="3"/>
    </row>
    <row r="9" spans="1:5" ht="15.75" thickBot="1" x14ac:dyDescent="0.3">
      <c r="A9" s="27" t="s">
        <v>9</v>
      </c>
      <c r="B9" s="81"/>
      <c r="C9" s="28" t="s">
        <v>58</v>
      </c>
      <c r="D9" s="81"/>
      <c r="E9" s="3"/>
    </row>
    <row r="10" spans="1:5" ht="15.75" thickBot="1" x14ac:dyDescent="0.3">
      <c r="A10" s="17"/>
      <c r="B10" s="82"/>
      <c r="C10" s="28" t="s">
        <v>55</v>
      </c>
      <c r="D10" s="82"/>
      <c r="E10" s="3"/>
    </row>
    <row r="11" spans="1:5" ht="15.75" thickBot="1" x14ac:dyDescent="0.3">
      <c r="A11" s="17"/>
      <c r="B11" s="81" t="s">
        <v>49</v>
      </c>
      <c r="C11" s="18" t="s">
        <v>29</v>
      </c>
      <c r="D11" s="25">
        <v>1</v>
      </c>
      <c r="E11" s="3"/>
    </row>
    <row r="12" spans="1:5" ht="15.75" thickBot="1" x14ac:dyDescent="0.3">
      <c r="A12" s="27" t="s">
        <v>9</v>
      </c>
      <c r="B12" s="81"/>
      <c r="C12" s="18" t="s">
        <v>50</v>
      </c>
      <c r="D12" s="80"/>
      <c r="E12" s="3"/>
    </row>
    <row r="13" spans="1:5" ht="15.75" thickBot="1" x14ac:dyDescent="0.3">
      <c r="A13" s="27"/>
      <c r="B13" s="81"/>
      <c r="C13" s="18" t="s">
        <v>51</v>
      </c>
      <c r="D13" s="81"/>
      <c r="E13" s="3"/>
    </row>
    <row r="14" spans="1:5" ht="15.75" thickBot="1" x14ac:dyDescent="0.3">
      <c r="A14" s="17"/>
      <c r="B14" s="82"/>
      <c r="C14" s="18"/>
      <c r="D14" s="82"/>
      <c r="E14" s="3"/>
    </row>
    <row r="15" spans="1:5" ht="15.75" thickBot="1" x14ac:dyDescent="0.3">
      <c r="A15" s="83" t="s">
        <v>9</v>
      </c>
      <c r="B15" s="80" t="s">
        <v>52</v>
      </c>
      <c r="C15" s="18" t="s">
        <v>29</v>
      </c>
      <c r="D15" s="25">
        <v>1</v>
      </c>
      <c r="E15" s="3"/>
    </row>
    <row r="16" spans="1:5" ht="15.75" thickBot="1" x14ac:dyDescent="0.3">
      <c r="A16" s="84"/>
      <c r="B16" s="81"/>
      <c r="C16" s="20" t="s">
        <v>53</v>
      </c>
      <c r="D16" s="80"/>
      <c r="E16" s="3"/>
    </row>
    <row r="17" spans="1:5" ht="15.75" thickBot="1" x14ac:dyDescent="0.3">
      <c r="A17" s="84"/>
      <c r="B17" s="81"/>
      <c r="C17" s="21" t="s">
        <v>50</v>
      </c>
      <c r="D17" s="81"/>
      <c r="E17" s="3"/>
    </row>
    <row r="18" spans="1:5" ht="15.75" thickBot="1" x14ac:dyDescent="0.3">
      <c r="A18" s="84"/>
      <c r="B18" s="82"/>
      <c r="C18" s="21" t="s">
        <v>54</v>
      </c>
      <c r="D18" s="82"/>
      <c r="E18" s="3"/>
    </row>
    <row r="19" spans="1:5" ht="15.75" thickBot="1" x14ac:dyDescent="0.3">
      <c r="A19" s="83" t="s">
        <v>9</v>
      </c>
      <c r="B19" s="80" t="s">
        <v>56</v>
      </c>
      <c r="C19" s="18" t="s">
        <v>29</v>
      </c>
      <c r="D19" s="19">
        <v>1</v>
      </c>
      <c r="E19" s="3"/>
    </row>
    <row r="20" spans="1:5" ht="15.75" thickBot="1" x14ac:dyDescent="0.3">
      <c r="A20" s="84"/>
      <c r="B20" s="81"/>
      <c r="C20" s="20" t="s">
        <v>57</v>
      </c>
      <c r="D20" s="80"/>
      <c r="E20" s="3"/>
    </row>
    <row r="21" spans="1:5" ht="15.75" thickBot="1" x14ac:dyDescent="0.3">
      <c r="A21" s="84"/>
      <c r="B21" s="81"/>
      <c r="C21" s="21" t="s">
        <v>50</v>
      </c>
      <c r="D21" s="81"/>
      <c r="E21" s="3"/>
    </row>
    <row r="22" spans="1:5" ht="15.75" thickBot="1" x14ac:dyDescent="0.3">
      <c r="A22" s="84"/>
      <c r="B22" s="82"/>
      <c r="C22" s="21" t="s">
        <v>40</v>
      </c>
      <c r="D22" s="82"/>
      <c r="E22" s="3"/>
    </row>
    <row r="23" spans="1:5" ht="29.25" thickBot="1" x14ac:dyDescent="0.3">
      <c r="A23" s="85"/>
      <c r="B23" s="19" t="s">
        <v>30</v>
      </c>
      <c r="C23" s="18" t="s">
        <v>31</v>
      </c>
      <c r="D23" s="19">
        <v>1</v>
      </c>
      <c r="E23" s="3"/>
    </row>
    <row r="24" spans="1:5" x14ac:dyDescent="0.25">
      <c r="A24" s="83" t="s">
        <v>12</v>
      </c>
      <c r="B24" s="80" t="s">
        <v>59</v>
      </c>
      <c r="C24" s="80" t="s">
        <v>41</v>
      </c>
      <c r="D24" s="80">
        <v>4</v>
      </c>
      <c r="E24" s="3"/>
    </row>
    <row r="25" spans="1:5" ht="15.75" thickBot="1" x14ac:dyDescent="0.3">
      <c r="A25" s="84"/>
      <c r="B25" s="82"/>
      <c r="C25" s="82"/>
      <c r="D25" s="82"/>
      <c r="E25" s="3"/>
    </row>
    <row r="26" spans="1:5" ht="29.25" thickBot="1" x14ac:dyDescent="0.3">
      <c r="A26" s="84"/>
      <c r="B26" s="25" t="s">
        <v>42</v>
      </c>
      <c r="C26" s="18" t="s">
        <v>32</v>
      </c>
      <c r="D26" s="25">
        <v>4</v>
      </c>
      <c r="E26" s="3"/>
    </row>
    <row r="27" spans="1:5" ht="29.25" thickBot="1" x14ac:dyDescent="0.3">
      <c r="A27" s="84"/>
      <c r="B27" s="25" t="s">
        <v>33</v>
      </c>
      <c r="C27" s="18" t="s">
        <v>34</v>
      </c>
      <c r="D27" s="25">
        <v>4</v>
      </c>
      <c r="E27" s="3"/>
    </row>
    <row r="28" spans="1:5" ht="15.75" thickBot="1" x14ac:dyDescent="0.3">
      <c r="A28" s="84"/>
      <c r="B28" s="18" t="s">
        <v>35</v>
      </c>
      <c r="C28" s="18" t="s">
        <v>36</v>
      </c>
      <c r="D28" s="25">
        <v>4</v>
      </c>
      <c r="E28" s="3"/>
    </row>
    <row r="29" spans="1:5" ht="31.15" customHeight="1" x14ac:dyDescent="0.25">
      <c r="A29" s="84"/>
      <c r="B29" s="30" t="s">
        <v>60</v>
      </c>
      <c r="C29" s="31" t="s">
        <v>38</v>
      </c>
      <c r="D29" s="29">
        <v>1</v>
      </c>
      <c r="E29" s="3"/>
    </row>
    <row r="30" spans="1:5" ht="13.9" customHeight="1" x14ac:dyDescent="0.25">
      <c r="A30" s="84"/>
      <c r="B30" s="30"/>
      <c r="C30" s="30"/>
      <c r="D30" s="29"/>
      <c r="E30" s="3"/>
    </row>
    <row r="31" spans="1:5" ht="29.45" customHeight="1" x14ac:dyDescent="0.25">
      <c r="A31" s="84"/>
      <c r="B31" s="30" t="s">
        <v>61</v>
      </c>
      <c r="C31" s="31" t="s">
        <v>38</v>
      </c>
      <c r="D31" s="29">
        <v>1</v>
      </c>
      <c r="E31" s="3"/>
    </row>
    <row r="32" spans="1:5" ht="13.9" customHeight="1" thickBot="1" x14ac:dyDescent="0.3">
      <c r="A32" s="84"/>
      <c r="B32" s="30"/>
      <c r="C32" s="30"/>
      <c r="D32" s="29"/>
      <c r="E32" s="3"/>
    </row>
    <row r="33" spans="1:5" ht="29.25" customHeight="1" x14ac:dyDescent="0.25">
      <c r="A33" s="84"/>
      <c r="B33" s="86" t="s">
        <v>37</v>
      </c>
      <c r="C33" s="87" t="s">
        <v>38</v>
      </c>
      <c r="D33" s="88">
        <v>1</v>
      </c>
      <c r="E33" s="3"/>
    </row>
    <row r="34" spans="1:5" ht="15.75" thickBot="1" x14ac:dyDescent="0.3">
      <c r="A34" s="85"/>
      <c r="B34" s="89"/>
      <c r="C34" s="90"/>
      <c r="D34" s="91"/>
      <c r="E34" s="3"/>
    </row>
    <row r="35" spans="1:5" ht="15" customHeight="1" x14ac:dyDescent="0.25">
      <c r="A35" s="86" t="s">
        <v>39</v>
      </c>
      <c r="B35" s="87"/>
      <c r="C35" s="87"/>
      <c r="D35" s="88"/>
      <c r="E35" s="3"/>
    </row>
    <row r="36" spans="1:5" ht="59.25" customHeight="1" thickBot="1" x14ac:dyDescent="0.3">
      <c r="A36" s="89"/>
      <c r="B36" s="90"/>
      <c r="C36" s="90"/>
      <c r="D36" s="91"/>
      <c r="E36" s="3"/>
    </row>
    <row r="37" spans="1:5" x14ac:dyDescent="0.25">
      <c r="D37" s="3"/>
    </row>
  </sheetData>
  <mergeCells count="20">
    <mergeCell ref="A35:D36"/>
    <mergeCell ref="A24:A34"/>
    <mergeCell ref="B24:B25"/>
    <mergeCell ref="C24:C25"/>
    <mergeCell ref="D24:D25"/>
    <mergeCell ref="B33:B34"/>
    <mergeCell ref="C33:C34"/>
    <mergeCell ref="D33:D34"/>
    <mergeCell ref="A1:D1"/>
    <mergeCell ref="B3:B6"/>
    <mergeCell ref="A19:A23"/>
    <mergeCell ref="B19:B22"/>
    <mergeCell ref="D20:D22"/>
    <mergeCell ref="B7:B10"/>
    <mergeCell ref="B11:B14"/>
    <mergeCell ref="D8:D10"/>
    <mergeCell ref="D16:D18"/>
    <mergeCell ref="A15:A18"/>
    <mergeCell ref="B15:B18"/>
    <mergeCell ref="D12:D14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Polo360 Factibilidad economica</vt:lpstr>
      <vt:lpstr>Factibilidad Tecnica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Yoel B</cp:lastModifiedBy>
  <dcterms:created xsi:type="dcterms:W3CDTF">2019-05-14T16:06:33Z</dcterms:created>
  <dcterms:modified xsi:type="dcterms:W3CDTF">2021-08-11T16:07:07Z</dcterms:modified>
</cp:coreProperties>
</file>