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trlProps/ctrlProp1.xml" ContentType="application/vnd.ms-excel.controlproperties+xml"/>
  <Override PartName="/xl/slicers/slicer5.xml" ContentType="application/vnd.ms-excel.slicer+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3.xml" ContentType="application/vnd.openxmlformats-officedocument.drawing+xml"/>
  <Override PartName="/xl/ctrlProps/ctrlProp2.xml" ContentType="application/vnd.ms-excel.controlproperties+xml"/>
  <Override PartName="/xl/ctrlProps/ctrlProp3.xml" ContentType="application/vnd.ms-excel.controlproperties+xml"/>
  <Override PartName="/xl/slicers/slicer6.xml" ContentType="application/vnd.ms-excel.slicer+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4.xml" ContentType="application/vnd.openxmlformats-officedocument.drawing+xml"/>
  <Override PartName="/xl/slicers/slicer7.xml" ContentType="application/vnd.ms-excel.slicer+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C:\project\"/>
    </mc:Choice>
  </mc:AlternateContent>
  <xr:revisionPtr revIDLastSave="0" documentId="13_ncr:1_{86744780-A002-4806-87C8-DBE26AC5CA23}" xr6:coauthVersionLast="36" xr6:coauthVersionMax="47" xr10:uidLastSave="{00000000-0000-0000-0000-000000000000}"/>
  <bookViews>
    <workbookView showSheetTabs="0" xWindow="-105" yWindow="-105" windowWidth="23250" windowHeight="12450" firstSheet="16" activeTab="21" xr2:uid="{A8A213EA-D950-4304-BEEB-E744596DE5B0}"/>
  </bookViews>
  <sheets>
    <sheet name="Weekly" sheetId="39" r:id="rId1"/>
    <sheet name="Weekly Comparison" sheetId="40" r:id="rId2"/>
    <sheet name="Weekly Trend" sheetId="41" r:id="rId3"/>
    <sheet name="Death % (2)" sheetId="42" r:id="rId4"/>
    <sheet name="Death % Chart" sheetId="43" r:id="rId5"/>
    <sheet name="State Analysis" sheetId="44" r:id="rId6"/>
    <sheet name="% Analysis for State" sheetId="45" r:id="rId7"/>
    <sheet name="Delta7 Analysis" sheetId="46" r:id="rId8"/>
    <sheet name="Delta7 Analysis Chart" sheetId="47" r:id="rId9"/>
    <sheet name="state total" sheetId="2" r:id="rId10"/>
    <sheet name="Deceased_recovered" sheetId="11" r:id="rId11"/>
    <sheet name="state total pivot" sheetId="4" r:id="rId12"/>
    <sheet name="Map_chart" sheetId="12" r:id="rId13"/>
    <sheet name="Month_with_state" sheetId="1" r:id="rId14"/>
    <sheet name="Month_with_state_pivot" sheetId="8" r:id="rId15"/>
    <sheet name="month_year_data" sheetId="7" r:id="rId16"/>
    <sheet name="Death %" sheetId="35" r:id="rId17"/>
    <sheet name="Death % pivot" sheetId="36" r:id="rId18"/>
    <sheet name="Weekly_data" sheetId="37" r:id="rId19"/>
    <sheet name="Weekly_data_pivot" sheetId="38" r:id="rId20"/>
    <sheet name="Sheet3" sheetId="49" r:id="rId21"/>
    <sheet name="DashBoard 1" sheetId="16" r:id="rId22"/>
    <sheet name="Dashboard 2" sheetId="48" r:id="rId23"/>
    <sheet name="Map View" sheetId="17" r:id="rId24"/>
  </sheets>
  <definedNames>
    <definedName name="_xlnm._FilterDatabase" localSheetId="9" hidden="1">'state total'!$C$1:$C$37</definedName>
    <definedName name="_xlchart.v5.0" hidden="1">Map_chart!$A$1</definedName>
    <definedName name="_xlchart.v5.1" hidden="1">Map_chart!$A$2:$A$37</definedName>
    <definedName name="_xlchart.v5.2" hidden="1">Map_chart!$B$1</definedName>
    <definedName name="_xlchart.v5.3" hidden="1">Map_chart!$B$2:$B$37</definedName>
    <definedName name="_xlchart.v5.4" hidden="1">Map_chart!$A$1</definedName>
    <definedName name="_xlchart.v5.5" hidden="1">Map_chart!$A$2:$A$37</definedName>
    <definedName name="_xlchart.v5.6" hidden="1">Map_chart!$B$1</definedName>
    <definedName name="_xlchart.v5.7" hidden="1">Map_chart!$B$2:$B$37</definedName>
    <definedName name="Slicer_Month_WeekNumber">#REF!</definedName>
    <definedName name="Slicer_Month_WeekNumber1">#REF!</definedName>
    <definedName name="Slicer_Month_WeekNumber12">#N/A</definedName>
    <definedName name="Slicer_Month_WeekNumber3">#N/A</definedName>
    <definedName name="Slicer_state">#N/A</definedName>
    <definedName name="Slicer_State1">#N/A</definedName>
    <definedName name="Slicer_Year">#REF!</definedName>
    <definedName name="Slicer_Year1">#REF!</definedName>
    <definedName name="Slicer_Year12">#N/A</definedName>
    <definedName name="Slicer_Year2">#REF!</definedName>
    <definedName name="Slicer_Year22">#N/A</definedName>
    <definedName name="Slicer_Year3">#N/A</definedName>
    <definedName name="Slicer_Year5">#N/A</definedName>
    <definedName name="state_name">'state total'!$A$2:$A$37</definedName>
    <definedName name="state_short">'state total'!#REF!</definedName>
    <definedName name="state_total_confirmed">'state total'!$C$2:$C$37</definedName>
    <definedName name="state_total_deceased">'state total'!$D$2:$D$37</definedName>
    <definedName name="state_total_population">'state total'!$B$2:$B$37</definedName>
    <definedName name="state_total_recovered">'state total'!$E$2:$E$37</definedName>
    <definedName name="state_total_tested">'state total'!$F$2:$F$37</definedName>
    <definedName name="state_total_vaccinated_1">'state total'!$G$2:$G$37</definedName>
    <definedName name="WeekNumber">#REF!</definedName>
  </definedNames>
  <calcPr calcId="191029"/>
  <pivotCaches>
    <pivotCache cacheId="0" r:id="rId25"/>
    <pivotCache cacheId="1" r:id="rId26"/>
    <pivotCache cacheId="2" r:id="rId27"/>
    <pivotCache cacheId="3" r:id="rId28"/>
    <pivotCache cacheId="4" r:id="rId29"/>
    <pivotCache cacheId="5" r:id="rId30"/>
    <pivotCache cacheId="6" r:id="rId31"/>
    <pivotCache cacheId="7" r:id="rId32"/>
  </pivotCaches>
  <extLst>
    <ext xmlns:x14="http://schemas.microsoft.com/office/spreadsheetml/2009/9/main" uri="{BBE1A952-AA13-448e-AADC-164F8A28A991}">
      <x14:slicerCaches>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 i="2" l="1"/>
  <c r="C41" i="2"/>
  <c r="D41" i="2"/>
  <c r="F3" i="12"/>
  <c r="B1" i="12" s="1"/>
  <c r="E6" i="11"/>
  <c r="E5" i="11"/>
  <c r="F5" i="11" s="1"/>
  <c r="D29" i="8"/>
  <c r="H29" i="8"/>
  <c r="C29" i="8"/>
  <c r="B29" i="8"/>
  <c r="G29" i="8"/>
  <c r="E29" i="8"/>
  <c r="F29" i="8"/>
  <c r="B34" i="12"/>
  <c r="B20" i="12"/>
  <c r="B6" i="12"/>
  <c r="B2" i="12"/>
  <c r="B17" i="12"/>
  <c r="B26" i="12"/>
  <c r="B7" i="12"/>
  <c r="B22" i="12"/>
  <c r="B36" i="12"/>
  <c r="B11" i="12"/>
  <c r="B16" i="12"/>
  <c r="B18" i="12"/>
  <c r="F6" i="11" l="1"/>
  <c r="G6" i="11"/>
  <c r="G5" i="11"/>
  <c r="B29" i="12"/>
  <c r="B9" i="12"/>
  <c r="B23" i="12"/>
  <c r="B24" i="12"/>
  <c r="B25" i="12"/>
  <c r="B4" i="12"/>
  <c r="B19" i="12"/>
  <c r="B15" i="12"/>
  <c r="B28" i="12"/>
  <c r="B31" i="12"/>
  <c r="B21" i="12"/>
  <c r="B35" i="12"/>
  <c r="B12" i="12"/>
  <c r="B14" i="12"/>
  <c r="B30" i="12"/>
  <c r="B33" i="12"/>
  <c r="B13" i="12"/>
  <c r="B32" i="12"/>
  <c r="B3" i="12"/>
  <c r="B5" i="12"/>
  <c r="B10" i="12"/>
  <c r="B37" i="12"/>
  <c r="B8" i="12"/>
  <c r="B27" i="12"/>
  <c r="A1" i="12" l="1"/>
</calcChain>
</file>

<file path=xl/sharedStrings.xml><?xml version="1.0" encoding="utf-8"?>
<sst xmlns="http://schemas.openxmlformats.org/spreadsheetml/2006/main" count="3065" uniqueCount="244">
  <si>
    <t>state_short</t>
  </si>
  <si>
    <t>month_name</t>
  </si>
  <si>
    <t>year_name</t>
  </si>
  <si>
    <t>month_number</t>
  </si>
  <si>
    <t>confirmed</t>
  </si>
  <si>
    <t>recovered</t>
  </si>
  <si>
    <t>deceased</t>
  </si>
  <si>
    <t>tested</t>
  </si>
  <si>
    <t>vaccinated_1</t>
  </si>
  <si>
    <t>AN</t>
  </si>
  <si>
    <t>March</t>
  </si>
  <si>
    <t>April</t>
  </si>
  <si>
    <t>May</t>
  </si>
  <si>
    <t>June</t>
  </si>
  <si>
    <t>July</t>
  </si>
  <si>
    <t>August</t>
  </si>
  <si>
    <t>September</t>
  </si>
  <si>
    <t>October</t>
  </si>
  <si>
    <t>November</t>
  </si>
  <si>
    <t>December</t>
  </si>
  <si>
    <t>January</t>
  </si>
  <si>
    <t>February</t>
  </si>
  <si>
    <t>AP</t>
  </si>
  <si>
    <t>AR</t>
  </si>
  <si>
    <t>AS</t>
  </si>
  <si>
    <t>BR</t>
  </si>
  <si>
    <t>CH</t>
  </si>
  <si>
    <t>CT</t>
  </si>
  <si>
    <t>DL</t>
  </si>
  <si>
    <t>DN</t>
  </si>
  <si>
    <t>GA</t>
  </si>
  <si>
    <t>GJ</t>
  </si>
  <si>
    <t>HP</t>
  </si>
  <si>
    <t>HR</t>
  </si>
  <si>
    <t>JH</t>
  </si>
  <si>
    <t>JK</t>
  </si>
  <si>
    <t>KA</t>
  </si>
  <si>
    <t>KL</t>
  </si>
  <si>
    <t>LA</t>
  </si>
  <si>
    <t>LD</t>
  </si>
  <si>
    <t>MH</t>
  </si>
  <si>
    <t>ML</t>
  </si>
  <si>
    <t>MN</t>
  </si>
  <si>
    <t>MP</t>
  </si>
  <si>
    <t>MZ</t>
  </si>
  <si>
    <t>NL</t>
  </si>
  <si>
    <t>OR</t>
  </si>
  <si>
    <t>PB</t>
  </si>
  <si>
    <t>PY</t>
  </si>
  <si>
    <t>RJ</t>
  </si>
  <si>
    <t>SK</t>
  </si>
  <si>
    <t>TG</t>
  </si>
  <si>
    <t>TN</t>
  </si>
  <si>
    <t>TR</t>
  </si>
  <si>
    <t>UP</t>
  </si>
  <si>
    <t>UT</t>
  </si>
  <si>
    <t>WB</t>
  </si>
  <si>
    <t>state_total_population</t>
  </si>
  <si>
    <t>Row Labels</t>
  </si>
  <si>
    <t>Grand Total</t>
  </si>
  <si>
    <t>vaccinated_2</t>
  </si>
  <si>
    <t>Sum of confirmed</t>
  </si>
  <si>
    <t>state_name</t>
  </si>
  <si>
    <t>Andaman and Nicobar Islands</t>
  </si>
  <si>
    <t>Andhra Pradesh</t>
  </si>
  <si>
    <t>Arunachal Pradesh</t>
  </si>
  <si>
    <t>Assam</t>
  </si>
  <si>
    <t>Bihar</t>
  </si>
  <si>
    <t>Chandigarh</t>
  </si>
  <si>
    <t>Chhattisgarh</t>
  </si>
  <si>
    <t>Dadra and Nagar Haveli and Daman and Diu</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</si>
  <si>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</si>
  <si>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</si>
  <si>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</si>
  <si>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</si>
  <si>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</si>
  <si>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</si>
  <si>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</si>
  <si>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</si>
  <si>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</si>
  <si>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</si>
  <si>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</si>
  <si>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</si>
  <si>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</si>
  <si>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</si>
  <si>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</si>
  <si>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</si>
  <si>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</si>
  <si>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</si>
  <si>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</si>
  <si>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</si>
  <si>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</si>
  <si>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</si>
  <si>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</si>
  <si>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</si>
  <si>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</si>
  <si>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</si>
  <si>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</si>
  <si>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</si>
  <si>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state_confirmed</t>
  </si>
  <si>
    <t>Population</t>
  </si>
  <si>
    <t>Tested</t>
  </si>
  <si>
    <t>Confirmed</t>
  </si>
  <si>
    <t>Recovered</t>
  </si>
  <si>
    <t>Deceased</t>
  </si>
  <si>
    <t>Vaccinated1</t>
  </si>
  <si>
    <t>Vaccinated2</t>
  </si>
  <si>
    <t>state</t>
  </si>
  <si>
    <t>dropdown val</t>
  </si>
  <si>
    <t>Recoverd</t>
  </si>
  <si>
    <t>Sum of tested</t>
  </si>
  <si>
    <t>Sum of recovered</t>
  </si>
  <si>
    <t>Sum of deceased</t>
  </si>
  <si>
    <t>Sum of vaccinated_1</t>
  </si>
  <si>
    <t>Sum of vaccinated_2</t>
  </si>
  <si>
    <t>Min of state_total_population</t>
  </si>
  <si>
    <t>Year</t>
  </si>
  <si>
    <t>MonthNumber</t>
  </si>
  <si>
    <t>Month_WeekNumber</t>
  </si>
  <si>
    <t>Deaths</t>
  </si>
  <si>
    <t>January-Week 5</t>
  </si>
  <si>
    <t>February-Week 2</t>
  </si>
  <si>
    <t>February-Week 3</t>
  </si>
  <si>
    <t>March-Week 1</t>
  </si>
  <si>
    <t>March-Week 2</t>
  </si>
  <si>
    <t>March-Week 3</t>
  </si>
  <si>
    <t>March-Week 4</t>
  </si>
  <si>
    <t>March-Week 5</t>
  </si>
  <si>
    <t>April-Week 1</t>
  </si>
  <si>
    <t>April-Week 2</t>
  </si>
  <si>
    <t>April-Week 3</t>
  </si>
  <si>
    <t>April-Week 4</t>
  </si>
  <si>
    <t>April-Week 5</t>
  </si>
  <si>
    <t>May-Week 1</t>
  </si>
  <si>
    <t>May-Week 2</t>
  </si>
  <si>
    <t>May-Week 3</t>
  </si>
  <si>
    <t>May-Week 4</t>
  </si>
  <si>
    <t>May-Week 5</t>
  </si>
  <si>
    <t>May-Week 6</t>
  </si>
  <si>
    <t>June-Week 1</t>
  </si>
  <si>
    <t>June-Week 2</t>
  </si>
  <si>
    <t>June-Week 3</t>
  </si>
  <si>
    <t>June-Week 4</t>
  </si>
  <si>
    <t>June-Week 5</t>
  </si>
  <si>
    <t>July-Week 1</t>
  </si>
  <si>
    <t>July-Week 2</t>
  </si>
  <si>
    <t>July-Week 3</t>
  </si>
  <si>
    <t>July-Week 4</t>
  </si>
  <si>
    <t>July-Week 5</t>
  </si>
  <si>
    <t>August-Week 1</t>
  </si>
  <si>
    <t>August-Week 2</t>
  </si>
  <si>
    <t>August-Week 3</t>
  </si>
  <si>
    <t>August-Week 4</t>
  </si>
  <si>
    <t>August-Week 5</t>
  </si>
  <si>
    <t>August-Week 6</t>
  </si>
  <si>
    <t>September-Week 1</t>
  </si>
  <si>
    <t>September-Week 2</t>
  </si>
  <si>
    <t>September-Week 3</t>
  </si>
  <si>
    <t>September-Week 4</t>
  </si>
  <si>
    <t>September-Week 5</t>
  </si>
  <si>
    <t>October-Week 1</t>
  </si>
  <si>
    <t>October-Week 2</t>
  </si>
  <si>
    <t>October-Week 3</t>
  </si>
  <si>
    <t>October-Week 4</t>
  </si>
  <si>
    <t>October-Week 5</t>
  </si>
  <si>
    <t>November-Week 1</t>
  </si>
  <si>
    <t>November-Week 2</t>
  </si>
  <si>
    <t>November-Week 3</t>
  </si>
  <si>
    <t>November-Week 4</t>
  </si>
  <si>
    <t>November-Week 5</t>
  </si>
  <si>
    <t>December-Week 1</t>
  </si>
  <si>
    <t>December-Week 2</t>
  </si>
  <si>
    <t>December-Week 3</t>
  </si>
  <si>
    <t>December-Week 4</t>
  </si>
  <si>
    <t>December-Week 5</t>
  </si>
  <si>
    <t>January-Week 1</t>
  </si>
  <si>
    <t>January-Week 2</t>
  </si>
  <si>
    <t>January-Week 3</t>
  </si>
  <si>
    <t>January-Week 4</t>
  </si>
  <si>
    <t>January-Week 6</t>
  </si>
  <si>
    <t>February-Week 1</t>
  </si>
  <si>
    <t>February-Week 4</t>
  </si>
  <si>
    <t>February-Week 5</t>
  </si>
  <si>
    <t>October-Week 6</t>
  </si>
  <si>
    <t>Category</t>
  </si>
  <si>
    <t>Avg_Population</t>
  </si>
  <si>
    <t>Avg_Confirmed</t>
  </si>
  <si>
    <t>Avg_Recovered</t>
  </si>
  <si>
    <t>Avg_Deaths</t>
  </si>
  <si>
    <t>Avg_Tested</t>
  </si>
  <si>
    <t>Avg_TestingRatio</t>
  </si>
  <si>
    <t>Death %</t>
  </si>
  <si>
    <t>Category A</t>
  </si>
  <si>
    <t>Category B</t>
  </si>
  <si>
    <t>Category C</t>
  </si>
  <si>
    <t>Category D</t>
  </si>
  <si>
    <t>Population Effected %</t>
  </si>
  <si>
    <t>Recovery %</t>
  </si>
  <si>
    <t>% of Population Vaccinated1</t>
  </si>
  <si>
    <t>% of Population Fully Vaccinated</t>
  </si>
  <si>
    <t>Sum of Population</t>
  </si>
  <si>
    <t>Sum of Confirmed</t>
  </si>
  <si>
    <t>Sum of Deceased</t>
  </si>
  <si>
    <t>Sum of Recovered</t>
  </si>
  <si>
    <t>Sum of Tested</t>
  </si>
  <si>
    <t>Sum of Vaccinated1</t>
  </si>
  <si>
    <t>Sum of Vaccinated2</t>
  </si>
  <si>
    <t>Population_Effected_%</t>
  </si>
  <si>
    <t>Recovery_%</t>
  </si>
  <si>
    <t>Death_%</t>
  </si>
  <si>
    <t>Vaccinated1_%</t>
  </si>
  <si>
    <t xml:space="preserve"> Vaccinated2_%</t>
  </si>
  <si>
    <t>Vaccinated_1_%</t>
  </si>
  <si>
    <t>Vaccinated_2_%</t>
  </si>
  <si>
    <t>Deceased_%</t>
  </si>
  <si>
    <t>Recovered_%</t>
  </si>
  <si>
    <t>Population_Effected%</t>
  </si>
  <si>
    <t>pop_eff</t>
  </si>
  <si>
    <t>Sum of Death %</t>
  </si>
  <si>
    <t>Sum of Avg_TestingRatio</t>
  </si>
  <si>
    <t>Sum of Deaths</t>
  </si>
  <si>
    <t xml:space="preserve">Confirmed </t>
  </si>
  <si>
    <t xml:space="preserve">Recovered </t>
  </si>
  <si>
    <t xml:space="preserve">Deaths </t>
  </si>
  <si>
    <t xml:space="preserve">Tested </t>
  </si>
  <si>
    <t xml:space="preserve"> Confirmed</t>
  </si>
  <si>
    <t xml:space="preserve"> Recovered</t>
  </si>
  <si>
    <t xml:space="preserve"> Deaths</t>
  </si>
  <si>
    <t xml:space="preserve"> Tested</t>
  </si>
  <si>
    <t xml:space="preserve">Avg_TestingRatio </t>
  </si>
  <si>
    <t>State</t>
  </si>
  <si>
    <t xml:space="preserve"> Population Effected %</t>
  </si>
  <si>
    <t xml:space="preserve"> Recovery %</t>
  </si>
  <si>
    <t xml:space="preserve"> Death %</t>
  </si>
  <si>
    <t xml:space="preserve"> % of Population Vaccinated1</t>
  </si>
  <si>
    <t xml:space="preserve"> % of Population Fully Vaccinated</t>
  </si>
  <si>
    <t>State_short</t>
  </si>
  <si>
    <t>Delta7 Confirmed</t>
  </si>
  <si>
    <t>Fully Vaccinated</t>
  </si>
  <si>
    <t xml:space="preserve"> Delta7 Confirmed</t>
  </si>
  <si>
    <t xml:space="preserve"> Fully Vaccinated</t>
  </si>
  <si>
    <t xml:space="preserve"> recovered</t>
  </si>
  <si>
    <t xml:space="preserve"> Deceased</t>
  </si>
  <si>
    <t>Partially_Vaccinated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</si>
</sst>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quot;B&quot;"/>
    <numFmt numFmtId="165" formatCode="#0.00,,&quot;M&quot;"/>
    <numFmt numFmtId="166" formatCode="#0.00,&quot;K&quot;"/>
    <numFmt numFmtId="167" formatCode="#0.0,,&quot;M&quot;"/>
  </numFmts>
  <fonts count="1" x14ac:knownFonts="1">
    <font>
      <sz val="11"/>
      <color theme="1"/>
      <name val="Calibri"/>
      <family val="2"/>
      <scheme val="minor"/>
    </font>
  </fonts>
  <fills count="5">
    <fill>
      <patternFill patternType="none"/>
    </fill>
    <fill>
      <patternFill patternType="gray125"/>
    </fill>
    <fill>
      <patternFill patternType="solid">
        <fgColor rgb="FF777777"/>
        <bgColor indexed="64"/>
      </patternFill>
    </fill>
    <fill>
      <patternFill patternType="solid">
        <fgColor theme="2"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2" borderId="0" xfId="0" applyFill="1"/>
    <xf numFmtId="0" fontId="0" fillId="3" borderId="0" xfId="0" applyFill="1"/>
    <xf numFmtId="0" fontId="0" fillId="4" borderId="0" xfId="0" applyFill="1"/>
    <xf numFmtId="0" fontId="0" fillId="0" borderId="0" xfId="0" applyAlignment="1">
      <alignment horizontal="left" indent="1"/>
    </xf>
    <xf numFmtId="0" fontId="0" fillId="0" borderId="0" xfId="0" applyNumberFormat="1"/>
  </cellXfs>
  <cellStyles count="1">
    <cellStyle name="Normal" xfId="0" builtinId="0"/>
  </cellStyles>
  <dxfs count="4">
    <dxf>
      <font>
        <color theme="2" tint="-9.9948118533890809E-2"/>
      </font>
      <fill>
        <patternFill>
          <fgColor theme="3" tint="0.79998168889431442"/>
          <bgColor theme="1" tint="0.24994659260841701"/>
        </patternFill>
      </fill>
      <border diagonalUp="0" diagonalDown="0">
        <left/>
        <right/>
        <top/>
        <bottom/>
        <vertical/>
        <horizontal/>
      </border>
    </dxf>
    <dxf>
      <font>
        <color theme="3" tint="0.79998168889431442"/>
      </font>
      <fill>
        <patternFill>
          <bgColor theme="1" tint="0.24994659260841701"/>
        </patternFill>
      </fill>
      <border diagonalUp="0" diagonalDown="0">
        <left/>
        <right/>
        <top/>
        <bottom/>
        <vertical/>
        <horizontal/>
      </border>
    </dxf>
    <dxf>
      <font>
        <color theme="2" tint="-9.9948118533890809E-2"/>
      </font>
      <fill>
        <patternFill>
          <fgColor theme="3" tint="0.79998168889431442"/>
          <bgColor theme="1" tint="0.24994659260841701"/>
        </patternFill>
      </fill>
      <border diagonalUp="0" diagonalDown="0">
        <left/>
        <right/>
        <top/>
        <bottom/>
        <vertical/>
        <horizontal/>
      </border>
    </dxf>
    <dxf>
      <font>
        <color theme="3" tint="0.79998168889431442"/>
      </font>
      <fill>
        <patternFill patternType="solid">
          <fgColor rgb="FF6E1D79"/>
          <bgColor rgb="FF8C1092"/>
        </patternFill>
      </fill>
      <border diagonalUp="0" diagonalDown="0">
        <left/>
        <right/>
        <top/>
        <bottom/>
        <vertical/>
        <horizontal/>
      </border>
    </dxf>
  </dxfs>
  <tableStyles count="2" defaultTableStyle="TableStyleMedium2" defaultPivotStyle="PivotStyleLight16">
    <tableStyle name="SlicerStyleDark3 2" pivot="0" table="0" count="10" xr9:uid="{39AFDD05-D720-4F55-B080-349868E77E23}">
      <tableStyleElement type="wholeTable" dxfId="3"/>
      <tableStyleElement type="headerRow" dxfId="2"/>
    </tableStyle>
    <tableStyle name="SlicerStyleDark3 2 2" pivot="0" table="0" count="10" xr9:uid="{6B09DEF2-4DC5-4063-9336-99BF6A3F1354}">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4" tint="-0.2499465926084170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4" tint="-0.2499465926084170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9" Type="http://schemas.microsoft.com/office/2007/relationships/slicerCache" Target="slicerCaches/slicerCache7.xml"/><Relationship Id="rId21" Type="http://schemas.openxmlformats.org/officeDocument/2006/relationships/worksheet" Target="worksheets/sheet21.xml"/><Relationship Id="rId34" Type="http://schemas.microsoft.com/office/2007/relationships/slicerCache" Target="slicerCaches/slicerCache2.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5.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8.xml"/><Relationship Id="rId37" Type="http://schemas.microsoft.com/office/2007/relationships/slicerCache" Target="slicerCaches/slicerCache5.xml"/><Relationship Id="rId40"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microsoft.com/office/2007/relationships/slicerCache" Target="slicerCaches/slicerCache3.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microsoft.com/office/2007/relationships/slicerCache" Target="slicerCaches/slicerCache1.xml"/><Relationship Id="rId38"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Comparison!PivotTable2</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59228868132329"/>
          <c:y val="5.0396825396825398E-2"/>
          <c:w val="0.61457485167780312"/>
          <c:h val="0.7379444444444444"/>
        </c:manualLayout>
      </c:layout>
      <c:bar3DChart>
        <c:barDir val="col"/>
        <c:grouping val="clustered"/>
        <c:varyColors val="0"/>
        <c:ser>
          <c:idx val="0"/>
          <c:order val="0"/>
          <c:tx>
            <c:strRef>
              <c:f>'Weekly Comparison'!$B$4</c:f>
              <c:strCache>
                <c:ptCount val="1"/>
                <c:pt idx="0">
                  <c:v>Confirmed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Comparison'!$B$5</c:f>
              <c:numCache>
                <c:formatCode>General</c:formatCode>
                <c:ptCount val="1"/>
                <c:pt idx="0">
                  <c:v>437188</c:v>
                </c:pt>
              </c:numCache>
            </c:numRef>
          </c:val>
          <c:extLst>
            <c:ext xmlns:c16="http://schemas.microsoft.com/office/drawing/2014/chart" uri="{C3380CC4-5D6E-409C-BE32-E72D297353CC}">
              <c16:uniqueId val="{00000008-BCB9-4688-B4D4-DC839A068D67}"/>
            </c:ext>
          </c:extLst>
        </c:ser>
        <c:ser>
          <c:idx val="1"/>
          <c:order val="1"/>
          <c:tx>
            <c:strRef>
              <c:f>'Weekly Comparison'!$C$4</c:f>
              <c:strCache>
                <c:ptCount val="1"/>
                <c:pt idx="0">
                  <c:v>Recovered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Comparison'!$C$5</c:f>
              <c:numCache>
                <c:formatCode>General</c:formatCode>
                <c:ptCount val="1"/>
                <c:pt idx="0">
                  <c:v>380868</c:v>
                </c:pt>
              </c:numCache>
            </c:numRef>
          </c:val>
          <c:extLst>
            <c:ext xmlns:c16="http://schemas.microsoft.com/office/drawing/2014/chart" uri="{C3380CC4-5D6E-409C-BE32-E72D297353CC}">
              <c16:uniqueId val="{00000009-BCB9-4688-B4D4-DC839A068D67}"/>
            </c:ext>
          </c:extLst>
        </c:ser>
        <c:ser>
          <c:idx val="2"/>
          <c:order val="2"/>
          <c:tx>
            <c:strRef>
              <c:f>'Weekly Comparison'!$D$4</c:f>
              <c:strCache>
                <c:ptCount val="1"/>
                <c:pt idx="0">
                  <c:v>Deaths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Comparison'!$D$5</c:f>
              <c:numCache>
                <c:formatCode>General</c:formatCode>
                <c:ptCount val="1"/>
                <c:pt idx="0">
                  <c:v>6632</c:v>
                </c:pt>
              </c:numCache>
            </c:numRef>
          </c:val>
          <c:extLst>
            <c:ext xmlns:c16="http://schemas.microsoft.com/office/drawing/2014/chart" uri="{C3380CC4-5D6E-409C-BE32-E72D297353CC}">
              <c16:uniqueId val="{0000000A-BCB9-4688-B4D4-DC839A068D67}"/>
            </c:ext>
          </c:extLst>
        </c:ser>
        <c:ser>
          <c:idx val="3"/>
          <c:order val="3"/>
          <c:tx>
            <c:strRef>
              <c:f>'Weekly Comparison'!$E$4</c:f>
              <c:strCache>
                <c:ptCount val="1"/>
                <c:pt idx="0">
                  <c:v>Tested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Comparison'!$E$5</c:f>
              <c:numCache>
                <c:formatCode>General</c:formatCode>
                <c:ptCount val="1"/>
                <c:pt idx="0">
                  <c:v>5515481</c:v>
                </c:pt>
              </c:numCache>
            </c:numRef>
          </c:val>
          <c:extLst>
            <c:ext xmlns:c16="http://schemas.microsoft.com/office/drawing/2014/chart" uri="{C3380CC4-5D6E-409C-BE32-E72D297353CC}">
              <c16:uniqueId val="{0000000B-BCB9-4688-B4D4-DC839A068D67}"/>
            </c:ext>
          </c:extLst>
        </c:ser>
        <c:dLbls>
          <c:showLegendKey val="0"/>
          <c:showVal val="1"/>
          <c:showCatName val="0"/>
          <c:showSerName val="0"/>
          <c:showPercent val="0"/>
          <c:showBubbleSize val="0"/>
        </c:dLbls>
        <c:gapWidth val="150"/>
        <c:shape val="box"/>
        <c:axId val="549913679"/>
        <c:axId val="549928655"/>
        <c:axId val="0"/>
      </c:bar3DChart>
      <c:catAx>
        <c:axId val="5499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28655"/>
        <c:crosses val="autoZero"/>
        <c:auto val="1"/>
        <c:lblAlgn val="ctr"/>
        <c:lblOffset val="100"/>
        <c:noMultiLvlLbl val="0"/>
      </c:catAx>
      <c:valAx>
        <c:axId val="54992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Month_with_state_pivot!$C$3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Month_with_state_pivot!$A$4:$B$23</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Month_with_state_pivot!$C$4:$C$23</c:f>
              <c:numCache>
                <c:formatCode>General</c:formatCode>
                <c:ptCount val="20"/>
                <c:pt idx="0">
                  <c:v>15</c:v>
                </c:pt>
                <c:pt idx="1">
                  <c:v>59</c:v>
                </c:pt>
                <c:pt idx="2">
                  <c:v>219</c:v>
                </c:pt>
                <c:pt idx="3">
                  <c:v>147</c:v>
                </c:pt>
                <c:pt idx="4">
                  <c:v>611</c:v>
                </c:pt>
                <c:pt idx="5">
                  <c:v>3295</c:v>
                </c:pt>
                <c:pt idx="6">
                  <c:v>7592</c:v>
                </c:pt>
                <c:pt idx="7">
                  <c:v>2480</c:v>
                </c:pt>
                <c:pt idx="8">
                  <c:v>2991</c:v>
                </c:pt>
                <c:pt idx="9">
                  <c:v>2339</c:v>
                </c:pt>
                <c:pt idx="10">
                  <c:v>1177</c:v>
                </c:pt>
                <c:pt idx="11">
                  <c:v>845</c:v>
                </c:pt>
                <c:pt idx="12">
                  <c:v>5229</c:v>
                </c:pt>
                <c:pt idx="13">
                  <c:v>15648</c:v>
                </c:pt>
                <c:pt idx="14">
                  <c:v>17399</c:v>
                </c:pt>
                <c:pt idx="15">
                  <c:v>1624</c:v>
                </c:pt>
                <c:pt idx="16">
                  <c:v>283</c:v>
                </c:pt>
                <c:pt idx="17">
                  <c:v>3152</c:v>
                </c:pt>
                <c:pt idx="18">
                  <c:v>125</c:v>
                </c:pt>
                <c:pt idx="19">
                  <c:v>121</c:v>
                </c:pt>
              </c:numCache>
            </c:numRef>
          </c:val>
          <c:smooth val="0"/>
          <c:extLst>
            <c:ext xmlns:c16="http://schemas.microsoft.com/office/drawing/2014/chart" uri="{C3380CC4-5D6E-409C-BE32-E72D297353CC}">
              <c16:uniqueId val="{00000000-5AFA-4BDF-A788-323588D97E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32828271"/>
        <c:axId val="2111260767"/>
      </c:lineChart>
      <c:catAx>
        <c:axId val="2032828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11260767"/>
        <c:crosses val="autoZero"/>
        <c:auto val="1"/>
        <c:lblAlgn val="ctr"/>
        <c:lblOffset val="100"/>
        <c:noMultiLvlLbl val="0"/>
      </c:catAx>
      <c:valAx>
        <c:axId val="21112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2828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[Covi19_India_Dashboard.xlsx]Month_with_state_pivot!PivotTable4</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Month_with_state_pivot!$B$74</c:f>
              <c:strCache>
                <c:ptCount val="1"/>
                <c:pt idx="0">
                  <c:v>Population_Effected%</c:v>
                </c:pt>
              </c:strCache>
            </c:strRef>
          </c:tx>
          <c:spPr>
            <a:solidFill>
              <a:schemeClr val="accent1"/>
            </a:solidFill>
            <a:ln>
              <a:noFill/>
            </a:ln>
            <a:effectLst/>
            <a:sp3d/>
          </c:spPr>
          <c:invertIfNegative val="0"/>
          <c:cat>
            <c:strRef>
              <c:f>Month_with_state_pivot!$A$75:$A$76</c:f>
              <c:strCache>
                <c:ptCount val="1"/>
                <c:pt idx="0">
                  <c:v>Chandigarh</c:v>
                </c:pt>
              </c:strCache>
            </c:strRef>
          </c:cat>
          <c:val>
            <c:numRef>
              <c:f>Month_with_state_pivot!$B$75:$B$76</c:f>
              <c:numCache>
                <c:formatCode>General</c:formatCode>
                <c:ptCount val="1"/>
                <c:pt idx="0">
                  <c:v>5.5400000000000027</c:v>
                </c:pt>
              </c:numCache>
            </c:numRef>
          </c:val>
          <c:extLst>
            <c:ext xmlns:c16="http://schemas.microsoft.com/office/drawing/2014/chart" uri="{C3380CC4-5D6E-409C-BE32-E72D297353CC}">
              <c16:uniqueId val="{00000000-DD9B-4775-9E5E-A94691BF60B4}"/>
            </c:ext>
          </c:extLst>
        </c:ser>
        <c:ser>
          <c:idx val="1"/>
          <c:order val="1"/>
          <c:tx>
            <c:strRef>
              <c:f>Month_with_state_pivot!$C$74</c:f>
              <c:strCache>
                <c:ptCount val="1"/>
                <c:pt idx="0">
                  <c:v>Recovered_%</c:v>
                </c:pt>
              </c:strCache>
            </c:strRef>
          </c:tx>
          <c:spPr>
            <a:solidFill>
              <a:schemeClr val="accent2"/>
            </a:solidFill>
            <a:ln>
              <a:noFill/>
            </a:ln>
            <a:effectLst/>
            <a:sp3d/>
          </c:spPr>
          <c:invertIfNegative val="0"/>
          <c:cat>
            <c:strRef>
              <c:f>Month_with_state_pivot!$A$75:$A$76</c:f>
              <c:strCache>
                <c:ptCount val="1"/>
                <c:pt idx="0">
                  <c:v>Chandigarh</c:v>
                </c:pt>
              </c:strCache>
            </c:strRef>
          </c:cat>
          <c:val>
            <c:numRef>
              <c:f>Month_with_state_pivot!$C$75:$C$76</c:f>
              <c:numCache>
                <c:formatCode>General</c:formatCode>
                <c:ptCount val="1"/>
                <c:pt idx="0">
                  <c:v>98.690000000000026</c:v>
                </c:pt>
              </c:numCache>
            </c:numRef>
          </c:val>
          <c:extLst>
            <c:ext xmlns:c16="http://schemas.microsoft.com/office/drawing/2014/chart" uri="{C3380CC4-5D6E-409C-BE32-E72D297353CC}">
              <c16:uniqueId val="{00000001-DD9B-4775-9E5E-A94691BF60B4}"/>
            </c:ext>
          </c:extLst>
        </c:ser>
        <c:ser>
          <c:idx val="2"/>
          <c:order val="2"/>
          <c:tx>
            <c:strRef>
              <c:f>Month_with_state_pivot!$D$74</c:f>
              <c:strCache>
                <c:ptCount val="1"/>
                <c:pt idx="0">
                  <c:v>Deceased_%</c:v>
                </c:pt>
              </c:strCache>
            </c:strRef>
          </c:tx>
          <c:spPr>
            <a:solidFill>
              <a:schemeClr val="accent3"/>
            </a:solidFill>
            <a:ln>
              <a:noFill/>
            </a:ln>
            <a:effectLst/>
            <a:sp3d/>
          </c:spPr>
          <c:invertIfNegative val="0"/>
          <c:cat>
            <c:strRef>
              <c:f>Month_with_state_pivot!$A$75:$A$76</c:f>
              <c:strCache>
                <c:ptCount val="1"/>
                <c:pt idx="0">
                  <c:v>Chandigarh</c:v>
                </c:pt>
              </c:strCache>
            </c:strRef>
          </c:cat>
          <c:val>
            <c:numRef>
              <c:f>Month_with_state_pivot!$D$75:$D$76</c:f>
              <c:numCache>
                <c:formatCode>General</c:formatCode>
                <c:ptCount val="1"/>
                <c:pt idx="0">
                  <c:v>1.25</c:v>
                </c:pt>
              </c:numCache>
            </c:numRef>
          </c:val>
          <c:extLst>
            <c:ext xmlns:c16="http://schemas.microsoft.com/office/drawing/2014/chart" uri="{C3380CC4-5D6E-409C-BE32-E72D297353CC}">
              <c16:uniqueId val="{00000002-DD9B-4775-9E5E-A94691BF60B4}"/>
            </c:ext>
          </c:extLst>
        </c:ser>
        <c:ser>
          <c:idx val="3"/>
          <c:order val="3"/>
          <c:tx>
            <c:strRef>
              <c:f>Month_with_state_pivot!$E$74</c:f>
              <c:strCache>
                <c:ptCount val="1"/>
                <c:pt idx="0">
                  <c:v>Vaccinated_1_%</c:v>
                </c:pt>
              </c:strCache>
            </c:strRef>
          </c:tx>
          <c:spPr>
            <a:solidFill>
              <a:schemeClr val="accent4"/>
            </a:solidFill>
            <a:ln>
              <a:noFill/>
            </a:ln>
            <a:effectLst/>
            <a:sp3d/>
          </c:spPr>
          <c:invertIfNegative val="0"/>
          <c:cat>
            <c:strRef>
              <c:f>Month_with_state_pivot!$A$75:$A$76</c:f>
              <c:strCache>
                <c:ptCount val="1"/>
                <c:pt idx="0">
                  <c:v>Chandigarh</c:v>
                </c:pt>
              </c:strCache>
            </c:strRef>
          </c:cat>
          <c:val>
            <c:numRef>
              <c:f>Month_with_state_pivot!$E$75:$E$76</c:f>
              <c:numCache>
                <c:formatCode>General</c:formatCode>
                <c:ptCount val="1"/>
                <c:pt idx="0">
                  <c:v>78.539999999999992</c:v>
                </c:pt>
              </c:numCache>
            </c:numRef>
          </c:val>
          <c:extLst>
            <c:ext xmlns:c16="http://schemas.microsoft.com/office/drawing/2014/chart" uri="{C3380CC4-5D6E-409C-BE32-E72D297353CC}">
              <c16:uniqueId val="{00000003-DD9B-4775-9E5E-A94691BF60B4}"/>
            </c:ext>
          </c:extLst>
        </c:ser>
        <c:ser>
          <c:idx val="4"/>
          <c:order val="4"/>
          <c:tx>
            <c:strRef>
              <c:f>Month_with_state_pivot!$F$74</c:f>
              <c:strCache>
                <c:ptCount val="1"/>
                <c:pt idx="0">
                  <c:v>Vaccinated_2_%</c:v>
                </c:pt>
              </c:strCache>
            </c:strRef>
          </c:tx>
          <c:spPr>
            <a:solidFill>
              <a:schemeClr val="accent5"/>
            </a:solidFill>
            <a:ln>
              <a:noFill/>
            </a:ln>
            <a:effectLst/>
            <a:sp3d/>
          </c:spPr>
          <c:invertIfNegative val="0"/>
          <c:cat>
            <c:strRef>
              <c:f>Month_with_state_pivot!$A$75:$A$76</c:f>
              <c:strCache>
                <c:ptCount val="1"/>
                <c:pt idx="0">
                  <c:v>Chandigarh</c:v>
                </c:pt>
              </c:strCache>
            </c:strRef>
          </c:cat>
          <c:val>
            <c:numRef>
              <c:f>Month_with_state_pivot!$F$75:$F$76</c:f>
              <c:numCache>
                <c:formatCode>General</c:formatCode>
                <c:ptCount val="1"/>
                <c:pt idx="0">
                  <c:v>46.389999999999993</c:v>
                </c:pt>
              </c:numCache>
            </c:numRef>
          </c:val>
          <c:extLst>
            <c:ext xmlns:c16="http://schemas.microsoft.com/office/drawing/2014/chart" uri="{C3380CC4-5D6E-409C-BE32-E72D297353CC}">
              <c16:uniqueId val="{00000004-DD9B-4775-9E5E-A94691BF60B4}"/>
            </c:ext>
          </c:extLst>
        </c:ser>
        <c:dLbls>
          <c:showLegendKey val="0"/>
          <c:showVal val="0"/>
          <c:showCatName val="0"/>
          <c:showSerName val="0"/>
          <c:showPercent val="0"/>
          <c:showBubbleSize val="0"/>
        </c:dLbls>
        <c:gapWidth val="150"/>
        <c:shape val="box"/>
        <c:axId val="192415983"/>
        <c:axId val="193603935"/>
        <c:axId val="0"/>
      </c:bar3DChart>
      <c:catAx>
        <c:axId val="19241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3935"/>
        <c:crosses val="autoZero"/>
        <c:auto val="1"/>
        <c:lblAlgn val="ctr"/>
        <c:lblOffset val="100"/>
        <c:noMultiLvlLbl val="0"/>
      </c:catAx>
      <c:valAx>
        <c:axId val="1936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[Covi19_India_Dashboard.xlsx]Month_with_state_pivot!MonthWise_DandR</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Month_with_state_pivot!$M$28</c:f>
              <c:strCache>
                <c:ptCount val="1"/>
                <c:pt idx="0">
                  <c:v> Deceased</c:v>
                </c:pt>
              </c:strCache>
            </c:strRef>
          </c:tx>
          <c:spPr>
            <a:solidFill>
              <a:schemeClr val="accent1"/>
            </a:solidFill>
            <a:ln>
              <a:noFill/>
            </a:ln>
            <a:effectLst/>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Month_with_state_pivot!$M$29:$M$51</c:f>
              <c:numCache>
                <c:formatCode>General</c:formatCode>
                <c:ptCount val="20"/>
                <c:pt idx="0">
                  <c:v>0</c:v>
                </c:pt>
                <c:pt idx="1">
                  <c:v>0</c:v>
                </c:pt>
                <c:pt idx="2">
                  <c:v>4</c:v>
                </c:pt>
                <c:pt idx="3">
                  <c:v>2</c:v>
                </c:pt>
                <c:pt idx="4">
                  <c:v>9</c:v>
                </c:pt>
                <c:pt idx="5">
                  <c:v>41</c:v>
                </c:pt>
                <c:pt idx="6">
                  <c:v>106</c:v>
                </c:pt>
                <c:pt idx="7">
                  <c:v>64</c:v>
                </c:pt>
                <c:pt idx="8">
                  <c:v>51</c:v>
                </c:pt>
                <c:pt idx="9">
                  <c:v>40</c:v>
                </c:pt>
                <c:pt idx="10">
                  <c:v>17</c:v>
                </c:pt>
                <c:pt idx="11">
                  <c:v>18</c:v>
                </c:pt>
                <c:pt idx="12">
                  <c:v>27</c:v>
                </c:pt>
                <c:pt idx="13">
                  <c:v>99</c:v>
                </c:pt>
                <c:pt idx="14">
                  <c:v>275</c:v>
                </c:pt>
                <c:pt idx="15">
                  <c:v>55</c:v>
                </c:pt>
                <c:pt idx="16">
                  <c:v>3</c:v>
                </c:pt>
                <c:pt idx="17">
                  <c:v>2</c:v>
                </c:pt>
                <c:pt idx="18">
                  <c:v>6</c:v>
                </c:pt>
                <c:pt idx="19">
                  <c:v>1</c:v>
                </c:pt>
              </c:numCache>
            </c:numRef>
          </c:val>
          <c:extLst>
            <c:ext xmlns:c16="http://schemas.microsoft.com/office/drawing/2014/chart" uri="{C3380CC4-5D6E-409C-BE32-E72D297353CC}">
              <c16:uniqueId val="{00000000-57C9-488C-9B1C-FB8F77E672F4}"/>
            </c:ext>
          </c:extLst>
        </c:ser>
        <c:ser>
          <c:idx val="1"/>
          <c:order val="1"/>
          <c:tx>
            <c:strRef>
              <c:f>Month_with_state_pivot!$N$28</c:f>
              <c:strCache>
                <c:ptCount val="1"/>
                <c:pt idx="0">
                  <c:v> recovered</c:v>
                </c:pt>
              </c:strCache>
            </c:strRef>
          </c:tx>
          <c:spPr>
            <a:solidFill>
              <a:schemeClr val="accent2"/>
            </a:solidFill>
            <a:ln>
              <a:noFill/>
            </a:ln>
            <a:effectLst/>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Month_with_state_pivot!$N$29:$N$51</c:f>
              <c:numCache>
                <c:formatCode>General</c:formatCode>
                <c:ptCount val="20"/>
                <c:pt idx="0">
                  <c:v>0</c:v>
                </c:pt>
                <c:pt idx="1">
                  <c:v>18</c:v>
                </c:pt>
                <c:pt idx="2">
                  <c:v>181</c:v>
                </c:pt>
                <c:pt idx="3">
                  <c:v>165</c:v>
                </c:pt>
                <c:pt idx="4">
                  <c:v>303</c:v>
                </c:pt>
                <c:pt idx="5">
                  <c:v>1764</c:v>
                </c:pt>
                <c:pt idx="6">
                  <c:v>7382</c:v>
                </c:pt>
                <c:pt idx="7">
                  <c:v>3738</c:v>
                </c:pt>
                <c:pt idx="8">
                  <c:v>2519</c:v>
                </c:pt>
                <c:pt idx="9">
                  <c:v>2975</c:v>
                </c:pt>
                <c:pt idx="10">
                  <c:v>1381</c:v>
                </c:pt>
                <c:pt idx="11">
                  <c:v>611</c:v>
                </c:pt>
                <c:pt idx="12">
                  <c:v>2665</c:v>
                </c:pt>
                <c:pt idx="13">
                  <c:v>11561</c:v>
                </c:pt>
                <c:pt idx="14">
                  <c:v>22263</c:v>
                </c:pt>
                <c:pt idx="15">
                  <c:v>3182</c:v>
                </c:pt>
                <c:pt idx="16">
                  <c:v>403</c:v>
                </c:pt>
                <c:pt idx="17">
                  <c:v>3141</c:v>
                </c:pt>
                <c:pt idx="18">
                  <c:v>118</c:v>
                </c:pt>
                <c:pt idx="19">
                  <c:v>125</c:v>
                </c:pt>
              </c:numCache>
            </c:numRef>
          </c:val>
          <c:extLst>
            <c:ext xmlns:c16="http://schemas.microsoft.com/office/drawing/2014/chart" uri="{C3380CC4-5D6E-409C-BE32-E72D297353CC}">
              <c16:uniqueId val="{00000001-57C9-488C-9B1C-FB8F77E672F4}"/>
            </c:ext>
          </c:extLst>
        </c:ser>
        <c:dLbls>
          <c:showLegendKey val="0"/>
          <c:showVal val="0"/>
          <c:showCatName val="0"/>
          <c:showSerName val="0"/>
          <c:showPercent val="0"/>
          <c:showBubbleSize val="0"/>
        </c:dLbls>
        <c:gapWidth val="150"/>
        <c:axId val="312635791"/>
        <c:axId val="320554671"/>
      </c:barChart>
      <c:lineChart>
        <c:grouping val="standard"/>
        <c:varyColors val="0"/>
        <c:ser>
          <c:idx val="2"/>
          <c:order val="2"/>
          <c:tx>
            <c:strRef>
              <c:f>Month_with_state_pivot!$O$28</c:f>
              <c:strCache>
                <c:ptCount val="1"/>
                <c:pt idx="0">
                  <c:v>Partially_Vaccinated</c:v>
                </c:pt>
              </c:strCache>
            </c:strRef>
          </c:tx>
          <c:spPr>
            <a:ln w="28575" cap="rnd">
              <a:solidFill>
                <a:schemeClr val="accent3"/>
              </a:solidFill>
              <a:round/>
            </a:ln>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Month_with_state_pivot!$O$29:$O$51</c:f>
              <c:numCache>
                <c:formatCode>General</c:formatCode>
                <c:ptCount val="20"/>
                <c:pt idx="0">
                  <c:v>0</c:v>
                </c:pt>
                <c:pt idx="1">
                  <c:v>0</c:v>
                </c:pt>
                <c:pt idx="2">
                  <c:v>0</c:v>
                </c:pt>
                <c:pt idx="3">
                  <c:v>0</c:v>
                </c:pt>
                <c:pt idx="4">
                  <c:v>0</c:v>
                </c:pt>
                <c:pt idx="5">
                  <c:v>0</c:v>
                </c:pt>
                <c:pt idx="6">
                  <c:v>0</c:v>
                </c:pt>
                <c:pt idx="7">
                  <c:v>0</c:v>
                </c:pt>
                <c:pt idx="8">
                  <c:v>0</c:v>
                </c:pt>
                <c:pt idx="9">
                  <c:v>0</c:v>
                </c:pt>
                <c:pt idx="10">
                  <c:v>3447</c:v>
                </c:pt>
                <c:pt idx="11">
                  <c:v>17443</c:v>
                </c:pt>
                <c:pt idx="12">
                  <c:v>45140</c:v>
                </c:pt>
                <c:pt idx="13">
                  <c:v>94041</c:v>
                </c:pt>
                <c:pt idx="14">
                  <c:v>114351</c:v>
                </c:pt>
                <c:pt idx="15">
                  <c:v>164879</c:v>
                </c:pt>
                <c:pt idx="16">
                  <c:v>203527</c:v>
                </c:pt>
                <c:pt idx="17">
                  <c:v>164238</c:v>
                </c:pt>
                <c:pt idx="18">
                  <c:v>93919</c:v>
                </c:pt>
                <c:pt idx="19">
                  <c:v>25050</c:v>
                </c:pt>
              </c:numCache>
            </c:numRef>
          </c:val>
          <c:smooth val="0"/>
          <c:extLst>
            <c:ext xmlns:c16="http://schemas.microsoft.com/office/drawing/2014/chart" uri="{C3380CC4-5D6E-409C-BE32-E72D297353CC}">
              <c16:uniqueId val="{00000000-ADE8-4767-98F0-1D3A6836A379}"/>
            </c:ext>
          </c:extLst>
        </c:ser>
        <c:ser>
          <c:idx val="3"/>
          <c:order val="3"/>
          <c:tx>
            <c:strRef>
              <c:f>Month_with_state_pivot!$P$28</c:f>
              <c:strCache>
                <c:ptCount val="1"/>
                <c:pt idx="0">
                  <c:v>Fully Vaccinated</c:v>
                </c:pt>
              </c:strCache>
            </c:strRef>
          </c:tx>
          <c:spPr>
            <a:ln w="28575" cap="rnd">
              <a:solidFill>
                <a:schemeClr val="accent4"/>
              </a:solidFill>
              <a:round/>
            </a:ln>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Month_with_state_pivot!$P$29:$P$51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1712</c:v>
                </c:pt>
                <c:pt idx="12">
                  <c:v>9839</c:v>
                </c:pt>
                <c:pt idx="13">
                  <c:v>36867</c:v>
                </c:pt>
                <c:pt idx="14">
                  <c:v>26483</c:v>
                </c:pt>
                <c:pt idx="15">
                  <c:v>12675</c:v>
                </c:pt>
                <c:pt idx="16">
                  <c:v>107802</c:v>
                </c:pt>
                <c:pt idx="17">
                  <c:v>113011</c:v>
                </c:pt>
                <c:pt idx="18">
                  <c:v>140670</c:v>
                </c:pt>
                <c:pt idx="19">
                  <c:v>97922</c:v>
                </c:pt>
              </c:numCache>
            </c:numRef>
          </c:val>
          <c:smooth val="0"/>
          <c:extLst>
            <c:ext xmlns:c16="http://schemas.microsoft.com/office/drawing/2014/chart" uri="{C3380CC4-5D6E-409C-BE32-E72D297353CC}">
              <c16:uniqueId val="{00000001-ADE8-4767-98F0-1D3A6836A379}"/>
            </c:ext>
          </c:extLst>
        </c:ser>
        <c:dLbls>
          <c:showLegendKey val="0"/>
          <c:showVal val="0"/>
          <c:showCatName val="0"/>
          <c:showSerName val="0"/>
          <c:showPercent val="0"/>
          <c:showBubbleSize val="0"/>
        </c:dLbls>
        <c:marker val="1"/>
        <c:smooth val="0"/>
        <c:axId val="551921503"/>
        <c:axId val="551901119"/>
      </c:lineChart>
      <c:catAx>
        <c:axId val="5519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01119"/>
        <c:crosses val="autoZero"/>
        <c:auto val="1"/>
        <c:lblAlgn val="ctr"/>
        <c:lblOffset val="100"/>
        <c:noMultiLvlLbl val="0"/>
      </c:catAx>
      <c:valAx>
        <c:axId val="5519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21503"/>
        <c:crosses val="autoZero"/>
        <c:crossBetween val="between"/>
      </c:valAx>
      <c:valAx>
        <c:axId val="3205546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35791"/>
        <c:crosses val="max"/>
        <c:crossBetween val="between"/>
      </c:valAx>
      <c:catAx>
        <c:axId val="312635791"/>
        <c:scaling>
          <c:orientation val="minMax"/>
        </c:scaling>
        <c:delete val="1"/>
        <c:axPos val="b"/>
        <c:numFmt formatCode="General" sourceLinked="1"/>
        <c:majorTickMark val="out"/>
        <c:minorTickMark val="none"/>
        <c:tickLblPos val="nextTo"/>
        <c:crossAx val="32055467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pivot!PivotTable5</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'Death % pivot'!$B$3</c:f>
              <c:strCache>
                <c:ptCount val="1"/>
                <c:pt idx="0">
                  <c:v>Sum of Death %</c:v>
                </c:pt>
              </c:strCache>
            </c:strRef>
          </c:tx>
          <c:spPr>
            <a:solidFill>
              <a:schemeClr val="accent1"/>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pivot'!$B$4:$B$8</c:f>
              <c:numCache>
                <c:formatCode>General</c:formatCode>
                <c:ptCount val="4"/>
                <c:pt idx="0">
                  <c:v>1.52</c:v>
                </c:pt>
                <c:pt idx="1">
                  <c:v>1.27</c:v>
                </c:pt>
                <c:pt idx="2">
                  <c:v>1.1100000000000001</c:v>
                </c:pt>
                <c:pt idx="3">
                  <c:v>1.3</c:v>
                </c:pt>
              </c:numCache>
            </c:numRef>
          </c:val>
          <c:extLst>
            <c:ext xmlns:c16="http://schemas.microsoft.com/office/drawing/2014/chart" uri="{C3380CC4-5D6E-409C-BE32-E72D297353CC}">
              <c16:uniqueId val="{00000000-88CD-4A25-B30D-3E60ED250C89}"/>
            </c:ext>
          </c:extLst>
        </c:ser>
        <c:ser>
          <c:idx val="1"/>
          <c:order val="1"/>
          <c:tx>
            <c:strRef>
              <c:f>'Death % pivot'!$C$3</c:f>
              <c:strCache>
                <c:ptCount val="1"/>
                <c:pt idx="0">
                  <c:v>Sum of Avg_TestingRatio</c:v>
                </c:pt>
              </c:strCache>
            </c:strRef>
          </c:tx>
          <c:spPr>
            <a:solidFill>
              <a:schemeClr val="accent2"/>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pivot'!$C$4:$C$8</c:f>
              <c:numCache>
                <c:formatCode>General</c:formatCode>
                <c:ptCount val="4"/>
                <c:pt idx="0">
                  <c:v>0.04</c:v>
                </c:pt>
                <c:pt idx="1">
                  <c:v>0.17</c:v>
                </c:pt>
                <c:pt idx="2">
                  <c:v>0.4</c:v>
                </c:pt>
                <c:pt idx="3">
                  <c:v>0.73</c:v>
                </c:pt>
              </c:numCache>
            </c:numRef>
          </c:val>
          <c:extLst>
            <c:ext xmlns:c16="http://schemas.microsoft.com/office/drawing/2014/chart" uri="{C3380CC4-5D6E-409C-BE32-E72D297353CC}">
              <c16:uniqueId val="{00000001-88CD-4A25-B30D-3E60ED250C89}"/>
            </c:ext>
          </c:extLst>
        </c:ser>
        <c:dLbls>
          <c:showLegendKey val="0"/>
          <c:showVal val="0"/>
          <c:showCatName val="0"/>
          <c:showSerName val="0"/>
          <c:showPercent val="0"/>
          <c:showBubbleSize val="0"/>
        </c:dLbls>
        <c:gapWidth val="150"/>
        <c:axId val="196847039"/>
        <c:axId val="1771577392"/>
      </c:barChart>
      <c:catAx>
        <c:axId val="19684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77392"/>
        <c:crosses val="autoZero"/>
        <c:auto val="1"/>
        <c:lblAlgn val="ctr"/>
        <c:lblOffset val="100"/>
        <c:noMultiLvlLbl val="0"/>
      </c:catAx>
      <c:valAx>
        <c:axId val="177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[Covi19_India_Dashboard.xlsx]Weekly_data_pivot!PivotTable6</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Weekly_data_pivot!$B$3</c:f>
              <c:strCache>
                <c:ptCount val="1"/>
                <c:pt idx="0">
                  <c:v>Sum of Confirmed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Weekly_data_pivot!$B$4:$B$59</c:f>
              <c:numCache>
                <c:formatCode>General</c:formatCode>
                <c:ptCount val="55"/>
                <c:pt idx="0">
                  <c:v>2049</c:v>
                </c:pt>
                <c:pt idx="1">
                  <c:v>4769</c:v>
                </c:pt>
                <c:pt idx="2">
                  <c:v>7272</c:v>
                </c:pt>
                <c:pt idx="3">
                  <c:v>10558</c:v>
                </c:pt>
                <c:pt idx="4">
                  <c:v>8584</c:v>
                </c:pt>
                <c:pt idx="5">
                  <c:v>55117</c:v>
                </c:pt>
                <c:pt idx="6">
                  <c:v>399852</c:v>
                </c:pt>
                <c:pt idx="7">
                  <c:v>437188</c:v>
                </c:pt>
                <c:pt idx="8">
                  <c:v>454228</c:v>
                </c:pt>
                <c:pt idx="9">
                  <c:v>496276</c:v>
                </c:pt>
                <c:pt idx="10">
                  <c:v>148227</c:v>
                </c:pt>
                <c:pt idx="11">
                  <c:v>181275</c:v>
                </c:pt>
                <c:pt idx="12">
                  <c:v>212851</c:v>
                </c:pt>
                <c:pt idx="13">
                  <c:v>174279</c:v>
                </c:pt>
                <c:pt idx="14">
                  <c:v>156733</c:v>
                </c:pt>
                <c:pt idx="15">
                  <c:v>97918</c:v>
                </c:pt>
                <c:pt idx="16">
                  <c:v>2</c:v>
                </c:pt>
                <c:pt idx="17">
                  <c:v>0</c:v>
                </c:pt>
                <c:pt idx="18">
                  <c:v>1</c:v>
                </c:pt>
                <c:pt idx="19">
                  <c:v>90118</c:v>
                </c:pt>
                <c:pt idx="20">
                  <c:v>178027</c:v>
                </c:pt>
                <c:pt idx="21">
                  <c:v>230764</c:v>
                </c:pt>
                <c:pt idx="22">
                  <c:v>309378</c:v>
                </c:pt>
                <c:pt idx="23">
                  <c:v>309980</c:v>
                </c:pt>
                <c:pt idx="24">
                  <c:v>53250</c:v>
                </c:pt>
                <c:pt idx="25">
                  <c:v>75243</c:v>
                </c:pt>
                <c:pt idx="26">
                  <c:v>88835</c:v>
                </c:pt>
                <c:pt idx="27">
                  <c:v>119079</c:v>
                </c:pt>
                <c:pt idx="28">
                  <c:v>57223</c:v>
                </c:pt>
                <c:pt idx="29">
                  <c:v>31</c:v>
                </c:pt>
                <c:pt idx="30">
                  <c:v>68</c:v>
                </c:pt>
                <c:pt idx="31">
                  <c:v>232</c:v>
                </c:pt>
                <c:pt idx="32">
                  <c:v>685</c:v>
                </c:pt>
                <c:pt idx="33">
                  <c:v>616</c:v>
                </c:pt>
                <c:pt idx="34">
                  <c:v>4960</c:v>
                </c:pt>
                <c:pt idx="35">
                  <c:v>23039</c:v>
                </c:pt>
                <c:pt idx="36">
                  <c:v>27784</c:v>
                </c:pt>
                <c:pt idx="37">
                  <c:v>38876</c:v>
                </c:pt>
                <c:pt idx="38">
                  <c:v>47290</c:v>
                </c:pt>
                <c:pt idx="39">
                  <c:v>8341</c:v>
                </c:pt>
                <c:pt idx="40">
                  <c:v>323810</c:v>
                </c:pt>
                <c:pt idx="41">
                  <c:v>307731</c:v>
                </c:pt>
                <c:pt idx="42">
                  <c:v>280973</c:v>
                </c:pt>
                <c:pt idx="43">
                  <c:v>297131</c:v>
                </c:pt>
                <c:pt idx="44">
                  <c:v>70215</c:v>
                </c:pt>
                <c:pt idx="45">
                  <c:v>237149</c:v>
                </c:pt>
                <c:pt idx="46">
                  <c:v>504099</c:v>
                </c:pt>
                <c:pt idx="47">
                  <c:v>441217</c:v>
                </c:pt>
                <c:pt idx="48">
                  <c:v>371305</c:v>
                </c:pt>
                <c:pt idx="49">
                  <c:v>319360</c:v>
                </c:pt>
                <c:pt idx="50">
                  <c:v>422905</c:v>
                </c:pt>
                <c:pt idx="51">
                  <c:v>640962</c:v>
                </c:pt>
                <c:pt idx="52">
                  <c:v>646420</c:v>
                </c:pt>
                <c:pt idx="53">
                  <c:v>592350</c:v>
                </c:pt>
                <c:pt idx="54">
                  <c:v>319687</c:v>
                </c:pt>
              </c:numCache>
            </c:numRef>
          </c:val>
          <c:smooth val="0"/>
          <c:extLst>
            <c:ext xmlns:c16="http://schemas.microsoft.com/office/drawing/2014/chart" uri="{C3380CC4-5D6E-409C-BE32-E72D297353CC}">
              <c16:uniqueId val="{00000000-FC40-4203-81EE-FC12C743ED13}"/>
            </c:ext>
          </c:extLst>
        </c:ser>
        <c:ser>
          <c:idx val="1"/>
          <c:order val="1"/>
          <c:tx>
            <c:strRef>
              <c:f>Weekly_data_pivot!$C$3</c:f>
              <c:strCache>
                <c:ptCount val="1"/>
                <c:pt idx="0">
                  <c:v>Sum of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Weekly_data_pivot!$C$4:$C$59</c:f>
              <c:numCache>
                <c:formatCode>General</c:formatCode>
                <c:ptCount val="55"/>
                <c:pt idx="0">
                  <c:v>49</c:v>
                </c:pt>
                <c:pt idx="1">
                  <c:v>194</c:v>
                </c:pt>
                <c:pt idx="2">
                  <c:v>232</c:v>
                </c:pt>
                <c:pt idx="3">
                  <c:v>303</c:v>
                </c:pt>
                <c:pt idx="4">
                  <c:v>329</c:v>
                </c:pt>
                <c:pt idx="5">
                  <c:v>854</c:v>
                </c:pt>
                <c:pt idx="6">
                  <c:v>6044</c:v>
                </c:pt>
                <c:pt idx="7">
                  <c:v>6632</c:v>
                </c:pt>
                <c:pt idx="8">
                  <c:v>6762</c:v>
                </c:pt>
                <c:pt idx="9">
                  <c:v>6811</c:v>
                </c:pt>
                <c:pt idx="10">
                  <c:v>1776</c:v>
                </c:pt>
                <c:pt idx="11">
                  <c:v>2561</c:v>
                </c:pt>
                <c:pt idx="12">
                  <c:v>2835</c:v>
                </c:pt>
                <c:pt idx="13">
                  <c:v>2458</c:v>
                </c:pt>
                <c:pt idx="14">
                  <c:v>2146</c:v>
                </c:pt>
                <c:pt idx="15">
                  <c:v>1359</c:v>
                </c:pt>
                <c:pt idx="16">
                  <c:v>0</c:v>
                </c:pt>
                <c:pt idx="17">
                  <c:v>0</c:v>
                </c:pt>
                <c:pt idx="18">
                  <c:v>0</c:v>
                </c:pt>
                <c:pt idx="19">
                  <c:v>1871</c:v>
                </c:pt>
                <c:pt idx="20">
                  <c:v>3405</c:v>
                </c:pt>
                <c:pt idx="21">
                  <c:v>4133</c:v>
                </c:pt>
                <c:pt idx="22">
                  <c:v>5293</c:v>
                </c:pt>
                <c:pt idx="23">
                  <c:v>4444</c:v>
                </c:pt>
                <c:pt idx="24">
                  <c:v>1539</c:v>
                </c:pt>
                <c:pt idx="25">
                  <c:v>2253</c:v>
                </c:pt>
                <c:pt idx="26">
                  <c:v>4080</c:v>
                </c:pt>
                <c:pt idx="27">
                  <c:v>2826</c:v>
                </c:pt>
                <c:pt idx="28">
                  <c:v>1307</c:v>
                </c:pt>
                <c:pt idx="29">
                  <c:v>0</c:v>
                </c:pt>
                <c:pt idx="30">
                  <c:v>1</c:v>
                </c:pt>
                <c:pt idx="31">
                  <c:v>0</c:v>
                </c:pt>
                <c:pt idx="32">
                  <c:v>2</c:v>
                </c:pt>
                <c:pt idx="33">
                  <c:v>44</c:v>
                </c:pt>
                <c:pt idx="34">
                  <c:v>169</c:v>
                </c:pt>
                <c:pt idx="35">
                  <c:v>779</c:v>
                </c:pt>
                <c:pt idx="36">
                  <c:v>771</c:v>
                </c:pt>
                <c:pt idx="37">
                  <c:v>995</c:v>
                </c:pt>
                <c:pt idx="38">
                  <c:v>1315</c:v>
                </c:pt>
                <c:pt idx="39">
                  <c:v>222</c:v>
                </c:pt>
                <c:pt idx="40">
                  <c:v>4012</c:v>
                </c:pt>
                <c:pt idx="41">
                  <c:v>3512</c:v>
                </c:pt>
                <c:pt idx="42">
                  <c:v>3588</c:v>
                </c:pt>
                <c:pt idx="43">
                  <c:v>3470</c:v>
                </c:pt>
                <c:pt idx="44">
                  <c:v>926</c:v>
                </c:pt>
                <c:pt idx="45">
                  <c:v>3104</c:v>
                </c:pt>
                <c:pt idx="46">
                  <c:v>6559</c:v>
                </c:pt>
                <c:pt idx="47">
                  <c:v>5694</c:v>
                </c:pt>
                <c:pt idx="48">
                  <c:v>4505</c:v>
                </c:pt>
                <c:pt idx="49">
                  <c:v>3581</c:v>
                </c:pt>
                <c:pt idx="50">
                  <c:v>5246</c:v>
                </c:pt>
                <c:pt idx="51">
                  <c:v>7935</c:v>
                </c:pt>
                <c:pt idx="52">
                  <c:v>8160</c:v>
                </c:pt>
                <c:pt idx="53">
                  <c:v>7760</c:v>
                </c:pt>
                <c:pt idx="54">
                  <c:v>4172</c:v>
                </c:pt>
              </c:numCache>
            </c:numRef>
          </c:val>
          <c:smooth val="0"/>
          <c:extLst>
            <c:ext xmlns:c16="http://schemas.microsoft.com/office/drawing/2014/chart" uri="{C3380CC4-5D6E-409C-BE32-E72D297353CC}">
              <c16:uniqueId val="{00000001-FC40-4203-81EE-FC12C743ED13}"/>
            </c:ext>
          </c:extLst>
        </c:ser>
        <c:ser>
          <c:idx val="2"/>
          <c:order val="2"/>
          <c:tx>
            <c:strRef>
              <c:f>Weekly_data_pivot!$D$3</c:f>
              <c:strCache>
                <c:ptCount val="1"/>
                <c:pt idx="0">
                  <c:v>Sum of Recovered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Weekly_data_pivot!$D$4:$D$59</c:f>
              <c:numCache>
                <c:formatCode>General</c:formatCode>
                <c:ptCount val="55"/>
                <c:pt idx="0">
                  <c:v>126</c:v>
                </c:pt>
                <c:pt idx="1">
                  <c:v>686</c:v>
                </c:pt>
                <c:pt idx="2">
                  <c:v>1494</c:v>
                </c:pt>
                <c:pt idx="3">
                  <c:v>3472</c:v>
                </c:pt>
                <c:pt idx="4">
                  <c:v>3121</c:v>
                </c:pt>
                <c:pt idx="5">
                  <c:v>51368</c:v>
                </c:pt>
                <c:pt idx="6">
                  <c:v>332891</c:v>
                </c:pt>
                <c:pt idx="7">
                  <c:v>380868</c:v>
                </c:pt>
                <c:pt idx="8">
                  <c:v>419228</c:v>
                </c:pt>
                <c:pt idx="9">
                  <c:v>432620</c:v>
                </c:pt>
                <c:pt idx="10">
                  <c:v>124857</c:v>
                </c:pt>
                <c:pt idx="11">
                  <c:v>211351</c:v>
                </c:pt>
                <c:pt idx="12">
                  <c:v>256933</c:v>
                </c:pt>
                <c:pt idx="13">
                  <c:v>222802</c:v>
                </c:pt>
                <c:pt idx="14">
                  <c:v>181167</c:v>
                </c:pt>
                <c:pt idx="15">
                  <c:v>120884</c:v>
                </c:pt>
                <c:pt idx="16">
                  <c:v>0</c:v>
                </c:pt>
                <c:pt idx="17">
                  <c:v>3</c:v>
                </c:pt>
                <c:pt idx="18">
                  <c:v>0</c:v>
                </c:pt>
                <c:pt idx="19">
                  <c:v>61226</c:v>
                </c:pt>
                <c:pt idx="20">
                  <c:v>127168</c:v>
                </c:pt>
                <c:pt idx="21">
                  <c:v>141438</c:v>
                </c:pt>
                <c:pt idx="22">
                  <c:v>209462</c:v>
                </c:pt>
                <c:pt idx="23">
                  <c:v>208414</c:v>
                </c:pt>
                <c:pt idx="24">
                  <c:v>26796</c:v>
                </c:pt>
                <c:pt idx="25">
                  <c:v>43669</c:v>
                </c:pt>
                <c:pt idx="26">
                  <c:v>65858</c:v>
                </c:pt>
                <c:pt idx="27">
                  <c:v>81963</c:v>
                </c:pt>
                <c:pt idx="28">
                  <c:v>37693</c:v>
                </c:pt>
                <c:pt idx="29">
                  <c:v>0</c:v>
                </c:pt>
                <c:pt idx="30">
                  <c:v>0</c:v>
                </c:pt>
                <c:pt idx="31">
                  <c:v>1</c:v>
                </c:pt>
                <c:pt idx="32">
                  <c:v>4</c:v>
                </c:pt>
                <c:pt idx="33">
                  <c:v>152</c:v>
                </c:pt>
                <c:pt idx="34">
                  <c:v>1793</c:v>
                </c:pt>
                <c:pt idx="35">
                  <c:v>8449</c:v>
                </c:pt>
                <c:pt idx="36">
                  <c:v>14956</c:v>
                </c:pt>
                <c:pt idx="37">
                  <c:v>20152</c:v>
                </c:pt>
                <c:pt idx="38">
                  <c:v>32525</c:v>
                </c:pt>
                <c:pt idx="39">
                  <c:v>4928</c:v>
                </c:pt>
                <c:pt idx="40">
                  <c:v>377698</c:v>
                </c:pt>
                <c:pt idx="41">
                  <c:v>336548</c:v>
                </c:pt>
                <c:pt idx="42">
                  <c:v>316200</c:v>
                </c:pt>
                <c:pt idx="43">
                  <c:v>281122</c:v>
                </c:pt>
                <c:pt idx="44">
                  <c:v>87434</c:v>
                </c:pt>
                <c:pt idx="45">
                  <c:v>236726</c:v>
                </c:pt>
                <c:pt idx="46">
                  <c:v>568124</c:v>
                </c:pt>
                <c:pt idx="47">
                  <c:v>519534</c:v>
                </c:pt>
                <c:pt idx="48">
                  <c:v>481440</c:v>
                </c:pt>
                <c:pt idx="49">
                  <c:v>413754</c:v>
                </c:pt>
                <c:pt idx="50">
                  <c:v>340302</c:v>
                </c:pt>
                <c:pt idx="51">
                  <c:v>521638</c:v>
                </c:pt>
                <c:pt idx="52">
                  <c:v>600426</c:v>
                </c:pt>
                <c:pt idx="53">
                  <c:v>638955</c:v>
                </c:pt>
                <c:pt idx="54">
                  <c:v>331313</c:v>
                </c:pt>
              </c:numCache>
            </c:numRef>
          </c:val>
          <c:smooth val="0"/>
          <c:extLst>
            <c:ext xmlns:c16="http://schemas.microsoft.com/office/drawing/2014/chart" uri="{C3380CC4-5D6E-409C-BE32-E72D297353CC}">
              <c16:uniqueId val="{00000002-FC40-4203-81EE-FC12C743ED13}"/>
            </c:ext>
          </c:extLst>
        </c:ser>
        <c:dLbls>
          <c:showLegendKey val="0"/>
          <c:showVal val="0"/>
          <c:showCatName val="0"/>
          <c:showSerName val="0"/>
          <c:showPercent val="0"/>
          <c:showBubbleSize val="0"/>
        </c:dLbls>
        <c:marker val="1"/>
        <c:smooth val="0"/>
        <c:axId val="665447183"/>
        <c:axId val="189827135"/>
      </c:lineChart>
      <c:catAx>
        <c:axId val="665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135"/>
        <c:crosses val="autoZero"/>
        <c:auto val="1"/>
        <c:lblAlgn val="ctr"/>
        <c:lblOffset val="100"/>
        <c:noMultiLvlLbl val="0"/>
      </c:catAx>
      <c:valAx>
        <c:axId val="1898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[Covi19_India_Dashboard.xlsx]Month_with_state_pivot!PivotTable3</c:name>
    <c:fmtId val="1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Month Wise Confirmed Cases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Month_with_state_pivot!$C$3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Month_with_state_pivot!$A$4:$B$23</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Month_with_state_pivot!$C$4:$C$23</c:f>
              <c:numCache>
                <c:formatCode>General</c:formatCode>
                <c:ptCount val="20"/>
                <c:pt idx="0">
                  <c:v>15</c:v>
                </c:pt>
                <c:pt idx="1">
                  <c:v>59</c:v>
                </c:pt>
                <c:pt idx="2">
                  <c:v>219</c:v>
                </c:pt>
                <c:pt idx="3">
                  <c:v>147</c:v>
                </c:pt>
                <c:pt idx="4">
                  <c:v>611</c:v>
                </c:pt>
                <c:pt idx="5">
                  <c:v>3295</c:v>
                </c:pt>
                <c:pt idx="6">
                  <c:v>7592</c:v>
                </c:pt>
                <c:pt idx="7">
                  <c:v>2480</c:v>
                </c:pt>
                <c:pt idx="8">
                  <c:v>2991</c:v>
                </c:pt>
                <c:pt idx="9">
                  <c:v>2339</c:v>
                </c:pt>
                <c:pt idx="10">
                  <c:v>1177</c:v>
                </c:pt>
                <c:pt idx="11">
                  <c:v>845</c:v>
                </c:pt>
                <c:pt idx="12">
                  <c:v>5229</c:v>
                </c:pt>
                <c:pt idx="13">
                  <c:v>15648</c:v>
                </c:pt>
                <c:pt idx="14">
                  <c:v>17399</c:v>
                </c:pt>
                <c:pt idx="15">
                  <c:v>1624</c:v>
                </c:pt>
                <c:pt idx="16">
                  <c:v>283</c:v>
                </c:pt>
                <c:pt idx="17">
                  <c:v>3152</c:v>
                </c:pt>
                <c:pt idx="18">
                  <c:v>125</c:v>
                </c:pt>
                <c:pt idx="19">
                  <c:v>121</c:v>
                </c:pt>
              </c:numCache>
            </c:numRef>
          </c:val>
          <c:smooth val="0"/>
          <c:extLst>
            <c:ext xmlns:c16="http://schemas.microsoft.com/office/drawing/2014/chart" uri="{C3380CC4-5D6E-409C-BE32-E72D297353CC}">
              <c16:uniqueId val="{00000000-9CB1-4B3A-A092-100BA3CF405E}"/>
            </c:ext>
          </c:extLst>
        </c:ser>
        <c:dLbls>
          <c:showLegendKey val="0"/>
          <c:showVal val="0"/>
          <c:showCatName val="0"/>
          <c:showSerName val="0"/>
          <c:showPercent val="0"/>
          <c:showBubbleSize val="0"/>
        </c:dLbls>
        <c:marker val="1"/>
        <c:smooth val="0"/>
        <c:axId val="2032828271"/>
        <c:axId val="2111260767"/>
      </c:lineChart>
      <c:catAx>
        <c:axId val="2032828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1260767"/>
        <c:crosses val="autoZero"/>
        <c:auto val="1"/>
        <c:lblAlgn val="ctr"/>
        <c:lblOffset val="100"/>
        <c:noMultiLvlLbl val="0"/>
      </c:catAx>
      <c:valAx>
        <c:axId val="21112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282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[Covi19_India_Dashboard.xlsx]Month_with_state_pivot!PivotTable4</c:name>
    <c:fmtId val="1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0000">
              <a:alpha val="88000"/>
            </a:srgbClr>
          </a:solidFill>
          <a:ln>
            <a:solidFill>
              <a:srgbClr val="FF0000"/>
            </a:solidFill>
          </a:ln>
          <a:effectLst/>
          <a:scene3d>
            <a:camera prst="orthographicFront"/>
            <a:lightRig rig="threePt" dir="t"/>
          </a:scene3d>
          <a:sp3d prstMaterial="flat">
            <a:contourClr>
              <a:srgbClr val="FF0000"/>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Month_with_state_pivot!$B$74</c:f>
              <c:strCache>
                <c:ptCount val="1"/>
                <c:pt idx="0">
                  <c:v>Population_Effected%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Chandigarh</c:v>
                </c:pt>
              </c:strCache>
            </c:strRef>
          </c:cat>
          <c:val>
            <c:numRef>
              <c:f>Month_with_state_pivot!$B$75:$B$76</c:f>
              <c:numCache>
                <c:formatCode>General</c:formatCode>
                <c:ptCount val="1"/>
                <c:pt idx="0">
                  <c:v>5.5400000000000027</c:v>
                </c:pt>
              </c:numCache>
            </c:numRef>
          </c:val>
          <c:extLst>
            <c:ext xmlns:c16="http://schemas.microsoft.com/office/drawing/2014/chart" uri="{C3380CC4-5D6E-409C-BE32-E72D297353CC}">
              <c16:uniqueId val="{00000000-4300-4423-83B0-4B3248CFEA08}"/>
            </c:ext>
          </c:extLst>
        </c:ser>
        <c:ser>
          <c:idx val="1"/>
          <c:order val="1"/>
          <c:tx>
            <c:strRef>
              <c:f>Month_with_state_pivot!$C$74</c:f>
              <c:strCache>
                <c:ptCount val="1"/>
                <c:pt idx="0">
                  <c:v>Recovered_%</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Chandigarh</c:v>
                </c:pt>
              </c:strCache>
            </c:strRef>
          </c:cat>
          <c:val>
            <c:numRef>
              <c:f>Month_with_state_pivot!$C$75:$C$76</c:f>
              <c:numCache>
                <c:formatCode>General</c:formatCode>
                <c:ptCount val="1"/>
                <c:pt idx="0">
                  <c:v>98.690000000000026</c:v>
                </c:pt>
              </c:numCache>
            </c:numRef>
          </c:val>
          <c:extLst>
            <c:ext xmlns:c16="http://schemas.microsoft.com/office/drawing/2014/chart" uri="{C3380CC4-5D6E-409C-BE32-E72D297353CC}">
              <c16:uniqueId val="{00000001-4300-4423-83B0-4B3248CFEA08}"/>
            </c:ext>
          </c:extLst>
        </c:ser>
        <c:ser>
          <c:idx val="2"/>
          <c:order val="2"/>
          <c:tx>
            <c:strRef>
              <c:f>Month_with_state_pivot!$D$74</c:f>
              <c:strCache>
                <c:ptCount val="1"/>
                <c:pt idx="0">
                  <c:v>Deceased_%</c:v>
                </c:pt>
              </c:strCache>
            </c:strRef>
          </c:tx>
          <c:spPr>
            <a:solidFill>
              <a:srgbClr val="FF0000">
                <a:alpha val="88000"/>
              </a:srgbClr>
            </a:solidFill>
            <a:ln>
              <a:solidFill>
                <a:srgbClr val="FF0000"/>
              </a:solidFill>
            </a:ln>
            <a:effectLst/>
            <a:scene3d>
              <a:camera prst="orthographicFront"/>
              <a:lightRig rig="threePt" dir="t"/>
            </a:scene3d>
            <a:sp3d prstMaterial="flat">
              <a:contourClr>
                <a:srgbClr val="FF0000"/>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Chandigarh</c:v>
                </c:pt>
              </c:strCache>
            </c:strRef>
          </c:cat>
          <c:val>
            <c:numRef>
              <c:f>Month_with_state_pivot!$D$75:$D$76</c:f>
              <c:numCache>
                <c:formatCode>General</c:formatCode>
                <c:ptCount val="1"/>
                <c:pt idx="0">
                  <c:v>1.25</c:v>
                </c:pt>
              </c:numCache>
            </c:numRef>
          </c:val>
          <c:extLst>
            <c:ext xmlns:c16="http://schemas.microsoft.com/office/drawing/2014/chart" uri="{C3380CC4-5D6E-409C-BE32-E72D297353CC}">
              <c16:uniqueId val="{00000002-4300-4423-83B0-4B3248CFEA08}"/>
            </c:ext>
          </c:extLst>
        </c:ser>
        <c:ser>
          <c:idx val="3"/>
          <c:order val="3"/>
          <c:tx>
            <c:strRef>
              <c:f>Month_with_state_pivot!$E$74</c:f>
              <c:strCache>
                <c:ptCount val="1"/>
                <c:pt idx="0">
                  <c:v>Vaccinated_1_%</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Chandigarh</c:v>
                </c:pt>
              </c:strCache>
            </c:strRef>
          </c:cat>
          <c:val>
            <c:numRef>
              <c:f>Month_with_state_pivot!$E$75:$E$76</c:f>
              <c:numCache>
                <c:formatCode>General</c:formatCode>
                <c:ptCount val="1"/>
                <c:pt idx="0">
                  <c:v>78.539999999999992</c:v>
                </c:pt>
              </c:numCache>
            </c:numRef>
          </c:val>
          <c:extLst>
            <c:ext xmlns:c16="http://schemas.microsoft.com/office/drawing/2014/chart" uri="{C3380CC4-5D6E-409C-BE32-E72D297353CC}">
              <c16:uniqueId val="{00000003-4300-4423-83B0-4B3248CFEA08}"/>
            </c:ext>
          </c:extLst>
        </c:ser>
        <c:ser>
          <c:idx val="4"/>
          <c:order val="4"/>
          <c:tx>
            <c:strRef>
              <c:f>Month_with_state_pivot!$F$74</c:f>
              <c:strCache>
                <c:ptCount val="1"/>
                <c:pt idx="0">
                  <c:v>Vaccinated_2_%</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Chandigarh</c:v>
                </c:pt>
              </c:strCache>
            </c:strRef>
          </c:cat>
          <c:val>
            <c:numRef>
              <c:f>Month_with_state_pivot!$F$75:$F$76</c:f>
              <c:numCache>
                <c:formatCode>General</c:formatCode>
                <c:ptCount val="1"/>
                <c:pt idx="0">
                  <c:v>46.389999999999993</c:v>
                </c:pt>
              </c:numCache>
            </c:numRef>
          </c:val>
          <c:extLst>
            <c:ext xmlns:c16="http://schemas.microsoft.com/office/drawing/2014/chart" uri="{C3380CC4-5D6E-409C-BE32-E72D297353CC}">
              <c16:uniqueId val="{00000004-4300-4423-83B0-4B3248CFEA08}"/>
            </c:ext>
          </c:extLst>
        </c:ser>
        <c:dLbls>
          <c:showLegendKey val="0"/>
          <c:showVal val="1"/>
          <c:showCatName val="0"/>
          <c:showSerName val="0"/>
          <c:showPercent val="0"/>
          <c:showBubbleSize val="0"/>
        </c:dLbls>
        <c:gapWidth val="84"/>
        <c:gapDepth val="53"/>
        <c:shape val="box"/>
        <c:axId val="192415983"/>
        <c:axId val="193603935"/>
        <c:axId val="0"/>
      </c:bar3DChart>
      <c:catAx>
        <c:axId val="19241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603935"/>
        <c:crosses val="autoZero"/>
        <c:auto val="1"/>
        <c:lblAlgn val="ctr"/>
        <c:lblOffset val="100"/>
        <c:noMultiLvlLbl val="0"/>
      </c:catAx>
      <c:valAx>
        <c:axId val="193603935"/>
        <c:scaling>
          <c:orientation val="minMax"/>
        </c:scaling>
        <c:delete val="1"/>
        <c:axPos val="l"/>
        <c:numFmt formatCode="General" sourceLinked="1"/>
        <c:majorTickMark val="out"/>
        <c:minorTickMark val="none"/>
        <c:tickLblPos val="nextTo"/>
        <c:crossAx val="1924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[Covi19_India_Dashboard.xlsx]Month_with_state_pivot!MonthWise_DandR</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Month_with_state_pivot!$M$28</c:f>
              <c:strCache>
                <c:ptCount val="1"/>
                <c:pt idx="0">
                  <c:v> Deceased</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Month_with_state_pivot!$M$29:$M$51</c:f>
              <c:numCache>
                <c:formatCode>General</c:formatCode>
                <c:ptCount val="20"/>
                <c:pt idx="0">
                  <c:v>0</c:v>
                </c:pt>
                <c:pt idx="1">
                  <c:v>0</c:v>
                </c:pt>
                <c:pt idx="2">
                  <c:v>4</c:v>
                </c:pt>
                <c:pt idx="3">
                  <c:v>2</c:v>
                </c:pt>
                <c:pt idx="4">
                  <c:v>9</c:v>
                </c:pt>
                <c:pt idx="5">
                  <c:v>41</c:v>
                </c:pt>
                <c:pt idx="6">
                  <c:v>106</c:v>
                </c:pt>
                <c:pt idx="7">
                  <c:v>64</c:v>
                </c:pt>
                <c:pt idx="8">
                  <c:v>51</c:v>
                </c:pt>
                <c:pt idx="9">
                  <c:v>40</c:v>
                </c:pt>
                <c:pt idx="10">
                  <c:v>17</c:v>
                </c:pt>
                <c:pt idx="11">
                  <c:v>18</c:v>
                </c:pt>
                <c:pt idx="12">
                  <c:v>27</c:v>
                </c:pt>
                <c:pt idx="13">
                  <c:v>99</c:v>
                </c:pt>
                <c:pt idx="14">
                  <c:v>275</c:v>
                </c:pt>
                <c:pt idx="15">
                  <c:v>55</c:v>
                </c:pt>
                <c:pt idx="16">
                  <c:v>3</c:v>
                </c:pt>
                <c:pt idx="17">
                  <c:v>2</c:v>
                </c:pt>
                <c:pt idx="18">
                  <c:v>6</c:v>
                </c:pt>
                <c:pt idx="19">
                  <c:v>1</c:v>
                </c:pt>
              </c:numCache>
            </c:numRef>
          </c:val>
          <c:extLst>
            <c:ext xmlns:c16="http://schemas.microsoft.com/office/drawing/2014/chart" uri="{C3380CC4-5D6E-409C-BE32-E72D297353CC}">
              <c16:uniqueId val="{00000000-AE8E-4437-A064-DD2538061CE5}"/>
            </c:ext>
          </c:extLst>
        </c:ser>
        <c:ser>
          <c:idx val="1"/>
          <c:order val="1"/>
          <c:tx>
            <c:strRef>
              <c:f>Month_with_state_pivot!$N$28</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Month_with_state_pivot!$N$29:$N$51</c:f>
              <c:numCache>
                <c:formatCode>General</c:formatCode>
                <c:ptCount val="20"/>
                <c:pt idx="0">
                  <c:v>0</c:v>
                </c:pt>
                <c:pt idx="1">
                  <c:v>18</c:v>
                </c:pt>
                <c:pt idx="2">
                  <c:v>181</c:v>
                </c:pt>
                <c:pt idx="3">
                  <c:v>165</c:v>
                </c:pt>
                <c:pt idx="4">
                  <c:v>303</c:v>
                </c:pt>
                <c:pt idx="5">
                  <c:v>1764</c:v>
                </c:pt>
                <c:pt idx="6">
                  <c:v>7382</c:v>
                </c:pt>
                <c:pt idx="7">
                  <c:v>3738</c:v>
                </c:pt>
                <c:pt idx="8">
                  <c:v>2519</c:v>
                </c:pt>
                <c:pt idx="9">
                  <c:v>2975</c:v>
                </c:pt>
                <c:pt idx="10">
                  <c:v>1381</c:v>
                </c:pt>
                <c:pt idx="11">
                  <c:v>611</c:v>
                </c:pt>
                <c:pt idx="12">
                  <c:v>2665</c:v>
                </c:pt>
                <c:pt idx="13">
                  <c:v>11561</c:v>
                </c:pt>
                <c:pt idx="14">
                  <c:v>22263</c:v>
                </c:pt>
                <c:pt idx="15">
                  <c:v>3182</c:v>
                </c:pt>
                <c:pt idx="16">
                  <c:v>403</c:v>
                </c:pt>
                <c:pt idx="17">
                  <c:v>3141</c:v>
                </c:pt>
                <c:pt idx="18">
                  <c:v>118</c:v>
                </c:pt>
                <c:pt idx="19">
                  <c:v>125</c:v>
                </c:pt>
              </c:numCache>
            </c:numRef>
          </c:val>
          <c:extLst>
            <c:ext xmlns:c16="http://schemas.microsoft.com/office/drawing/2014/chart" uri="{C3380CC4-5D6E-409C-BE32-E72D297353CC}">
              <c16:uniqueId val="{00000001-AE8E-4437-A064-DD2538061CE5}"/>
            </c:ext>
          </c:extLst>
        </c:ser>
        <c:dLbls>
          <c:showLegendKey val="0"/>
          <c:showVal val="0"/>
          <c:showCatName val="0"/>
          <c:showSerName val="0"/>
          <c:showPercent val="0"/>
          <c:showBubbleSize val="0"/>
        </c:dLbls>
        <c:gapWidth val="150"/>
        <c:axId val="312636191"/>
        <c:axId val="32051407"/>
      </c:barChart>
      <c:lineChart>
        <c:grouping val="standard"/>
        <c:varyColors val="0"/>
        <c:ser>
          <c:idx val="2"/>
          <c:order val="2"/>
          <c:tx>
            <c:strRef>
              <c:f>Month_with_state_pivot!$O$28</c:f>
              <c:strCache>
                <c:ptCount val="1"/>
                <c:pt idx="0">
                  <c:v>Partially_Vaccinated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Month_with_state_pivot!$O$29:$O$51</c:f>
              <c:numCache>
                <c:formatCode>General</c:formatCode>
                <c:ptCount val="20"/>
                <c:pt idx="0">
                  <c:v>0</c:v>
                </c:pt>
                <c:pt idx="1">
                  <c:v>0</c:v>
                </c:pt>
                <c:pt idx="2">
                  <c:v>0</c:v>
                </c:pt>
                <c:pt idx="3">
                  <c:v>0</c:v>
                </c:pt>
                <c:pt idx="4">
                  <c:v>0</c:v>
                </c:pt>
                <c:pt idx="5">
                  <c:v>0</c:v>
                </c:pt>
                <c:pt idx="6">
                  <c:v>0</c:v>
                </c:pt>
                <c:pt idx="7">
                  <c:v>0</c:v>
                </c:pt>
                <c:pt idx="8">
                  <c:v>0</c:v>
                </c:pt>
                <c:pt idx="9">
                  <c:v>0</c:v>
                </c:pt>
                <c:pt idx="10">
                  <c:v>3447</c:v>
                </c:pt>
                <c:pt idx="11">
                  <c:v>17443</c:v>
                </c:pt>
                <c:pt idx="12">
                  <c:v>45140</c:v>
                </c:pt>
                <c:pt idx="13">
                  <c:v>94041</c:v>
                </c:pt>
                <c:pt idx="14">
                  <c:v>114351</c:v>
                </c:pt>
                <c:pt idx="15">
                  <c:v>164879</c:v>
                </c:pt>
                <c:pt idx="16">
                  <c:v>203527</c:v>
                </c:pt>
                <c:pt idx="17">
                  <c:v>164238</c:v>
                </c:pt>
                <c:pt idx="18">
                  <c:v>93919</c:v>
                </c:pt>
                <c:pt idx="19">
                  <c:v>25050</c:v>
                </c:pt>
              </c:numCache>
            </c:numRef>
          </c:val>
          <c:smooth val="0"/>
          <c:extLst>
            <c:ext xmlns:c16="http://schemas.microsoft.com/office/drawing/2014/chart" uri="{C3380CC4-5D6E-409C-BE32-E72D297353CC}">
              <c16:uniqueId val="{00000000-4E03-4AA4-8ACE-C6BAA1D58F5A}"/>
            </c:ext>
          </c:extLst>
        </c:ser>
        <c:ser>
          <c:idx val="3"/>
          <c:order val="3"/>
          <c:tx>
            <c:strRef>
              <c:f>Month_with_state_pivot!$P$28</c:f>
              <c:strCache>
                <c:ptCount val="1"/>
                <c:pt idx="0">
                  <c:v>Fully Vaccinated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Month_with_state_pivot!$L$29:$L$51</c:f>
              <c:multiLvlStrCache>
                <c:ptCount val="20"/>
                <c:lvl>
                  <c:pt idx="0">
                    <c:v>March</c:v>
                  </c:pt>
                  <c:pt idx="1">
                    <c:v>April</c:v>
                  </c:pt>
                  <c:pt idx="2">
                    <c:v>May</c:v>
                  </c:pt>
                  <c:pt idx="3">
                    <c:v>June</c:v>
                  </c:pt>
                  <c:pt idx="4">
                    <c:v>July</c:v>
                  </c:pt>
                  <c:pt idx="5">
                    <c:v>August</c:v>
                  </c:pt>
                  <c:pt idx="6">
                    <c:v>September</c:v>
                  </c:pt>
                  <c:pt idx="7">
                    <c:v>October</c:v>
                  </c:pt>
                  <c:pt idx="8">
                    <c:v>November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lvl>
                <c:lvl>
                  <c:pt idx="0">
                    <c:v>2020</c:v>
                  </c:pt>
                  <c:pt idx="10">
                    <c:v>2021</c:v>
                  </c:pt>
                </c:lvl>
              </c:multiLvlStrCache>
            </c:multiLvlStrRef>
          </c:cat>
          <c:val>
            <c:numRef>
              <c:f>Month_with_state_pivot!$P$29:$P$51</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1712</c:v>
                </c:pt>
                <c:pt idx="12">
                  <c:v>9839</c:v>
                </c:pt>
                <c:pt idx="13">
                  <c:v>36867</c:v>
                </c:pt>
                <c:pt idx="14">
                  <c:v>26483</c:v>
                </c:pt>
                <c:pt idx="15">
                  <c:v>12675</c:v>
                </c:pt>
                <c:pt idx="16">
                  <c:v>107802</c:v>
                </c:pt>
                <c:pt idx="17">
                  <c:v>113011</c:v>
                </c:pt>
                <c:pt idx="18">
                  <c:v>140670</c:v>
                </c:pt>
                <c:pt idx="19">
                  <c:v>97922</c:v>
                </c:pt>
              </c:numCache>
            </c:numRef>
          </c:val>
          <c:smooth val="0"/>
          <c:extLst>
            <c:ext xmlns:c16="http://schemas.microsoft.com/office/drawing/2014/chart" uri="{C3380CC4-5D6E-409C-BE32-E72D297353CC}">
              <c16:uniqueId val="{00000001-4E03-4AA4-8ACE-C6BAA1D58F5A}"/>
            </c:ext>
          </c:extLst>
        </c:ser>
        <c:dLbls>
          <c:showLegendKey val="0"/>
          <c:showVal val="0"/>
          <c:showCatName val="0"/>
          <c:showSerName val="0"/>
          <c:showPercent val="0"/>
          <c:showBubbleSize val="0"/>
        </c:dLbls>
        <c:marker val="1"/>
        <c:smooth val="0"/>
        <c:axId val="551921503"/>
        <c:axId val="551901119"/>
      </c:lineChart>
      <c:catAx>
        <c:axId val="5519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901119"/>
        <c:crosses val="autoZero"/>
        <c:auto val="1"/>
        <c:lblAlgn val="ctr"/>
        <c:lblOffset val="100"/>
        <c:noMultiLvlLbl val="0"/>
      </c:catAx>
      <c:valAx>
        <c:axId val="5519011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921503"/>
        <c:crosses val="autoZero"/>
        <c:crossBetween val="between"/>
      </c:valAx>
      <c:valAx>
        <c:axId val="320514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636191"/>
        <c:crosses val="max"/>
        <c:crossBetween val="between"/>
      </c:valAx>
      <c:catAx>
        <c:axId val="312636191"/>
        <c:scaling>
          <c:orientation val="minMax"/>
        </c:scaling>
        <c:delete val="1"/>
        <c:axPos val="b"/>
        <c:numFmt formatCode="General" sourceLinked="1"/>
        <c:majorTickMark val="out"/>
        <c:minorTickMark val="none"/>
        <c:tickLblPos val="nextTo"/>
        <c:crossAx val="3205140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Trend!PivotTable3</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3"/>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'Weekly Trend'!$B$3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Trend'!$B$4:$B$56</c:f>
              <c:numCache>
                <c:formatCode>General</c:formatCode>
                <c:ptCount val="53"/>
                <c:pt idx="0">
                  <c:v>38303</c:v>
                </c:pt>
                <c:pt idx="1">
                  <c:v>126733</c:v>
                </c:pt>
                <c:pt idx="2">
                  <c:v>107367</c:v>
                </c:pt>
                <c:pt idx="3">
                  <c:v>96729</c:v>
                </c:pt>
                <c:pt idx="4">
                  <c:v>91658</c:v>
                </c:pt>
                <c:pt idx="5">
                  <c:v>11527</c:v>
                </c:pt>
                <c:pt idx="6">
                  <c:v>68686</c:v>
                </c:pt>
                <c:pt idx="7">
                  <c:v>77459</c:v>
                </c:pt>
                <c:pt idx="8">
                  <c:v>86319</c:v>
                </c:pt>
                <c:pt idx="9">
                  <c:v>105350</c:v>
                </c:pt>
                <c:pt idx="10">
                  <c:v>15614</c:v>
                </c:pt>
                <c:pt idx="11">
                  <c:v>98565</c:v>
                </c:pt>
                <c:pt idx="12">
                  <c:v>148024</c:v>
                </c:pt>
                <c:pt idx="13">
                  <c:v>240065</c:v>
                </c:pt>
                <c:pt idx="14">
                  <c:v>372296</c:v>
                </c:pt>
                <c:pt idx="15">
                  <c:v>249710</c:v>
                </c:pt>
                <c:pt idx="16">
                  <c:v>263415</c:v>
                </c:pt>
                <c:pt idx="17">
                  <c:v>871385</c:v>
                </c:pt>
                <c:pt idx="18">
                  <c:v>1427394</c:v>
                </c:pt>
                <c:pt idx="19">
                  <c:v>2169053</c:v>
                </c:pt>
                <c:pt idx="20">
                  <c:v>2205232</c:v>
                </c:pt>
                <c:pt idx="21">
                  <c:v>392576</c:v>
                </c:pt>
                <c:pt idx="22">
                  <c:v>2746319</c:v>
                </c:pt>
                <c:pt idx="23">
                  <c:v>2387151</c:v>
                </c:pt>
                <c:pt idx="24">
                  <c:v>1845729</c:v>
                </c:pt>
                <c:pt idx="25">
                  <c:v>1364633</c:v>
                </c:pt>
                <c:pt idx="26">
                  <c:v>280279</c:v>
                </c:pt>
                <c:pt idx="27">
                  <c:v>634562</c:v>
                </c:pt>
                <c:pt idx="28">
                  <c:v>630631</c:v>
                </c:pt>
                <c:pt idx="29">
                  <c:v>442331</c:v>
                </c:pt>
                <c:pt idx="30">
                  <c:v>351058</c:v>
                </c:pt>
                <c:pt idx="31">
                  <c:v>178303</c:v>
                </c:pt>
                <c:pt idx="32">
                  <c:v>133995</c:v>
                </c:pt>
                <c:pt idx="33">
                  <c:v>291499</c:v>
                </c:pt>
                <c:pt idx="34">
                  <c:v>269016</c:v>
                </c:pt>
                <c:pt idx="35">
                  <c:v>266215</c:v>
                </c:pt>
                <c:pt idx="36">
                  <c:v>283248</c:v>
                </c:pt>
                <c:pt idx="37">
                  <c:v>278819</c:v>
                </c:pt>
                <c:pt idx="38">
                  <c:v>258407</c:v>
                </c:pt>
                <c:pt idx="39">
                  <c:v>231582</c:v>
                </c:pt>
                <c:pt idx="40">
                  <c:v>270502</c:v>
                </c:pt>
                <c:pt idx="41">
                  <c:v>116695</c:v>
                </c:pt>
                <c:pt idx="42">
                  <c:v>176873</c:v>
                </c:pt>
                <c:pt idx="43">
                  <c:v>244551</c:v>
                </c:pt>
                <c:pt idx="44">
                  <c:v>214849</c:v>
                </c:pt>
                <c:pt idx="45">
                  <c:v>204228</c:v>
                </c:pt>
                <c:pt idx="46">
                  <c:v>114255</c:v>
                </c:pt>
                <c:pt idx="47">
                  <c:v>47107</c:v>
                </c:pt>
                <c:pt idx="48">
                  <c:v>139667</c:v>
                </c:pt>
                <c:pt idx="49">
                  <c:v>114489</c:v>
                </c:pt>
                <c:pt idx="50">
                  <c:v>108122</c:v>
                </c:pt>
                <c:pt idx="51">
                  <c:v>97818</c:v>
                </c:pt>
                <c:pt idx="52">
                  <c:v>12907</c:v>
                </c:pt>
              </c:numCache>
            </c:numRef>
          </c:val>
          <c:smooth val="0"/>
          <c:extLst>
            <c:ext xmlns:c16="http://schemas.microsoft.com/office/drawing/2014/chart" uri="{C3380CC4-5D6E-409C-BE32-E72D297353CC}">
              <c16:uniqueId val="{00000000-493F-42A6-9265-81CB6FEDBE15}"/>
            </c:ext>
          </c:extLst>
        </c:ser>
        <c:ser>
          <c:idx val="1"/>
          <c:order val="1"/>
          <c:tx>
            <c:strRef>
              <c:f>'Weekly Trend'!$C$3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Trend'!$C$4:$C$56</c:f>
              <c:numCache>
                <c:formatCode>General</c:formatCode>
                <c:ptCount val="53"/>
                <c:pt idx="0">
                  <c:v>44741</c:v>
                </c:pt>
                <c:pt idx="1">
                  <c:v>148922</c:v>
                </c:pt>
                <c:pt idx="2">
                  <c:v>120828</c:v>
                </c:pt>
                <c:pt idx="3">
                  <c:v>119873</c:v>
                </c:pt>
                <c:pt idx="4">
                  <c:v>106029</c:v>
                </c:pt>
                <c:pt idx="5">
                  <c:v>11882</c:v>
                </c:pt>
                <c:pt idx="6">
                  <c:v>87567</c:v>
                </c:pt>
                <c:pt idx="7">
                  <c:v>88267</c:v>
                </c:pt>
                <c:pt idx="8">
                  <c:v>77698</c:v>
                </c:pt>
                <c:pt idx="9">
                  <c:v>85738</c:v>
                </c:pt>
                <c:pt idx="10">
                  <c:v>11291</c:v>
                </c:pt>
                <c:pt idx="11">
                  <c:v>82009</c:v>
                </c:pt>
                <c:pt idx="12">
                  <c:v>121278</c:v>
                </c:pt>
                <c:pt idx="13">
                  <c:v>140265</c:v>
                </c:pt>
                <c:pt idx="14">
                  <c:v>193457</c:v>
                </c:pt>
                <c:pt idx="15">
                  <c:v>150923</c:v>
                </c:pt>
                <c:pt idx="16">
                  <c:v>154622</c:v>
                </c:pt>
                <c:pt idx="17">
                  <c:v>451251</c:v>
                </c:pt>
                <c:pt idx="18">
                  <c:v>726816</c:v>
                </c:pt>
                <c:pt idx="19">
                  <c:v>1272981</c:v>
                </c:pt>
                <c:pt idx="20">
                  <c:v>1595080</c:v>
                </c:pt>
                <c:pt idx="21">
                  <c:v>308688</c:v>
                </c:pt>
                <c:pt idx="22">
                  <c:v>2329749</c:v>
                </c:pt>
                <c:pt idx="23">
                  <c:v>2477533</c:v>
                </c:pt>
                <c:pt idx="24">
                  <c:v>2629616</c:v>
                </c:pt>
                <c:pt idx="25">
                  <c:v>2028125</c:v>
                </c:pt>
                <c:pt idx="26">
                  <c:v>492789</c:v>
                </c:pt>
                <c:pt idx="27">
                  <c:v>1037146</c:v>
                </c:pt>
                <c:pt idx="28">
                  <c:v>1059078</c:v>
                </c:pt>
                <c:pt idx="29">
                  <c:v>722528</c:v>
                </c:pt>
                <c:pt idx="30">
                  <c:v>485158</c:v>
                </c:pt>
                <c:pt idx="31">
                  <c:v>238181</c:v>
                </c:pt>
                <c:pt idx="32">
                  <c:v>168821</c:v>
                </c:pt>
                <c:pt idx="33">
                  <c:v>316864</c:v>
                </c:pt>
                <c:pt idx="34">
                  <c:v>294717</c:v>
                </c:pt>
                <c:pt idx="35">
                  <c:v>273254</c:v>
                </c:pt>
                <c:pt idx="36">
                  <c:v>277560</c:v>
                </c:pt>
                <c:pt idx="37">
                  <c:v>279040</c:v>
                </c:pt>
                <c:pt idx="38">
                  <c:v>276368</c:v>
                </c:pt>
                <c:pt idx="39">
                  <c:v>260538</c:v>
                </c:pt>
                <c:pt idx="40">
                  <c:v>252131</c:v>
                </c:pt>
                <c:pt idx="41">
                  <c:v>105195</c:v>
                </c:pt>
                <c:pt idx="42">
                  <c:v>144265</c:v>
                </c:pt>
                <c:pt idx="43">
                  <c:v>265543</c:v>
                </c:pt>
                <c:pt idx="44">
                  <c:v>268233</c:v>
                </c:pt>
                <c:pt idx="45">
                  <c:v>230424</c:v>
                </c:pt>
                <c:pt idx="46">
                  <c:v>140750</c:v>
                </c:pt>
                <c:pt idx="47">
                  <c:v>51398</c:v>
                </c:pt>
                <c:pt idx="48">
                  <c:v>177360</c:v>
                </c:pt>
                <c:pt idx="49">
                  <c:v>147837</c:v>
                </c:pt>
                <c:pt idx="50">
                  <c:v>128839</c:v>
                </c:pt>
                <c:pt idx="51">
                  <c:v>107209</c:v>
                </c:pt>
                <c:pt idx="52">
                  <c:v>13152</c:v>
                </c:pt>
              </c:numCache>
            </c:numRef>
          </c:val>
          <c:smooth val="0"/>
          <c:extLst>
            <c:ext xmlns:c16="http://schemas.microsoft.com/office/drawing/2014/chart" uri="{C3380CC4-5D6E-409C-BE32-E72D297353CC}">
              <c16:uniqueId val="{00000001-493F-42A6-9265-81CB6FEDBE15}"/>
            </c:ext>
          </c:extLst>
        </c:ser>
        <c:ser>
          <c:idx val="2"/>
          <c:order val="2"/>
          <c:tx>
            <c:strRef>
              <c:f>'Weekly Trend'!$D$3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Trend'!$D$4:$D$56</c:f>
              <c:numCache>
                <c:formatCode>General</c:formatCode>
                <c:ptCount val="53"/>
                <c:pt idx="0">
                  <c:v>453</c:v>
                </c:pt>
                <c:pt idx="1">
                  <c:v>1577</c:v>
                </c:pt>
                <c:pt idx="2">
                  <c:v>1263</c:v>
                </c:pt>
                <c:pt idx="3">
                  <c:v>1066</c:v>
                </c:pt>
                <c:pt idx="4">
                  <c:v>935</c:v>
                </c:pt>
                <c:pt idx="5">
                  <c:v>116</c:v>
                </c:pt>
                <c:pt idx="6">
                  <c:v>604</c:v>
                </c:pt>
                <c:pt idx="7">
                  <c:v>646</c:v>
                </c:pt>
                <c:pt idx="8">
                  <c:v>661</c:v>
                </c:pt>
                <c:pt idx="9">
                  <c:v>747</c:v>
                </c:pt>
                <c:pt idx="10">
                  <c:v>108</c:v>
                </c:pt>
                <c:pt idx="11">
                  <c:v>599</c:v>
                </c:pt>
                <c:pt idx="12">
                  <c:v>849</c:v>
                </c:pt>
                <c:pt idx="13">
                  <c:v>1148</c:v>
                </c:pt>
                <c:pt idx="14">
                  <c:v>1796</c:v>
                </c:pt>
                <c:pt idx="15">
                  <c:v>1374</c:v>
                </c:pt>
                <c:pt idx="16">
                  <c:v>1695</c:v>
                </c:pt>
                <c:pt idx="17">
                  <c:v>4650</c:v>
                </c:pt>
                <c:pt idx="18">
                  <c:v>7868</c:v>
                </c:pt>
                <c:pt idx="19">
                  <c:v>15137</c:v>
                </c:pt>
                <c:pt idx="20">
                  <c:v>19529</c:v>
                </c:pt>
                <c:pt idx="21">
                  <c:v>3685</c:v>
                </c:pt>
                <c:pt idx="22">
                  <c:v>26875</c:v>
                </c:pt>
                <c:pt idx="23">
                  <c:v>27920</c:v>
                </c:pt>
                <c:pt idx="24">
                  <c:v>28980</c:v>
                </c:pt>
                <c:pt idx="25">
                  <c:v>26699</c:v>
                </c:pt>
                <c:pt idx="26">
                  <c:v>5913</c:v>
                </c:pt>
                <c:pt idx="27">
                  <c:v>14874</c:v>
                </c:pt>
                <c:pt idx="28">
                  <c:v>23622</c:v>
                </c:pt>
                <c:pt idx="29">
                  <c:v>16334</c:v>
                </c:pt>
                <c:pt idx="30">
                  <c:v>9042</c:v>
                </c:pt>
                <c:pt idx="31">
                  <c:v>3706</c:v>
                </c:pt>
                <c:pt idx="32">
                  <c:v>2544</c:v>
                </c:pt>
                <c:pt idx="33">
                  <c:v>6039</c:v>
                </c:pt>
                <c:pt idx="34">
                  <c:v>5568</c:v>
                </c:pt>
                <c:pt idx="35">
                  <c:v>6944</c:v>
                </c:pt>
                <c:pt idx="36">
                  <c:v>3799</c:v>
                </c:pt>
                <c:pt idx="37">
                  <c:v>3509</c:v>
                </c:pt>
                <c:pt idx="38">
                  <c:v>3361</c:v>
                </c:pt>
                <c:pt idx="39">
                  <c:v>3146</c:v>
                </c:pt>
                <c:pt idx="40">
                  <c:v>3461</c:v>
                </c:pt>
                <c:pt idx="41">
                  <c:v>1194</c:v>
                </c:pt>
                <c:pt idx="42">
                  <c:v>1513</c:v>
                </c:pt>
                <c:pt idx="43">
                  <c:v>2121</c:v>
                </c:pt>
                <c:pt idx="44">
                  <c:v>2181</c:v>
                </c:pt>
                <c:pt idx="45">
                  <c:v>2080</c:v>
                </c:pt>
                <c:pt idx="46">
                  <c:v>1423</c:v>
                </c:pt>
                <c:pt idx="47">
                  <c:v>475</c:v>
                </c:pt>
                <c:pt idx="48">
                  <c:v>1774</c:v>
                </c:pt>
                <c:pt idx="49">
                  <c:v>1535</c:v>
                </c:pt>
                <c:pt idx="50">
                  <c:v>2145</c:v>
                </c:pt>
                <c:pt idx="51">
                  <c:v>3918</c:v>
                </c:pt>
                <c:pt idx="52">
                  <c:v>251</c:v>
                </c:pt>
              </c:numCache>
            </c:numRef>
          </c:val>
          <c:smooth val="0"/>
          <c:extLst>
            <c:ext xmlns:c16="http://schemas.microsoft.com/office/drawing/2014/chart" uri="{C3380CC4-5D6E-409C-BE32-E72D297353CC}">
              <c16:uniqueId val="{00000002-493F-42A6-9265-81CB6FEDBE15}"/>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Chart!PivotTable4</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'Death % Chart'!$B$3</c:f>
              <c:strCache>
                <c:ptCount val="1"/>
                <c:pt idx="0">
                  <c:v>Death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Chart'!$B$4:$B$7</c:f>
              <c:numCache>
                <c:formatCode>General</c:formatCode>
                <c:ptCount val="4"/>
                <c:pt idx="0">
                  <c:v>1.59</c:v>
                </c:pt>
                <c:pt idx="1">
                  <c:v>1.27</c:v>
                </c:pt>
                <c:pt idx="2">
                  <c:v>1.1100000000000001</c:v>
                </c:pt>
                <c:pt idx="3">
                  <c:v>1.3</c:v>
                </c:pt>
              </c:numCache>
            </c:numRef>
          </c:val>
          <c:extLst>
            <c:ext xmlns:c16="http://schemas.microsoft.com/office/drawing/2014/chart" uri="{C3380CC4-5D6E-409C-BE32-E72D297353CC}">
              <c16:uniqueId val="{00000000-4201-4213-B3C3-474F7E905516}"/>
            </c:ext>
          </c:extLst>
        </c:ser>
        <c:ser>
          <c:idx val="1"/>
          <c:order val="1"/>
          <c:tx>
            <c:strRef>
              <c:f>'Death % Chart'!$C$3</c:f>
              <c:strCache>
                <c:ptCount val="1"/>
                <c:pt idx="0">
                  <c:v>Avg_TestingRatio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Chart'!$C$4:$C$7</c:f>
              <c:numCache>
                <c:formatCode>General</c:formatCode>
                <c:ptCount val="4"/>
                <c:pt idx="0">
                  <c:v>0.08</c:v>
                </c:pt>
                <c:pt idx="1">
                  <c:v>0.17</c:v>
                </c:pt>
                <c:pt idx="2">
                  <c:v>0.4</c:v>
                </c:pt>
                <c:pt idx="3">
                  <c:v>0.73</c:v>
                </c:pt>
              </c:numCache>
            </c:numRef>
          </c:val>
          <c:extLst>
            <c:ext xmlns:c16="http://schemas.microsoft.com/office/drawing/2014/chart" uri="{C3380CC4-5D6E-409C-BE32-E72D297353CC}">
              <c16:uniqueId val="{00000001-4201-4213-B3C3-474F7E905516}"/>
            </c:ext>
          </c:extLst>
        </c:ser>
        <c:dLbls>
          <c:showLegendKey val="0"/>
          <c:showVal val="0"/>
          <c:showCatName val="0"/>
          <c:showSerName val="0"/>
          <c:showPercent val="0"/>
          <c:showBubbleSize val="0"/>
        </c:dLbls>
        <c:gapWidth val="100"/>
        <c:overlap val="-24"/>
        <c:axId val="2069772160"/>
        <c:axId val="2069762176"/>
      </c:barChart>
      <c:catAx>
        <c:axId val="2069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62176"/>
        <c:crosses val="autoZero"/>
        <c:auto val="1"/>
        <c:lblAlgn val="ctr"/>
        <c:lblOffset val="100"/>
        <c:noMultiLvlLbl val="0"/>
      </c:catAx>
      <c:valAx>
        <c:axId val="20697621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Death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Comparison!PivotTable1</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7752570153479"/>
          <c:y val="5.0396825396825398E-2"/>
          <c:w val="0.59998967405265724"/>
          <c:h val="0.71503679653679653"/>
        </c:manualLayout>
      </c:layout>
      <c:bar3DChart>
        <c:barDir val="col"/>
        <c:grouping val="clustered"/>
        <c:varyColors val="0"/>
        <c:ser>
          <c:idx val="0"/>
          <c:order val="0"/>
          <c:tx>
            <c:strRef>
              <c:f>'Weekly Comparison'!$J$4</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Comparison'!$J$5</c:f>
              <c:numCache>
                <c:formatCode>General</c:formatCode>
                <c:ptCount val="1"/>
                <c:pt idx="0">
                  <c:v>1427394</c:v>
                </c:pt>
              </c:numCache>
            </c:numRef>
          </c:val>
          <c:extLst>
            <c:ext xmlns:c16="http://schemas.microsoft.com/office/drawing/2014/chart" uri="{C3380CC4-5D6E-409C-BE32-E72D297353CC}">
              <c16:uniqueId val="{00000000-F2F5-4AC4-9166-1681712CB34B}"/>
            </c:ext>
          </c:extLst>
        </c:ser>
        <c:ser>
          <c:idx val="1"/>
          <c:order val="1"/>
          <c:tx>
            <c:strRef>
              <c:f>'Weekly Comparison'!$K$4</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Comparison'!$K$5</c:f>
              <c:numCache>
                <c:formatCode>General</c:formatCode>
                <c:ptCount val="1"/>
                <c:pt idx="0">
                  <c:v>726816</c:v>
                </c:pt>
              </c:numCache>
            </c:numRef>
          </c:val>
          <c:extLst>
            <c:ext xmlns:c16="http://schemas.microsoft.com/office/drawing/2014/chart" uri="{C3380CC4-5D6E-409C-BE32-E72D297353CC}">
              <c16:uniqueId val="{00000001-F2F5-4AC4-9166-1681712CB34B}"/>
            </c:ext>
          </c:extLst>
        </c:ser>
        <c:ser>
          <c:idx val="2"/>
          <c:order val="2"/>
          <c:tx>
            <c:strRef>
              <c:f>'Weekly Comparison'!$L$4</c:f>
              <c:strCache>
                <c:ptCount val="1"/>
                <c:pt idx="0">
                  <c:v> Deaths</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Comparison'!$L$5</c:f>
              <c:numCache>
                <c:formatCode>General</c:formatCode>
                <c:ptCount val="1"/>
                <c:pt idx="0">
                  <c:v>7868</c:v>
                </c:pt>
              </c:numCache>
            </c:numRef>
          </c:val>
          <c:extLst>
            <c:ext xmlns:c16="http://schemas.microsoft.com/office/drawing/2014/chart" uri="{C3380CC4-5D6E-409C-BE32-E72D297353CC}">
              <c16:uniqueId val="{00000002-F2F5-4AC4-9166-1681712CB34B}"/>
            </c:ext>
          </c:extLst>
        </c:ser>
        <c:ser>
          <c:idx val="3"/>
          <c:order val="3"/>
          <c:tx>
            <c:strRef>
              <c:f>'Weekly Comparison'!$M$4</c:f>
              <c:strCache>
                <c:ptCount val="1"/>
                <c:pt idx="0">
                  <c:v> 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Comparison'!$M$5</c:f>
              <c:numCache>
                <c:formatCode>General</c:formatCode>
                <c:ptCount val="1"/>
                <c:pt idx="0">
                  <c:v>12028596</c:v>
                </c:pt>
              </c:numCache>
            </c:numRef>
          </c:val>
          <c:extLst>
            <c:ext xmlns:c16="http://schemas.microsoft.com/office/drawing/2014/chart" uri="{C3380CC4-5D6E-409C-BE32-E72D297353CC}">
              <c16:uniqueId val="{00000003-F2F5-4AC4-9166-1681712CB34B}"/>
            </c:ext>
          </c:extLst>
        </c:ser>
        <c:dLbls>
          <c:showLegendKey val="0"/>
          <c:showVal val="1"/>
          <c:showCatName val="0"/>
          <c:showSerName val="0"/>
          <c:showPercent val="0"/>
          <c:showBubbleSize val="0"/>
        </c:dLbls>
        <c:gapWidth val="150"/>
        <c:shape val="box"/>
        <c:axId val="357469455"/>
        <c:axId val="357466959"/>
        <c:axId val="0"/>
      </c:bar3DChart>
      <c:catAx>
        <c:axId val="3574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6959"/>
        <c:crosses val="autoZero"/>
        <c:auto val="1"/>
        <c:lblAlgn val="ctr"/>
        <c:lblOffset val="100"/>
        <c:noMultiLvlLbl val="0"/>
      </c:catAx>
      <c:valAx>
        <c:axId val="3574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Comparison!PivotTable2</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59228868132329"/>
          <c:y val="5.0396825396825398E-2"/>
          <c:w val="0.61457485167780312"/>
          <c:h val="0.7379444444444444"/>
        </c:manualLayout>
      </c:layout>
      <c:bar3DChart>
        <c:barDir val="col"/>
        <c:grouping val="clustered"/>
        <c:varyColors val="0"/>
        <c:ser>
          <c:idx val="0"/>
          <c:order val="0"/>
          <c:tx>
            <c:strRef>
              <c:f>'Weekly Comparison'!$B$4</c:f>
              <c:strCache>
                <c:ptCount val="1"/>
                <c:pt idx="0">
                  <c:v>Confirmed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Comparison'!$B$5</c:f>
              <c:numCache>
                <c:formatCode>General</c:formatCode>
                <c:ptCount val="1"/>
                <c:pt idx="0">
                  <c:v>437188</c:v>
                </c:pt>
              </c:numCache>
            </c:numRef>
          </c:val>
          <c:extLst>
            <c:ext xmlns:c16="http://schemas.microsoft.com/office/drawing/2014/chart" uri="{C3380CC4-5D6E-409C-BE32-E72D297353CC}">
              <c16:uniqueId val="{00000008-6222-4D7C-8930-2A2C3EBC9BEC}"/>
            </c:ext>
          </c:extLst>
        </c:ser>
        <c:ser>
          <c:idx val="1"/>
          <c:order val="1"/>
          <c:tx>
            <c:strRef>
              <c:f>'Weekly Comparison'!$C$4</c:f>
              <c:strCache>
                <c:ptCount val="1"/>
                <c:pt idx="0">
                  <c:v>Recovered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Comparison'!$C$5</c:f>
              <c:numCache>
                <c:formatCode>General</c:formatCode>
                <c:ptCount val="1"/>
                <c:pt idx="0">
                  <c:v>380868</c:v>
                </c:pt>
              </c:numCache>
            </c:numRef>
          </c:val>
          <c:extLst>
            <c:ext xmlns:c16="http://schemas.microsoft.com/office/drawing/2014/chart" uri="{C3380CC4-5D6E-409C-BE32-E72D297353CC}">
              <c16:uniqueId val="{00000009-6222-4D7C-8930-2A2C3EBC9BEC}"/>
            </c:ext>
          </c:extLst>
        </c:ser>
        <c:ser>
          <c:idx val="2"/>
          <c:order val="2"/>
          <c:tx>
            <c:strRef>
              <c:f>'Weekly Comparison'!$D$4</c:f>
              <c:strCache>
                <c:ptCount val="1"/>
                <c:pt idx="0">
                  <c:v>Deaths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Comparison'!$D$5</c:f>
              <c:numCache>
                <c:formatCode>General</c:formatCode>
                <c:ptCount val="1"/>
                <c:pt idx="0">
                  <c:v>6632</c:v>
                </c:pt>
              </c:numCache>
            </c:numRef>
          </c:val>
          <c:extLst>
            <c:ext xmlns:c16="http://schemas.microsoft.com/office/drawing/2014/chart" uri="{C3380CC4-5D6E-409C-BE32-E72D297353CC}">
              <c16:uniqueId val="{0000000A-6222-4D7C-8930-2A2C3EBC9BEC}"/>
            </c:ext>
          </c:extLst>
        </c:ser>
        <c:ser>
          <c:idx val="3"/>
          <c:order val="3"/>
          <c:tx>
            <c:strRef>
              <c:f>'Weekly Comparison'!$E$4</c:f>
              <c:strCache>
                <c:ptCount val="1"/>
                <c:pt idx="0">
                  <c:v>Tested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August-Week 3</c:v>
                </c:pt>
              </c:strCache>
            </c:strRef>
          </c:cat>
          <c:val>
            <c:numRef>
              <c:f>'Weekly Comparison'!$E$5</c:f>
              <c:numCache>
                <c:formatCode>General</c:formatCode>
                <c:ptCount val="1"/>
                <c:pt idx="0">
                  <c:v>5515481</c:v>
                </c:pt>
              </c:numCache>
            </c:numRef>
          </c:val>
          <c:extLst>
            <c:ext xmlns:c16="http://schemas.microsoft.com/office/drawing/2014/chart" uri="{C3380CC4-5D6E-409C-BE32-E72D297353CC}">
              <c16:uniqueId val="{0000000B-6222-4D7C-8930-2A2C3EBC9BEC}"/>
            </c:ext>
          </c:extLst>
        </c:ser>
        <c:dLbls>
          <c:showLegendKey val="0"/>
          <c:showVal val="1"/>
          <c:showCatName val="0"/>
          <c:showSerName val="0"/>
          <c:showPercent val="0"/>
          <c:showBubbleSize val="0"/>
        </c:dLbls>
        <c:gapWidth val="150"/>
        <c:shape val="box"/>
        <c:axId val="549913679"/>
        <c:axId val="549928655"/>
        <c:axId val="0"/>
      </c:bar3DChart>
      <c:catAx>
        <c:axId val="5499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28655"/>
        <c:crosses val="autoZero"/>
        <c:auto val="1"/>
        <c:lblAlgn val="ctr"/>
        <c:lblOffset val="100"/>
        <c:noMultiLvlLbl val="0"/>
      </c:catAx>
      <c:valAx>
        <c:axId val="54992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Comparison!PivotTable1</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7752570153479"/>
          <c:y val="5.0396825396825398E-2"/>
          <c:w val="0.59998967405265724"/>
          <c:h val="0.71503679653679653"/>
        </c:manualLayout>
      </c:layout>
      <c:bar3DChart>
        <c:barDir val="col"/>
        <c:grouping val="clustered"/>
        <c:varyColors val="0"/>
        <c:ser>
          <c:idx val="0"/>
          <c:order val="0"/>
          <c:tx>
            <c:strRef>
              <c:f>'Weekly Comparison'!$J$4</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Comparison'!$J$5</c:f>
              <c:numCache>
                <c:formatCode>General</c:formatCode>
                <c:ptCount val="1"/>
                <c:pt idx="0">
                  <c:v>1427394</c:v>
                </c:pt>
              </c:numCache>
            </c:numRef>
          </c:val>
          <c:extLst>
            <c:ext xmlns:c16="http://schemas.microsoft.com/office/drawing/2014/chart" uri="{C3380CC4-5D6E-409C-BE32-E72D297353CC}">
              <c16:uniqueId val="{00000000-4C77-4633-B756-3EDD15440AF4}"/>
            </c:ext>
          </c:extLst>
        </c:ser>
        <c:ser>
          <c:idx val="1"/>
          <c:order val="1"/>
          <c:tx>
            <c:strRef>
              <c:f>'Weekly Comparison'!$K$4</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Comparison'!$K$5</c:f>
              <c:numCache>
                <c:formatCode>General</c:formatCode>
                <c:ptCount val="1"/>
                <c:pt idx="0">
                  <c:v>726816</c:v>
                </c:pt>
              </c:numCache>
            </c:numRef>
          </c:val>
          <c:extLst>
            <c:ext xmlns:c16="http://schemas.microsoft.com/office/drawing/2014/chart" uri="{C3380CC4-5D6E-409C-BE32-E72D297353CC}">
              <c16:uniqueId val="{00000001-4C77-4633-B756-3EDD15440AF4}"/>
            </c:ext>
          </c:extLst>
        </c:ser>
        <c:ser>
          <c:idx val="2"/>
          <c:order val="2"/>
          <c:tx>
            <c:strRef>
              <c:f>'Weekly Comparison'!$L$4</c:f>
              <c:strCache>
                <c:ptCount val="1"/>
                <c:pt idx="0">
                  <c:v> Deaths</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Comparison'!$L$5</c:f>
              <c:numCache>
                <c:formatCode>General</c:formatCode>
                <c:ptCount val="1"/>
                <c:pt idx="0">
                  <c:v>7868</c:v>
                </c:pt>
              </c:numCache>
            </c:numRef>
          </c:val>
          <c:extLst>
            <c:ext xmlns:c16="http://schemas.microsoft.com/office/drawing/2014/chart" uri="{C3380CC4-5D6E-409C-BE32-E72D297353CC}">
              <c16:uniqueId val="{00000002-4C77-4633-B756-3EDD15440AF4}"/>
            </c:ext>
          </c:extLst>
        </c:ser>
        <c:ser>
          <c:idx val="3"/>
          <c:order val="3"/>
          <c:tx>
            <c:strRef>
              <c:f>'Weekly Comparison'!$M$4</c:f>
              <c:strCache>
                <c:ptCount val="1"/>
                <c:pt idx="0">
                  <c:v> 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April-Week 3</c:v>
                </c:pt>
              </c:strCache>
            </c:strRef>
          </c:cat>
          <c:val>
            <c:numRef>
              <c:f>'Weekly Comparison'!$M$5</c:f>
              <c:numCache>
                <c:formatCode>General</c:formatCode>
                <c:ptCount val="1"/>
                <c:pt idx="0">
                  <c:v>12028596</c:v>
                </c:pt>
              </c:numCache>
            </c:numRef>
          </c:val>
          <c:extLst>
            <c:ext xmlns:c16="http://schemas.microsoft.com/office/drawing/2014/chart" uri="{C3380CC4-5D6E-409C-BE32-E72D297353CC}">
              <c16:uniqueId val="{00000003-4C77-4633-B756-3EDD15440AF4}"/>
            </c:ext>
          </c:extLst>
        </c:ser>
        <c:dLbls>
          <c:showLegendKey val="0"/>
          <c:showVal val="1"/>
          <c:showCatName val="0"/>
          <c:showSerName val="0"/>
          <c:showPercent val="0"/>
          <c:showBubbleSize val="0"/>
        </c:dLbls>
        <c:gapWidth val="150"/>
        <c:shape val="box"/>
        <c:axId val="357469455"/>
        <c:axId val="357466959"/>
        <c:axId val="0"/>
      </c:bar3DChart>
      <c:catAx>
        <c:axId val="3574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6959"/>
        <c:crosses val="autoZero"/>
        <c:auto val="1"/>
        <c:lblAlgn val="ctr"/>
        <c:lblOffset val="100"/>
        <c:noMultiLvlLbl val="0"/>
      </c:catAx>
      <c:valAx>
        <c:axId val="3574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[Covi19_India_Dashboard.xlsx]Delta7 Analysis Chart!PivotTable2</c:name>
    <c:fmtId val="6"/>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pivotFmt>
      <c:pivotFmt>
        <c:idx val="7"/>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pivotFmt>
    </c:pivotFmts>
    <c:plotArea>
      <c:layout>
        <c:manualLayout>
          <c:layoutTarget val="inner"/>
          <c:xMode val="edge"/>
          <c:yMode val="edge"/>
          <c:x val="0.12991426071741033"/>
          <c:y val="0.12227490508206096"/>
          <c:w val="0.77939370078740156"/>
          <c:h val="0.77032593523915061"/>
        </c:manualLayout>
      </c:layout>
      <c:barChart>
        <c:barDir val="col"/>
        <c:grouping val="clustered"/>
        <c:varyColors val="0"/>
        <c:ser>
          <c:idx val="0"/>
          <c:order val="0"/>
          <c:tx>
            <c:strRef>
              <c:f>'Delta7 Analysis Chart'!$B$3</c:f>
              <c:strCache>
                <c:ptCount val="1"/>
                <c:pt idx="0">
                  <c:v> Delta7 Confirmed</c:v>
                </c:pt>
              </c:strCache>
            </c:strRef>
          </c:tx>
          <c:spPr>
            <a:solidFill>
              <a:srgbClr val="00B050"/>
            </a:solidFill>
            <a:ln>
              <a:noFill/>
            </a:ln>
            <a:effectLst/>
          </c:spPr>
          <c:invertIfNegative val="0"/>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Chart'!$B$4:$B$39</c:f>
              <c:numCache>
                <c:formatCode>General</c:formatCode>
                <c:ptCount val="36"/>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63</c:v>
                </c:pt>
                <c:pt idx="34">
                  <c:v>75</c:v>
                </c:pt>
                <c:pt idx="35">
                  <c:v>6453</c:v>
                </c:pt>
              </c:numCache>
            </c:numRef>
          </c:val>
          <c:extLst>
            <c:ext xmlns:c16="http://schemas.microsoft.com/office/drawing/2014/chart" uri="{C3380CC4-5D6E-409C-BE32-E72D297353CC}">
              <c16:uniqueId val="{00000000-4758-42D0-A88B-9211EFD4F953}"/>
            </c:ext>
          </c:extLst>
        </c:ser>
        <c:dLbls>
          <c:showLegendKey val="0"/>
          <c:showVal val="0"/>
          <c:showCatName val="0"/>
          <c:showSerName val="0"/>
          <c:showPercent val="0"/>
          <c:showBubbleSize val="0"/>
        </c:dLbls>
        <c:gapWidth val="89"/>
        <c:overlap val="-27"/>
        <c:axId val="1183363440"/>
        <c:axId val="1183363024"/>
      </c:barChart>
      <c:lineChart>
        <c:grouping val="standard"/>
        <c:varyColors val="0"/>
        <c:ser>
          <c:idx val="1"/>
          <c:order val="1"/>
          <c:tx>
            <c:strRef>
              <c:f>'Delta7 Analysis Chart'!$C$3</c:f>
              <c:strCache>
                <c:ptCount val="1"/>
                <c:pt idx="0">
                  <c:v> Fully Vaccinated</c:v>
                </c:pt>
              </c:strCache>
            </c:strRef>
          </c:tx>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Chart'!$C$4:$C$39</c:f>
              <c:numCache>
                <c:formatCode>General</c:formatCode>
                <c:ptCount val="36"/>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11262</c:v>
                </c:pt>
                <c:pt idx="24">
                  <c:v>23628</c:v>
                </c:pt>
                <c:pt idx="25">
                  <c:v>917236</c:v>
                </c:pt>
                <c:pt idx="26">
                  <c:v>223256</c:v>
                </c:pt>
                <c:pt idx="27">
                  <c:v>20073</c:v>
                </c:pt>
                <c:pt idx="28">
                  <c:v>864947</c:v>
                </c:pt>
                <c:pt idx="29">
                  <c:v>14044</c:v>
                </c:pt>
                <c:pt idx="30">
                  <c:v>961422</c:v>
                </c:pt>
                <c:pt idx="31">
                  <c:v>1578082</c:v>
                </c:pt>
                <c:pt idx="32">
                  <c:v>74642</c:v>
                </c:pt>
                <c:pt idx="33">
                  <c:v>3130828</c:v>
                </c:pt>
                <c:pt idx="34">
                  <c:v>258381</c:v>
                </c:pt>
                <c:pt idx="35">
                  <c:v>1871612</c:v>
                </c:pt>
              </c:numCache>
            </c:numRef>
          </c:val>
          <c:smooth val="0"/>
          <c:extLst>
            <c:ext xmlns:c16="http://schemas.microsoft.com/office/drawing/2014/chart" uri="{C3380CC4-5D6E-409C-BE32-E72D297353CC}">
              <c16:uniqueId val="{00000001-4758-42D0-A88B-9211EFD4F953}"/>
            </c:ext>
          </c:extLst>
        </c:ser>
        <c:dLbls>
          <c:showLegendKey val="0"/>
          <c:showVal val="0"/>
          <c:showCatName val="0"/>
          <c:showSerName val="0"/>
          <c:showPercent val="0"/>
          <c:showBubbleSize val="0"/>
        </c:dLbls>
        <c:marker val="1"/>
        <c:smooth val="0"/>
        <c:axId val="1518184816"/>
        <c:axId val="1518183152"/>
      </c:lineChart>
      <c:catAx>
        <c:axId val="15181848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518183152"/>
        <c:crosses val="autoZero"/>
        <c:auto val="1"/>
        <c:lblAlgn val="ctr"/>
        <c:lblOffset val="100"/>
        <c:noMultiLvlLbl val="0"/>
      </c:catAx>
      <c:valAx>
        <c:axId val="1518183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Fully Vaccunated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8184816"/>
        <c:crosses val="autoZero"/>
        <c:crossBetween val="between"/>
      </c:valAx>
      <c:valAx>
        <c:axId val="118336302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Delta7 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3363440"/>
        <c:crosses val="max"/>
        <c:crossBetween val="between"/>
      </c:valAx>
      <c:catAx>
        <c:axId val="1183363440"/>
        <c:scaling>
          <c:orientation val="minMax"/>
        </c:scaling>
        <c:delete val="1"/>
        <c:axPos val="b"/>
        <c:numFmt formatCode="General" sourceLinked="1"/>
        <c:majorTickMark val="out"/>
        <c:minorTickMark val="none"/>
        <c:tickLblPos val="nextTo"/>
        <c:crossAx val="11833630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40094356955380572"/>
          <c:y val="1.9096675415573076E-2"/>
          <c:w val="0.57405643044619437"/>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Deceased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Deceased_recovered!$F$5</c:f>
              <c:strCache>
                <c:ptCount val="1"/>
                <c:pt idx="0">
                  <c:v>685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Deceased_recovered!$E$5:$E$6</c:f>
              <c:strCache>
                <c:ptCount val="2"/>
                <c:pt idx="0">
                  <c:v>Nagaland</c:v>
                </c:pt>
                <c:pt idx="1">
                  <c:v>Chandigarh</c:v>
                </c:pt>
              </c:strCache>
            </c:strRef>
          </c:cat>
          <c:val>
            <c:numRef>
              <c:f>Deceased_recovered!$F$5:$F$6</c:f>
              <c:numCache>
                <c:formatCode>General</c:formatCode>
                <c:ptCount val="2"/>
                <c:pt idx="0">
                  <c:v>685</c:v>
                </c:pt>
                <c:pt idx="1">
                  <c:v>820</c:v>
                </c:pt>
              </c:numCache>
            </c:numRef>
          </c:val>
          <c:extLst>
            <c:ext xmlns:c16="http://schemas.microsoft.com/office/drawing/2014/chart" uri="{C3380CC4-5D6E-409C-BE32-E72D297353CC}">
              <c16:uniqueId val="{00000000-DE04-4C90-96B5-4C52BFF16E70}"/>
            </c:ext>
          </c:extLst>
        </c:ser>
        <c:dLbls>
          <c:showLegendKey val="0"/>
          <c:showVal val="1"/>
          <c:showCatName val="0"/>
          <c:showSerName val="0"/>
          <c:showPercent val="0"/>
          <c:showBubbleSize val="0"/>
        </c:dLbls>
        <c:gapWidth val="150"/>
        <c:shape val="box"/>
        <c:axId val="4821151"/>
        <c:axId val="1898900976"/>
        <c:axId val="0"/>
      </c:bar3DChart>
      <c:catAx>
        <c:axId val="482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900976"/>
        <c:crosses val="autoZero"/>
        <c:auto val="1"/>
        <c:lblAlgn val="ctr"/>
        <c:lblOffset val="100"/>
        <c:noMultiLvlLbl val="0"/>
      </c:catAx>
      <c:valAx>
        <c:axId val="189890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Recovered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Deceased_recovered!$G$4</c:f>
              <c:strCache>
                <c:ptCount val="1"/>
                <c:pt idx="0">
                  <c:v>Recoverd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Deceased_recovered!$E$5:$E$6</c:f>
              <c:strCache>
                <c:ptCount val="2"/>
                <c:pt idx="0">
                  <c:v>Nagaland</c:v>
                </c:pt>
                <c:pt idx="1">
                  <c:v>Chandigarh</c:v>
                </c:pt>
              </c:strCache>
            </c:strRef>
          </c:cat>
          <c:val>
            <c:numRef>
              <c:f>Deceased_recovered!$G$5:$G$6</c:f>
              <c:numCache>
                <c:formatCode>General</c:formatCode>
                <c:ptCount val="2"/>
                <c:pt idx="0">
                  <c:v>29904</c:v>
                </c:pt>
                <c:pt idx="1">
                  <c:v>64495</c:v>
                </c:pt>
              </c:numCache>
            </c:numRef>
          </c:val>
          <c:extLst>
            <c:ext xmlns:c16="http://schemas.microsoft.com/office/drawing/2014/chart" uri="{C3380CC4-5D6E-409C-BE32-E72D297353CC}">
              <c16:uniqueId val="{00000000-B3C8-47D1-A0E6-35B6ECEB1B2D}"/>
            </c:ext>
          </c:extLst>
        </c:ser>
        <c:dLbls>
          <c:showLegendKey val="0"/>
          <c:showVal val="1"/>
          <c:showCatName val="0"/>
          <c:showSerName val="0"/>
          <c:showPercent val="0"/>
          <c:showBubbleSize val="0"/>
        </c:dLbls>
        <c:gapWidth val="150"/>
        <c:shape val="box"/>
        <c:axId val="1898306656"/>
        <c:axId val="153702959"/>
        <c:axId val="0"/>
      </c:bar3DChart>
      <c:catAx>
        <c:axId val="1898306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702959"/>
        <c:crosses val="autoZero"/>
        <c:auto val="1"/>
        <c:lblAlgn val="ctr"/>
        <c:lblOffset val="100"/>
        <c:noMultiLvlLbl val="0"/>
      </c:catAx>
      <c:valAx>
        <c:axId val="15370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3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[Covi19_India_Dashboard.xlsx]Weekly_data_pivot!PivotTable6</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Weekly_data_pivot!$B$3</c:f>
              <c:strCache>
                <c:ptCount val="1"/>
                <c:pt idx="0">
                  <c:v>Sum of Confirmed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Weekly_data_pivot!$B$4:$B$59</c:f>
              <c:numCache>
                <c:formatCode>General</c:formatCode>
                <c:ptCount val="55"/>
                <c:pt idx="0">
                  <c:v>2049</c:v>
                </c:pt>
                <c:pt idx="1">
                  <c:v>4769</c:v>
                </c:pt>
                <c:pt idx="2">
                  <c:v>7272</c:v>
                </c:pt>
                <c:pt idx="3">
                  <c:v>10558</c:v>
                </c:pt>
                <c:pt idx="4">
                  <c:v>8584</c:v>
                </c:pt>
                <c:pt idx="5">
                  <c:v>55117</c:v>
                </c:pt>
                <c:pt idx="6">
                  <c:v>399852</c:v>
                </c:pt>
                <c:pt idx="7">
                  <c:v>437188</c:v>
                </c:pt>
                <c:pt idx="8">
                  <c:v>454228</c:v>
                </c:pt>
                <c:pt idx="9">
                  <c:v>496276</c:v>
                </c:pt>
                <c:pt idx="10">
                  <c:v>148227</c:v>
                </c:pt>
                <c:pt idx="11">
                  <c:v>181275</c:v>
                </c:pt>
                <c:pt idx="12">
                  <c:v>212851</c:v>
                </c:pt>
                <c:pt idx="13">
                  <c:v>174279</c:v>
                </c:pt>
                <c:pt idx="14">
                  <c:v>156733</c:v>
                </c:pt>
                <c:pt idx="15">
                  <c:v>97918</c:v>
                </c:pt>
                <c:pt idx="16">
                  <c:v>2</c:v>
                </c:pt>
                <c:pt idx="17">
                  <c:v>0</c:v>
                </c:pt>
                <c:pt idx="18">
                  <c:v>1</c:v>
                </c:pt>
                <c:pt idx="19">
                  <c:v>90118</c:v>
                </c:pt>
                <c:pt idx="20">
                  <c:v>178027</c:v>
                </c:pt>
                <c:pt idx="21">
                  <c:v>230764</c:v>
                </c:pt>
                <c:pt idx="22">
                  <c:v>309378</c:v>
                </c:pt>
                <c:pt idx="23">
                  <c:v>309980</c:v>
                </c:pt>
                <c:pt idx="24">
                  <c:v>53250</c:v>
                </c:pt>
                <c:pt idx="25">
                  <c:v>75243</c:v>
                </c:pt>
                <c:pt idx="26">
                  <c:v>88835</c:v>
                </c:pt>
                <c:pt idx="27">
                  <c:v>119079</c:v>
                </c:pt>
                <c:pt idx="28">
                  <c:v>57223</c:v>
                </c:pt>
                <c:pt idx="29">
                  <c:v>31</c:v>
                </c:pt>
                <c:pt idx="30">
                  <c:v>68</c:v>
                </c:pt>
                <c:pt idx="31">
                  <c:v>232</c:v>
                </c:pt>
                <c:pt idx="32">
                  <c:v>685</c:v>
                </c:pt>
                <c:pt idx="33">
                  <c:v>616</c:v>
                </c:pt>
                <c:pt idx="34">
                  <c:v>4960</c:v>
                </c:pt>
                <c:pt idx="35">
                  <c:v>23039</c:v>
                </c:pt>
                <c:pt idx="36">
                  <c:v>27784</c:v>
                </c:pt>
                <c:pt idx="37">
                  <c:v>38876</c:v>
                </c:pt>
                <c:pt idx="38">
                  <c:v>47290</c:v>
                </c:pt>
                <c:pt idx="39">
                  <c:v>8341</c:v>
                </c:pt>
                <c:pt idx="40">
                  <c:v>323810</c:v>
                </c:pt>
                <c:pt idx="41">
                  <c:v>307731</c:v>
                </c:pt>
                <c:pt idx="42">
                  <c:v>280973</c:v>
                </c:pt>
                <c:pt idx="43">
                  <c:v>297131</c:v>
                </c:pt>
                <c:pt idx="44">
                  <c:v>70215</c:v>
                </c:pt>
                <c:pt idx="45">
                  <c:v>237149</c:v>
                </c:pt>
                <c:pt idx="46">
                  <c:v>504099</c:v>
                </c:pt>
                <c:pt idx="47">
                  <c:v>441217</c:v>
                </c:pt>
                <c:pt idx="48">
                  <c:v>371305</c:v>
                </c:pt>
                <c:pt idx="49">
                  <c:v>319360</c:v>
                </c:pt>
                <c:pt idx="50">
                  <c:v>422905</c:v>
                </c:pt>
                <c:pt idx="51">
                  <c:v>640962</c:v>
                </c:pt>
                <c:pt idx="52">
                  <c:v>646420</c:v>
                </c:pt>
                <c:pt idx="53">
                  <c:v>592350</c:v>
                </c:pt>
                <c:pt idx="54">
                  <c:v>319687</c:v>
                </c:pt>
              </c:numCache>
            </c:numRef>
          </c:val>
          <c:smooth val="0"/>
          <c:extLst>
            <c:ext xmlns:c16="http://schemas.microsoft.com/office/drawing/2014/chart" uri="{C3380CC4-5D6E-409C-BE32-E72D297353CC}">
              <c16:uniqueId val="{00000000-02D6-4DF5-923A-BC3D8E82B426}"/>
            </c:ext>
          </c:extLst>
        </c:ser>
        <c:ser>
          <c:idx val="1"/>
          <c:order val="1"/>
          <c:tx>
            <c:strRef>
              <c:f>Weekly_data_pivot!$C$3</c:f>
              <c:strCache>
                <c:ptCount val="1"/>
                <c:pt idx="0">
                  <c:v>Sum of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Weekly_data_pivot!$C$4:$C$59</c:f>
              <c:numCache>
                <c:formatCode>General</c:formatCode>
                <c:ptCount val="55"/>
                <c:pt idx="0">
                  <c:v>49</c:v>
                </c:pt>
                <c:pt idx="1">
                  <c:v>194</c:v>
                </c:pt>
                <c:pt idx="2">
                  <c:v>232</c:v>
                </c:pt>
                <c:pt idx="3">
                  <c:v>303</c:v>
                </c:pt>
                <c:pt idx="4">
                  <c:v>329</c:v>
                </c:pt>
                <c:pt idx="5">
                  <c:v>854</c:v>
                </c:pt>
                <c:pt idx="6">
                  <c:v>6044</c:v>
                </c:pt>
                <c:pt idx="7">
                  <c:v>6632</c:v>
                </c:pt>
                <c:pt idx="8">
                  <c:v>6762</c:v>
                </c:pt>
                <c:pt idx="9">
                  <c:v>6811</c:v>
                </c:pt>
                <c:pt idx="10">
                  <c:v>1776</c:v>
                </c:pt>
                <c:pt idx="11">
                  <c:v>2561</c:v>
                </c:pt>
                <c:pt idx="12">
                  <c:v>2835</c:v>
                </c:pt>
                <c:pt idx="13">
                  <c:v>2458</c:v>
                </c:pt>
                <c:pt idx="14">
                  <c:v>2146</c:v>
                </c:pt>
                <c:pt idx="15">
                  <c:v>1359</c:v>
                </c:pt>
                <c:pt idx="16">
                  <c:v>0</c:v>
                </c:pt>
                <c:pt idx="17">
                  <c:v>0</c:v>
                </c:pt>
                <c:pt idx="18">
                  <c:v>0</c:v>
                </c:pt>
                <c:pt idx="19">
                  <c:v>1871</c:v>
                </c:pt>
                <c:pt idx="20">
                  <c:v>3405</c:v>
                </c:pt>
                <c:pt idx="21">
                  <c:v>4133</c:v>
                </c:pt>
                <c:pt idx="22">
                  <c:v>5293</c:v>
                </c:pt>
                <c:pt idx="23">
                  <c:v>4444</c:v>
                </c:pt>
                <c:pt idx="24">
                  <c:v>1539</c:v>
                </c:pt>
                <c:pt idx="25">
                  <c:v>2253</c:v>
                </c:pt>
                <c:pt idx="26">
                  <c:v>4080</c:v>
                </c:pt>
                <c:pt idx="27">
                  <c:v>2826</c:v>
                </c:pt>
                <c:pt idx="28">
                  <c:v>1307</c:v>
                </c:pt>
                <c:pt idx="29">
                  <c:v>0</c:v>
                </c:pt>
                <c:pt idx="30">
                  <c:v>1</c:v>
                </c:pt>
                <c:pt idx="31">
                  <c:v>0</c:v>
                </c:pt>
                <c:pt idx="32">
                  <c:v>2</c:v>
                </c:pt>
                <c:pt idx="33">
                  <c:v>44</c:v>
                </c:pt>
                <c:pt idx="34">
                  <c:v>169</c:v>
                </c:pt>
                <c:pt idx="35">
                  <c:v>779</c:v>
                </c:pt>
                <c:pt idx="36">
                  <c:v>771</c:v>
                </c:pt>
                <c:pt idx="37">
                  <c:v>995</c:v>
                </c:pt>
                <c:pt idx="38">
                  <c:v>1315</c:v>
                </c:pt>
                <c:pt idx="39">
                  <c:v>222</c:v>
                </c:pt>
                <c:pt idx="40">
                  <c:v>4012</c:v>
                </c:pt>
                <c:pt idx="41">
                  <c:v>3512</c:v>
                </c:pt>
                <c:pt idx="42">
                  <c:v>3588</c:v>
                </c:pt>
                <c:pt idx="43">
                  <c:v>3470</c:v>
                </c:pt>
                <c:pt idx="44">
                  <c:v>926</c:v>
                </c:pt>
                <c:pt idx="45">
                  <c:v>3104</c:v>
                </c:pt>
                <c:pt idx="46">
                  <c:v>6559</c:v>
                </c:pt>
                <c:pt idx="47">
                  <c:v>5694</c:v>
                </c:pt>
                <c:pt idx="48">
                  <c:v>4505</c:v>
                </c:pt>
                <c:pt idx="49">
                  <c:v>3581</c:v>
                </c:pt>
                <c:pt idx="50">
                  <c:v>5246</c:v>
                </c:pt>
                <c:pt idx="51">
                  <c:v>7935</c:v>
                </c:pt>
                <c:pt idx="52">
                  <c:v>8160</c:v>
                </c:pt>
                <c:pt idx="53">
                  <c:v>7760</c:v>
                </c:pt>
                <c:pt idx="54">
                  <c:v>4172</c:v>
                </c:pt>
              </c:numCache>
            </c:numRef>
          </c:val>
          <c:smooth val="0"/>
          <c:extLst>
            <c:ext xmlns:c16="http://schemas.microsoft.com/office/drawing/2014/chart" uri="{C3380CC4-5D6E-409C-BE32-E72D297353CC}">
              <c16:uniqueId val="{00000001-02D6-4DF5-923A-BC3D8E82B426}"/>
            </c:ext>
          </c:extLst>
        </c:ser>
        <c:ser>
          <c:idx val="2"/>
          <c:order val="2"/>
          <c:tx>
            <c:strRef>
              <c:f>Weekly_data_pivot!$D$3</c:f>
              <c:strCache>
                <c:ptCount val="1"/>
                <c:pt idx="0">
                  <c:v>Sum of Recovered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Weekly_data_pivot!$D$4:$D$59</c:f>
              <c:numCache>
                <c:formatCode>General</c:formatCode>
                <c:ptCount val="55"/>
                <c:pt idx="0">
                  <c:v>126</c:v>
                </c:pt>
                <c:pt idx="1">
                  <c:v>686</c:v>
                </c:pt>
                <c:pt idx="2">
                  <c:v>1494</c:v>
                </c:pt>
                <c:pt idx="3">
                  <c:v>3472</c:v>
                </c:pt>
                <c:pt idx="4">
                  <c:v>3121</c:v>
                </c:pt>
                <c:pt idx="5">
                  <c:v>51368</c:v>
                </c:pt>
                <c:pt idx="6">
                  <c:v>332891</c:v>
                </c:pt>
                <c:pt idx="7">
                  <c:v>380868</c:v>
                </c:pt>
                <c:pt idx="8">
                  <c:v>419228</c:v>
                </c:pt>
                <c:pt idx="9">
                  <c:v>432620</c:v>
                </c:pt>
                <c:pt idx="10">
                  <c:v>124857</c:v>
                </c:pt>
                <c:pt idx="11">
                  <c:v>211351</c:v>
                </c:pt>
                <c:pt idx="12">
                  <c:v>256933</c:v>
                </c:pt>
                <c:pt idx="13">
                  <c:v>222802</c:v>
                </c:pt>
                <c:pt idx="14">
                  <c:v>181167</c:v>
                </c:pt>
                <c:pt idx="15">
                  <c:v>120884</c:v>
                </c:pt>
                <c:pt idx="16">
                  <c:v>0</c:v>
                </c:pt>
                <c:pt idx="17">
                  <c:v>3</c:v>
                </c:pt>
                <c:pt idx="18">
                  <c:v>0</c:v>
                </c:pt>
                <c:pt idx="19">
                  <c:v>61226</c:v>
                </c:pt>
                <c:pt idx="20">
                  <c:v>127168</c:v>
                </c:pt>
                <c:pt idx="21">
                  <c:v>141438</c:v>
                </c:pt>
                <c:pt idx="22">
                  <c:v>209462</c:v>
                </c:pt>
                <c:pt idx="23">
                  <c:v>208414</c:v>
                </c:pt>
                <c:pt idx="24">
                  <c:v>26796</c:v>
                </c:pt>
                <c:pt idx="25">
                  <c:v>43669</c:v>
                </c:pt>
                <c:pt idx="26">
                  <c:v>65858</c:v>
                </c:pt>
                <c:pt idx="27">
                  <c:v>81963</c:v>
                </c:pt>
                <c:pt idx="28">
                  <c:v>37693</c:v>
                </c:pt>
                <c:pt idx="29">
                  <c:v>0</c:v>
                </c:pt>
                <c:pt idx="30">
                  <c:v>0</c:v>
                </c:pt>
                <c:pt idx="31">
                  <c:v>1</c:v>
                </c:pt>
                <c:pt idx="32">
                  <c:v>4</c:v>
                </c:pt>
                <c:pt idx="33">
                  <c:v>152</c:v>
                </c:pt>
                <c:pt idx="34">
                  <c:v>1793</c:v>
                </c:pt>
                <c:pt idx="35">
                  <c:v>8449</c:v>
                </c:pt>
                <c:pt idx="36">
                  <c:v>14956</c:v>
                </c:pt>
                <c:pt idx="37">
                  <c:v>20152</c:v>
                </c:pt>
                <c:pt idx="38">
                  <c:v>32525</c:v>
                </c:pt>
                <c:pt idx="39">
                  <c:v>4928</c:v>
                </c:pt>
                <c:pt idx="40">
                  <c:v>377698</c:v>
                </c:pt>
                <c:pt idx="41">
                  <c:v>336548</c:v>
                </c:pt>
                <c:pt idx="42">
                  <c:v>316200</c:v>
                </c:pt>
                <c:pt idx="43">
                  <c:v>281122</c:v>
                </c:pt>
                <c:pt idx="44">
                  <c:v>87434</c:v>
                </c:pt>
                <c:pt idx="45">
                  <c:v>236726</c:v>
                </c:pt>
                <c:pt idx="46">
                  <c:v>568124</c:v>
                </c:pt>
                <c:pt idx="47">
                  <c:v>519534</c:v>
                </c:pt>
                <c:pt idx="48">
                  <c:v>481440</c:v>
                </c:pt>
                <c:pt idx="49">
                  <c:v>413754</c:v>
                </c:pt>
                <c:pt idx="50">
                  <c:v>340302</c:v>
                </c:pt>
                <c:pt idx="51">
                  <c:v>521638</c:v>
                </c:pt>
                <c:pt idx="52">
                  <c:v>600426</c:v>
                </c:pt>
                <c:pt idx="53">
                  <c:v>638955</c:v>
                </c:pt>
                <c:pt idx="54">
                  <c:v>331313</c:v>
                </c:pt>
              </c:numCache>
            </c:numRef>
          </c:val>
          <c:smooth val="0"/>
          <c:extLst>
            <c:ext xmlns:c16="http://schemas.microsoft.com/office/drawing/2014/chart" uri="{C3380CC4-5D6E-409C-BE32-E72D297353CC}">
              <c16:uniqueId val="{00000002-02D6-4DF5-923A-BC3D8E82B426}"/>
            </c:ext>
          </c:extLst>
        </c:ser>
        <c:dLbls>
          <c:showLegendKey val="0"/>
          <c:showVal val="0"/>
          <c:showCatName val="0"/>
          <c:showSerName val="0"/>
          <c:showPercent val="0"/>
          <c:showBubbleSize val="0"/>
        </c:dLbls>
        <c:marker val="1"/>
        <c:smooth val="0"/>
        <c:axId val="665447183"/>
        <c:axId val="189827135"/>
      </c:lineChart>
      <c:catAx>
        <c:axId val="665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135"/>
        <c:crosses val="autoZero"/>
        <c:auto val="1"/>
        <c:lblAlgn val="ctr"/>
        <c:lblOffset val="100"/>
        <c:noMultiLvlLbl val="0"/>
      </c:catAx>
      <c:valAx>
        <c:axId val="1898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pivot!PivotTable5</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'Death % pivot'!$B$3</c:f>
              <c:strCache>
                <c:ptCount val="1"/>
                <c:pt idx="0">
                  <c:v>Sum of Death %</c:v>
                </c:pt>
              </c:strCache>
            </c:strRef>
          </c:tx>
          <c:spPr>
            <a:solidFill>
              <a:schemeClr val="accent1"/>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pivot'!$B$4:$B$8</c:f>
              <c:numCache>
                <c:formatCode>General</c:formatCode>
                <c:ptCount val="4"/>
                <c:pt idx="0">
                  <c:v>1.52</c:v>
                </c:pt>
                <c:pt idx="1">
                  <c:v>1.27</c:v>
                </c:pt>
                <c:pt idx="2">
                  <c:v>1.1100000000000001</c:v>
                </c:pt>
                <c:pt idx="3">
                  <c:v>1.3</c:v>
                </c:pt>
              </c:numCache>
            </c:numRef>
          </c:val>
          <c:extLst>
            <c:ext xmlns:c16="http://schemas.microsoft.com/office/drawing/2014/chart" uri="{C3380CC4-5D6E-409C-BE32-E72D297353CC}">
              <c16:uniqueId val="{00000000-CA1A-4E9B-A4AC-C5D915BEFCDF}"/>
            </c:ext>
          </c:extLst>
        </c:ser>
        <c:ser>
          <c:idx val="1"/>
          <c:order val="1"/>
          <c:tx>
            <c:strRef>
              <c:f>'Death % pivot'!$C$3</c:f>
              <c:strCache>
                <c:ptCount val="1"/>
                <c:pt idx="0">
                  <c:v>Sum of Avg_TestingRatio</c:v>
                </c:pt>
              </c:strCache>
            </c:strRef>
          </c:tx>
          <c:spPr>
            <a:solidFill>
              <a:schemeClr val="accent2"/>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pivot'!$C$4:$C$8</c:f>
              <c:numCache>
                <c:formatCode>General</c:formatCode>
                <c:ptCount val="4"/>
                <c:pt idx="0">
                  <c:v>0.04</c:v>
                </c:pt>
                <c:pt idx="1">
                  <c:v>0.17</c:v>
                </c:pt>
                <c:pt idx="2">
                  <c:v>0.4</c:v>
                </c:pt>
                <c:pt idx="3">
                  <c:v>0.73</c:v>
                </c:pt>
              </c:numCache>
            </c:numRef>
          </c:val>
          <c:extLst>
            <c:ext xmlns:c16="http://schemas.microsoft.com/office/drawing/2014/chart" uri="{C3380CC4-5D6E-409C-BE32-E72D297353CC}">
              <c16:uniqueId val="{00000001-CA1A-4E9B-A4AC-C5D915BEFCDF}"/>
            </c:ext>
          </c:extLst>
        </c:ser>
        <c:dLbls>
          <c:showLegendKey val="0"/>
          <c:showVal val="0"/>
          <c:showCatName val="0"/>
          <c:showSerName val="0"/>
          <c:showPercent val="0"/>
          <c:showBubbleSize val="0"/>
        </c:dLbls>
        <c:gapWidth val="150"/>
        <c:axId val="196847039"/>
        <c:axId val="1771577392"/>
      </c:barChart>
      <c:catAx>
        <c:axId val="19684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77392"/>
        <c:crosses val="autoZero"/>
        <c:auto val="1"/>
        <c:lblAlgn val="ctr"/>
        <c:lblOffset val="100"/>
        <c:noMultiLvlLbl val="0"/>
      </c:catAx>
      <c:valAx>
        <c:axId val="177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[Covi19_India_Dashboard.xlsx]Weekly Trend!PivotTable3</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7"/>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'Weekly Trend'!$B$3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Trend'!$B$4:$B$56</c:f>
              <c:numCache>
                <c:formatCode>General</c:formatCode>
                <c:ptCount val="53"/>
                <c:pt idx="0">
                  <c:v>38303</c:v>
                </c:pt>
                <c:pt idx="1">
                  <c:v>126733</c:v>
                </c:pt>
                <c:pt idx="2">
                  <c:v>107367</c:v>
                </c:pt>
                <c:pt idx="3">
                  <c:v>96729</c:v>
                </c:pt>
                <c:pt idx="4">
                  <c:v>91658</c:v>
                </c:pt>
                <c:pt idx="5">
                  <c:v>11527</c:v>
                </c:pt>
                <c:pt idx="6">
                  <c:v>68686</c:v>
                </c:pt>
                <c:pt idx="7">
                  <c:v>77459</c:v>
                </c:pt>
                <c:pt idx="8">
                  <c:v>86319</c:v>
                </c:pt>
                <c:pt idx="9">
                  <c:v>105350</c:v>
                </c:pt>
                <c:pt idx="10">
                  <c:v>15614</c:v>
                </c:pt>
                <c:pt idx="11">
                  <c:v>98565</c:v>
                </c:pt>
                <c:pt idx="12">
                  <c:v>148024</c:v>
                </c:pt>
                <c:pt idx="13">
                  <c:v>240065</c:v>
                </c:pt>
                <c:pt idx="14">
                  <c:v>372296</c:v>
                </c:pt>
                <c:pt idx="15">
                  <c:v>249710</c:v>
                </c:pt>
                <c:pt idx="16">
                  <c:v>263415</c:v>
                </c:pt>
                <c:pt idx="17">
                  <c:v>871385</c:v>
                </c:pt>
                <c:pt idx="18">
                  <c:v>1427394</c:v>
                </c:pt>
                <c:pt idx="19">
                  <c:v>2169053</c:v>
                </c:pt>
                <c:pt idx="20">
                  <c:v>2205232</c:v>
                </c:pt>
                <c:pt idx="21">
                  <c:v>392576</c:v>
                </c:pt>
                <c:pt idx="22">
                  <c:v>2746319</c:v>
                </c:pt>
                <c:pt idx="23">
                  <c:v>2387151</c:v>
                </c:pt>
                <c:pt idx="24">
                  <c:v>1845729</c:v>
                </c:pt>
                <c:pt idx="25">
                  <c:v>1364633</c:v>
                </c:pt>
                <c:pt idx="26">
                  <c:v>280279</c:v>
                </c:pt>
                <c:pt idx="27">
                  <c:v>634562</c:v>
                </c:pt>
                <c:pt idx="28">
                  <c:v>630631</c:v>
                </c:pt>
                <c:pt idx="29">
                  <c:v>442331</c:v>
                </c:pt>
                <c:pt idx="30">
                  <c:v>351058</c:v>
                </c:pt>
                <c:pt idx="31">
                  <c:v>178303</c:v>
                </c:pt>
                <c:pt idx="32">
                  <c:v>133995</c:v>
                </c:pt>
                <c:pt idx="33">
                  <c:v>291499</c:v>
                </c:pt>
                <c:pt idx="34">
                  <c:v>269016</c:v>
                </c:pt>
                <c:pt idx="35">
                  <c:v>266215</c:v>
                </c:pt>
                <c:pt idx="36">
                  <c:v>283248</c:v>
                </c:pt>
                <c:pt idx="37">
                  <c:v>278819</c:v>
                </c:pt>
                <c:pt idx="38">
                  <c:v>258407</c:v>
                </c:pt>
                <c:pt idx="39">
                  <c:v>231582</c:v>
                </c:pt>
                <c:pt idx="40">
                  <c:v>270502</c:v>
                </c:pt>
                <c:pt idx="41">
                  <c:v>116695</c:v>
                </c:pt>
                <c:pt idx="42">
                  <c:v>176873</c:v>
                </c:pt>
                <c:pt idx="43">
                  <c:v>244551</c:v>
                </c:pt>
                <c:pt idx="44">
                  <c:v>214849</c:v>
                </c:pt>
                <c:pt idx="45">
                  <c:v>204228</c:v>
                </c:pt>
                <c:pt idx="46">
                  <c:v>114255</c:v>
                </c:pt>
                <c:pt idx="47">
                  <c:v>47107</c:v>
                </c:pt>
                <c:pt idx="48">
                  <c:v>139667</c:v>
                </c:pt>
                <c:pt idx="49">
                  <c:v>114489</c:v>
                </c:pt>
                <c:pt idx="50">
                  <c:v>108122</c:v>
                </c:pt>
                <c:pt idx="51">
                  <c:v>97818</c:v>
                </c:pt>
                <c:pt idx="52">
                  <c:v>12907</c:v>
                </c:pt>
              </c:numCache>
            </c:numRef>
          </c:val>
          <c:smooth val="0"/>
          <c:extLst>
            <c:ext xmlns:c16="http://schemas.microsoft.com/office/drawing/2014/chart" uri="{C3380CC4-5D6E-409C-BE32-E72D297353CC}">
              <c16:uniqueId val="{00000000-9D6A-4AB7-B74D-A785C6A841AD}"/>
            </c:ext>
          </c:extLst>
        </c:ser>
        <c:ser>
          <c:idx val="1"/>
          <c:order val="1"/>
          <c:tx>
            <c:strRef>
              <c:f>'Weekly Trend'!$C$3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Trend'!$C$4:$C$56</c:f>
              <c:numCache>
                <c:formatCode>General</c:formatCode>
                <c:ptCount val="53"/>
                <c:pt idx="0">
                  <c:v>44741</c:v>
                </c:pt>
                <c:pt idx="1">
                  <c:v>148922</c:v>
                </c:pt>
                <c:pt idx="2">
                  <c:v>120828</c:v>
                </c:pt>
                <c:pt idx="3">
                  <c:v>119873</c:v>
                </c:pt>
                <c:pt idx="4">
                  <c:v>106029</c:v>
                </c:pt>
                <c:pt idx="5">
                  <c:v>11882</c:v>
                </c:pt>
                <c:pt idx="6">
                  <c:v>87567</c:v>
                </c:pt>
                <c:pt idx="7">
                  <c:v>88267</c:v>
                </c:pt>
                <c:pt idx="8">
                  <c:v>77698</c:v>
                </c:pt>
                <c:pt idx="9">
                  <c:v>85738</c:v>
                </c:pt>
                <c:pt idx="10">
                  <c:v>11291</c:v>
                </c:pt>
                <c:pt idx="11">
                  <c:v>82009</c:v>
                </c:pt>
                <c:pt idx="12">
                  <c:v>121278</c:v>
                </c:pt>
                <c:pt idx="13">
                  <c:v>140265</c:v>
                </c:pt>
                <c:pt idx="14">
                  <c:v>193457</c:v>
                </c:pt>
                <c:pt idx="15">
                  <c:v>150923</c:v>
                </c:pt>
                <c:pt idx="16">
                  <c:v>154622</c:v>
                </c:pt>
                <c:pt idx="17">
                  <c:v>451251</c:v>
                </c:pt>
                <c:pt idx="18">
                  <c:v>726816</c:v>
                </c:pt>
                <c:pt idx="19">
                  <c:v>1272981</c:v>
                </c:pt>
                <c:pt idx="20">
                  <c:v>1595080</c:v>
                </c:pt>
                <c:pt idx="21">
                  <c:v>308688</c:v>
                </c:pt>
                <c:pt idx="22">
                  <c:v>2329749</c:v>
                </c:pt>
                <c:pt idx="23">
                  <c:v>2477533</c:v>
                </c:pt>
                <c:pt idx="24">
                  <c:v>2629616</c:v>
                </c:pt>
                <c:pt idx="25">
                  <c:v>2028125</c:v>
                </c:pt>
                <c:pt idx="26">
                  <c:v>492789</c:v>
                </c:pt>
                <c:pt idx="27">
                  <c:v>1037146</c:v>
                </c:pt>
                <c:pt idx="28">
                  <c:v>1059078</c:v>
                </c:pt>
                <c:pt idx="29">
                  <c:v>722528</c:v>
                </c:pt>
                <c:pt idx="30">
                  <c:v>485158</c:v>
                </c:pt>
                <c:pt idx="31">
                  <c:v>238181</c:v>
                </c:pt>
                <c:pt idx="32">
                  <c:v>168821</c:v>
                </c:pt>
                <c:pt idx="33">
                  <c:v>316864</c:v>
                </c:pt>
                <c:pt idx="34">
                  <c:v>294717</c:v>
                </c:pt>
                <c:pt idx="35">
                  <c:v>273254</c:v>
                </c:pt>
                <c:pt idx="36">
                  <c:v>277560</c:v>
                </c:pt>
                <c:pt idx="37">
                  <c:v>279040</c:v>
                </c:pt>
                <c:pt idx="38">
                  <c:v>276368</c:v>
                </c:pt>
                <c:pt idx="39">
                  <c:v>260538</c:v>
                </c:pt>
                <c:pt idx="40">
                  <c:v>252131</c:v>
                </c:pt>
                <c:pt idx="41">
                  <c:v>105195</c:v>
                </c:pt>
                <c:pt idx="42">
                  <c:v>144265</c:v>
                </c:pt>
                <c:pt idx="43">
                  <c:v>265543</c:v>
                </c:pt>
                <c:pt idx="44">
                  <c:v>268233</c:v>
                </c:pt>
                <c:pt idx="45">
                  <c:v>230424</c:v>
                </c:pt>
                <c:pt idx="46">
                  <c:v>140750</c:v>
                </c:pt>
                <c:pt idx="47">
                  <c:v>51398</c:v>
                </c:pt>
                <c:pt idx="48">
                  <c:v>177360</c:v>
                </c:pt>
                <c:pt idx="49">
                  <c:v>147837</c:v>
                </c:pt>
                <c:pt idx="50">
                  <c:v>128839</c:v>
                </c:pt>
                <c:pt idx="51">
                  <c:v>107209</c:v>
                </c:pt>
                <c:pt idx="52">
                  <c:v>13152</c:v>
                </c:pt>
              </c:numCache>
            </c:numRef>
          </c:val>
          <c:smooth val="0"/>
          <c:extLst>
            <c:ext xmlns:c16="http://schemas.microsoft.com/office/drawing/2014/chart" uri="{C3380CC4-5D6E-409C-BE32-E72D297353CC}">
              <c16:uniqueId val="{00000001-9D6A-4AB7-B74D-A785C6A841AD}"/>
            </c:ext>
          </c:extLst>
        </c:ser>
        <c:ser>
          <c:idx val="2"/>
          <c:order val="2"/>
          <c:tx>
            <c:strRef>
              <c:f>'Weekly Trend'!$D$3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Trend'!$D$4:$D$56</c:f>
              <c:numCache>
                <c:formatCode>General</c:formatCode>
                <c:ptCount val="53"/>
                <c:pt idx="0">
                  <c:v>453</c:v>
                </c:pt>
                <c:pt idx="1">
                  <c:v>1577</c:v>
                </c:pt>
                <c:pt idx="2">
                  <c:v>1263</c:v>
                </c:pt>
                <c:pt idx="3">
                  <c:v>1066</c:v>
                </c:pt>
                <c:pt idx="4">
                  <c:v>935</c:v>
                </c:pt>
                <c:pt idx="5">
                  <c:v>116</c:v>
                </c:pt>
                <c:pt idx="6">
                  <c:v>604</c:v>
                </c:pt>
                <c:pt idx="7">
                  <c:v>646</c:v>
                </c:pt>
                <c:pt idx="8">
                  <c:v>661</c:v>
                </c:pt>
                <c:pt idx="9">
                  <c:v>747</c:v>
                </c:pt>
                <c:pt idx="10">
                  <c:v>108</c:v>
                </c:pt>
                <c:pt idx="11">
                  <c:v>599</c:v>
                </c:pt>
                <c:pt idx="12">
                  <c:v>849</c:v>
                </c:pt>
                <c:pt idx="13">
                  <c:v>1148</c:v>
                </c:pt>
                <c:pt idx="14">
                  <c:v>1796</c:v>
                </c:pt>
                <c:pt idx="15">
                  <c:v>1374</c:v>
                </c:pt>
                <c:pt idx="16">
                  <c:v>1695</c:v>
                </c:pt>
                <c:pt idx="17">
                  <c:v>4650</c:v>
                </c:pt>
                <c:pt idx="18">
                  <c:v>7868</c:v>
                </c:pt>
                <c:pt idx="19">
                  <c:v>15137</c:v>
                </c:pt>
                <c:pt idx="20">
                  <c:v>19529</c:v>
                </c:pt>
                <c:pt idx="21">
                  <c:v>3685</c:v>
                </c:pt>
                <c:pt idx="22">
                  <c:v>26875</c:v>
                </c:pt>
                <c:pt idx="23">
                  <c:v>27920</c:v>
                </c:pt>
                <c:pt idx="24">
                  <c:v>28980</c:v>
                </c:pt>
                <c:pt idx="25">
                  <c:v>26699</c:v>
                </c:pt>
                <c:pt idx="26">
                  <c:v>5913</c:v>
                </c:pt>
                <c:pt idx="27">
                  <c:v>14874</c:v>
                </c:pt>
                <c:pt idx="28">
                  <c:v>23622</c:v>
                </c:pt>
                <c:pt idx="29">
                  <c:v>16334</c:v>
                </c:pt>
                <c:pt idx="30">
                  <c:v>9042</c:v>
                </c:pt>
                <c:pt idx="31">
                  <c:v>3706</c:v>
                </c:pt>
                <c:pt idx="32">
                  <c:v>2544</c:v>
                </c:pt>
                <c:pt idx="33">
                  <c:v>6039</c:v>
                </c:pt>
                <c:pt idx="34">
                  <c:v>5568</c:v>
                </c:pt>
                <c:pt idx="35">
                  <c:v>6944</c:v>
                </c:pt>
                <c:pt idx="36">
                  <c:v>3799</c:v>
                </c:pt>
                <c:pt idx="37">
                  <c:v>3509</c:v>
                </c:pt>
                <c:pt idx="38">
                  <c:v>3361</c:v>
                </c:pt>
                <c:pt idx="39">
                  <c:v>3146</c:v>
                </c:pt>
                <c:pt idx="40">
                  <c:v>3461</c:v>
                </c:pt>
                <c:pt idx="41">
                  <c:v>1194</c:v>
                </c:pt>
                <c:pt idx="42">
                  <c:v>1513</c:v>
                </c:pt>
                <c:pt idx="43">
                  <c:v>2121</c:v>
                </c:pt>
                <c:pt idx="44">
                  <c:v>2181</c:v>
                </c:pt>
                <c:pt idx="45">
                  <c:v>2080</c:v>
                </c:pt>
                <c:pt idx="46">
                  <c:v>1423</c:v>
                </c:pt>
                <c:pt idx="47">
                  <c:v>475</c:v>
                </c:pt>
                <c:pt idx="48">
                  <c:v>1774</c:v>
                </c:pt>
                <c:pt idx="49">
                  <c:v>1535</c:v>
                </c:pt>
                <c:pt idx="50">
                  <c:v>2145</c:v>
                </c:pt>
                <c:pt idx="51">
                  <c:v>3918</c:v>
                </c:pt>
                <c:pt idx="52">
                  <c:v>251</c:v>
                </c:pt>
              </c:numCache>
            </c:numRef>
          </c:val>
          <c:smooth val="0"/>
          <c:extLst>
            <c:ext xmlns:c16="http://schemas.microsoft.com/office/drawing/2014/chart" uri="{C3380CC4-5D6E-409C-BE32-E72D297353CC}">
              <c16:uniqueId val="{00000002-9D6A-4AB7-B74D-A785C6A841AD}"/>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[Covi19_India_Dashboard.xlsx]Death % Chart!PivotTable4</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'Death % Chart'!$B$3</c:f>
              <c:strCache>
                <c:ptCount val="1"/>
                <c:pt idx="0">
                  <c:v>Death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Chart'!$B$4:$B$7</c:f>
              <c:numCache>
                <c:formatCode>General</c:formatCode>
                <c:ptCount val="4"/>
                <c:pt idx="0">
                  <c:v>1.59</c:v>
                </c:pt>
                <c:pt idx="1">
                  <c:v>1.27</c:v>
                </c:pt>
                <c:pt idx="2">
                  <c:v>1.1100000000000001</c:v>
                </c:pt>
                <c:pt idx="3">
                  <c:v>1.3</c:v>
                </c:pt>
              </c:numCache>
            </c:numRef>
          </c:val>
          <c:extLst>
            <c:ext xmlns:c16="http://schemas.microsoft.com/office/drawing/2014/chart" uri="{C3380CC4-5D6E-409C-BE32-E72D297353CC}">
              <c16:uniqueId val="{00000000-C59C-466D-B283-2EB871565A99}"/>
            </c:ext>
          </c:extLst>
        </c:ser>
        <c:ser>
          <c:idx val="1"/>
          <c:order val="1"/>
          <c:tx>
            <c:strRef>
              <c:f>'Death % Chart'!$C$3</c:f>
              <c:strCache>
                <c:ptCount val="1"/>
                <c:pt idx="0">
                  <c:v>Avg_TestingRatio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Chart'!$C$4:$C$7</c:f>
              <c:numCache>
                <c:formatCode>General</c:formatCode>
                <c:ptCount val="4"/>
                <c:pt idx="0">
                  <c:v>0.08</c:v>
                </c:pt>
                <c:pt idx="1">
                  <c:v>0.17</c:v>
                </c:pt>
                <c:pt idx="2">
                  <c:v>0.4</c:v>
                </c:pt>
                <c:pt idx="3">
                  <c:v>0.73</c:v>
                </c:pt>
              </c:numCache>
            </c:numRef>
          </c:val>
          <c:extLst>
            <c:ext xmlns:c16="http://schemas.microsoft.com/office/drawing/2014/chart" uri="{C3380CC4-5D6E-409C-BE32-E72D297353CC}">
              <c16:uniqueId val="{00000001-C59C-466D-B283-2EB871565A99}"/>
            </c:ext>
          </c:extLst>
        </c:ser>
        <c:dLbls>
          <c:showLegendKey val="0"/>
          <c:showVal val="0"/>
          <c:showCatName val="0"/>
          <c:showSerName val="0"/>
          <c:showPercent val="0"/>
          <c:showBubbleSize val="0"/>
        </c:dLbls>
        <c:gapWidth val="100"/>
        <c:overlap val="-24"/>
        <c:axId val="2069772160"/>
        <c:axId val="2069762176"/>
      </c:barChart>
      <c:catAx>
        <c:axId val="2069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62176"/>
        <c:crosses val="autoZero"/>
        <c:auto val="1"/>
        <c:lblAlgn val="ctr"/>
        <c:lblOffset val="100"/>
        <c:noMultiLvlLbl val="0"/>
      </c:catAx>
      <c:valAx>
        <c:axId val="20697621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Death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 Analysis for State!PivotTable2</c:name>
    <c:fmtId val="2"/>
  </c:pivotSource>
  <c:chart>
    <c:autoTitleDeleted val="1"/>
    <c:pivotFmts>
      <c:pivotFmt>
        <c:idx val="0"/>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45493267524833E-2"/>
          <c:y val="0.17129629629629628"/>
          <c:w val="0.82019787849099512"/>
          <c:h val="0.7150080198308546"/>
        </c:manualLayout>
      </c:layout>
      <c:bar3DChart>
        <c:barDir val="col"/>
        <c:grouping val="clustered"/>
        <c:varyColors val="0"/>
        <c:ser>
          <c:idx val="0"/>
          <c:order val="0"/>
          <c:tx>
            <c:strRef>
              <c:f>'% Analysis for State'!$B$3</c:f>
              <c:strCache>
                <c:ptCount val="1"/>
                <c:pt idx="0">
                  <c:v> Population Effected %</c:v>
                </c:pt>
              </c:strCache>
            </c:strRef>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State'!$B$4</c:f>
              <c:numCache>
                <c:formatCode>General</c:formatCode>
                <c:ptCount val="1"/>
                <c:pt idx="0">
                  <c:v>10.18</c:v>
                </c:pt>
              </c:numCache>
            </c:numRef>
          </c:val>
          <c:extLst>
            <c:ext xmlns:c16="http://schemas.microsoft.com/office/drawing/2014/chart" uri="{C3380CC4-5D6E-409C-BE32-E72D297353CC}">
              <c16:uniqueId val="{00000000-7A98-4FC4-A59A-2A3A734F6E33}"/>
            </c:ext>
          </c:extLst>
        </c:ser>
        <c:ser>
          <c:idx val="1"/>
          <c:order val="1"/>
          <c:tx>
            <c:strRef>
              <c:f>'% Analysis for State'!$C$3</c:f>
              <c:strCache>
                <c:ptCount val="1"/>
                <c:pt idx="0">
                  <c:v> Recovery %</c:v>
                </c:pt>
              </c:strCache>
            </c:strRef>
          </c:tx>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State'!$C$4</c:f>
              <c:numCache>
                <c:formatCode>General</c:formatCode>
                <c:ptCount val="1"/>
                <c:pt idx="0">
                  <c:v>94.44</c:v>
                </c:pt>
              </c:numCache>
            </c:numRef>
          </c:val>
          <c:extLst>
            <c:ext xmlns:c16="http://schemas.microsoft.com/office/drawing/2014/chart" uri="{C3380CC4-5D6E-409C-BE32-E72D297353CC}">
              <c16:uniqueId val="{00000001-7A98-4FC4-A59A-2A3A734F6E33}"/>
            </c:ext>
          </c:extLst>
        </c:ser>
        <c:ser>
          <c:idx val="2"/>
          <c:order val="2"/>
          <c:tx>
            <c:strRef>
              <c:f>'% Analysis for State'!$D$3</c:f>
              <c:strCache>
                <c:ptCount val="1"/>
                <c:pt idx="0">
                  <c:v> Death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State'!$D$4</c:f>
              <c:numCache>
                <c:formatCode>General</c:formatCode>
                <c:ptCount val="1"/>
                <c:pt idx="0">
                  <c:v>0.36</c:v>
                </c:pt>
              </c:numCache>
            </c:numRef>
          </c:val>
          <c:extLst>
            <c:ext xmlns:c16="http://schemas.microsoft.com/office/drawing/2014/chart" uri="{C3380CC4-5D6E-409C-BE32-E72D297353CC}">
              <c16:uniqueId val="{00000002-7A98-4FC4-A59A-2A3A734F6E33}"/>
            </c:ext>
          </c:extLst>
        </c:ser>
        <c:ser>
          <c:idx val="3"/>
          <c:order val="3"/>
          <c:tx>
            <c:strRef>
              <c:f>'% Analysis for State'!$E$3</c:f>
              <c:strCache>
                <c:ptCount val="1"/>
                <c:pt idx="0">
                  <c:v> % of Population Vaccinated1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State'!$E$4</c:f>
              <c:numCache>
                <c:formatCode>General</c:formatCode>
                <c:ptCount val="1"/>
                <c:pt idx="0">
                  <c:v>59.7</c:v>
                </c:pt>
              </c:numCache>
            </c:numRef>
          </c:val>
          <c:extLst>
            <c:ext xmlns:c16="http://schemas.microsoft.com/office/drawing/2014/chart" uri="{C3380CC4-5D6E-409C-BE32-E72D297353CC}">
              <c16:uniqueId val="{00000003-7A98-4FC4-A59A-2A3A734F6E33}"/>
            </c:ext>
          </c:extLst>
        </c:ser>
        <c:ser>
          <c:idx val="4"/>
          <c:order val="4"/>
          <c:tx>
            <c:strRef>
              <c:f>'% Analysis for State'!$F$3</c:f>
              <c:strCache>
                <c:ptCount val="1"/>
                <c:pt idx="0">
                  <c:v> % of Population Fully Vaccinated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State'!$F$4</c:f>
              <c:numCache>
                <c:formatCode>General</c:formatCode>
                <c:ptCount val="1"/>
                <c:pt idx="0">
                  <c:v>42.96</c:v>
                </c:pt>
              </c:numCache>
            </c:numRef>
          </c:val>
          <c:extLst>
            <c:ext xmlns:c16="http://schemas.microsoft.com/office/drawing/2014/chart" uri="{C3380CC4-5D6E-409C-BE32-E72D297353CC}">
              <c16:uniqueId val="{00000004-7A98-4FC4-A59A-2A3A734F6E33}"/>
            </c:ext>
          </c:extLst>
        </c:ser>
        <c:dLbls>
          <c:showLegendKey val="0"/>
          <c:showVal val="1"/>
          <c:showCatName val="0"/>
          <c:showSerName val="0"/>
          <c:showPercent val="0"/>
          <c:showBubbleSize val="0"/>
        </c:dLbls>
        <c:gapWidth val="150"/>
        <c:shape val="box"/>
        <c:axId val="655390047"/>
        <c:axId val="655393791"/>
        <c:axId val="0"/>
      </c:bar3DChart>
      <c:catAx>
        <c:axId val="65539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93791"/>
        <c:crosses val="autoZero"/>
        <c:auto val="1"/>
        <c:lblAlgn val="ctr"/>
        <c:lblOffset val="100"/>
        <c:noMultiLvlLbl val="0"/>
      </c:catAx>
      <c:valAx>
        <c:axId val="65539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90047"/>
        <c:crosses val="autoZero"/>
        <c:crossBetween val="between"/>
      </c:valAx>
      <c:spPr>
        <a:noFill/>
        <a:ln>
          <a:noFill/>
        </a:ln>
        <a:effectLst/>
      </c:spPr>
    </c:plotArea>
    <c:legend>
      <c:legendPos val="r"/>
      <c:layout>
        <c:manualLayout>
          <c:xMode val="edge"/>
          <c:yMode val="edge"/>
          <c:x val="2.7998717902197708E-2"/>
          <c:y val="3.7602070574511521E-3"/>
          <c:w val="0.94986755687797075"/>
          <c:h val="9.43314377369495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 Analysis for State!PivotTable6</c:name>
    <c:fmtId val="2"/>
  </c:pivotSource>
  <c:chart>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pivotFmt>
      <c:pivotFmt>
        <c:idx val="6"/>
        <c:spPr>
          <a:ln w="28575" cap="rnd">
            <a:solidFill>
              <a:srgbClr val="002060"/>
            </a:solidFill>
            <a:round/>
          </a:ln>
          <a:effectLst/>
        </c:spPr>
        <c:marker>
          <c:symbol val="none"/>
        </c:marker>
      </c:pivotFmt>
      <c:pivotFmt>
        <c:idx val="7"/>
        <c:spPr>
          <a:ln w="28575" cap="rnd">
            <a:solidFill>
              <a:srgbClr val="FF0000"/>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5.7844959161126759E-2"/>
          <c:y val="0.25925925925925924"/>
          <c:w val="0.90187798149318932"/>
          <c:h val="0.63334135316418771"/>
        </c:manualLayout>
      </c:layout>
      <c:lineChart>
        <c:grouping val="standard"/>
        <c:varyColors val="0"/>
        <c:ser>
          <c:idx val="0"/>
          <c:order val="0"/>
          <c:tx>
            <c:strRef>
              <c:f>'% Analysis for State'!$B$30</c:f>
              <c:strCache>
                <c:ptCount val="1"/>
                <c:pt idx="0">
                  <c:v> Population Effected %</c:v>
                </c:pt>
              </c:strCache>
            </c:strRef>
          </c:tx>
          <c:spPr>
            <a:ln w="28575" cap="rnd">
              <a:solidFill>
                <a:schemeClr val="accent2">
                  <a:lumMod val="75000"/>
                </a:schemeClr>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State'!$B$31:$B$66</c:f>
              <c:numCache>
                <c:formatCode>General</c:formatCode>
                <c:ptCount val="36"/>
                <c:pt idx="0">
                  <c:v>1.93</c:v>
                </c:pt>
                <c:pt idx="1">
                  <c:v>3.96</c:v>
                </c:pt>
                <c:pt idx="2">
                  <c:v>3.67</c:v>
                </c:pt>
                <c:pt idx="3">
                  <c:v>1.78</c:v>
                </c:pt>
                <c:pt idx="4">
                  <c:v>0.61</c:v>
                </c:pt>
                <c:pt idx="5">
                  <c:v>5.54</c:v>
                </c:pt>
                <c:pt idx="6">
                  <c:v>3.5</c:v>
                </c:pt>
                <c:pt idx="7">
                  <c:v>7.27</c:v>
                </c:pt>
                <c:pt idx="8">
                  <c:v>1.1100000000000001</c:v>
                </c:pt>
                <c:pt idx="9">
                  <c:v>11.57</c:v>
                </c:pt>
                <c:pt idx="10">
                  <c:v>1.22</c:v>
                </c:pt>
                <c:pt idx="11">
                  <c:v>3.07</c:v>
                </c:pt>
                <c:pt idx="12">
                  <c:v>2.69</c:v>
                </c:pt>
                <c:pt idx="13">
                  <c:v>0.93</c:v>
                </c:pt>
                <c:pt idx="14">
                  <c:v>2.52</c:v>
                </c:pt>
                <c:pt idx="15">
                  <c:v>4.54</c:v>
                </c:pt>
                <c:pt idx="16">
                  <c:v>14.15</c:v>
                </c:pt>
                <c:pt idx="17">
                  <c:v>7.15</c:v>
                </c:pt>
                <c:pt idx="18">
                  <c:v>15.24</c:v>
                </c:pt>
                <c:pt idx="19">
                  <c:v>5.41</c:v>
                </c:pt>
                <c:pt idx="20">
                  <c:v>2.59</c:v>
                </c:pt>
                <c:pt idx="21">
                  <c:v>3.99</c:v>
                </c:pt>
                <c:pt idx="22">
                  <c:v>0.96</c:v>
                </c:pt>
                <c:pt idx="23">
                  <c:v>10.18</c:v>
                </c:pt>
                <c:pt idx="24">
                  <c:v>1.48</c:v>
                </c:pt>
                <c:pt idx="25">
                  <c:v>2.38</c:v>
                </c:pt>
                <c:pt idx="26">
                  <c:v>2.02</c:v>
                </c:pt>
                <c:pt idx="27">
                  <c:v>8.51</c:v>
                </c:pt>
                <c:pt idx="28">
                  <c:v>1.24</c:v>
                </c:pt>
                <c:pt idx="29">
                  <c:v>4.82</c:v>
                </c:pt>
                <c:pt idx="30">
                  <c:v>1.8</c:v>
                </c:pt>
                <c:pt idx="31">
                  <c:v>3.57</c:v>
                </c:pt>
                <c:pt idx="32">
                  <c:v>2.12</c:v>
                </c:pt>
                <c:pt idx="33">
                  <c:v>0.76</c:v>
                </c:pt>
                <c:pt idx="34">
                  <c:v>3.09</c:v>
                </c:pt>
                <c:pt idx="35">
                  <c:v>1.64</c:v>
                </c:pt>
              </c:numCache>
            </c:numRef>
          </c:val>
          <c:smooth val="0"/>
          <c:extLst>
            <c:ext xmlns:c16="http://schemas.microsoft.com/office/drawing/2014/chart" uri="{C3380CC4-5D6E-409C-BE32-E72D297353CC}">
              <c16:uniqueId val="{00000000-BD5F-44B7-A762-935D8E7120A7}"/>
            </c:ext>
          </c:extLst>
        </c:ser>
        <c:ser>
          <c:idx val="1"/>
          <c:order val="1"/>
          <c:tx>
            <c:strRef>
              <c:f>'% Analysis for State'!$C$30</c:f>
              <c:strCache>
                <c:ptCount val="1"/>
                <c:pt idx="0">
                  <c:v> Recovery %</c:v>
                </c:pt>
              </c:strCache>
            </c:strRef>
          </c:tx>
          <c:spPr>
            <a:ln w="28575" cap="rnd">
              <a:solidFill>
                <a:srgbClr val="002060"/>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State'!$C$31:$C$66</c:f>
              <c:numCache>
                <c:formatCode>General</c:formatCode>
                <c:ptCount val="36"/>
                <c:pt idx="0">
                  <c:v>98.26</c:v>
                </c:pt>
                <c:pt idx="1">
                  <c:v>99.09</c:v>
                </c:pt>
                <c:pt idx="2">
                  <c:v>99.31</c:v>
                </c:pt>
                <c:pt idx="3">
                  <c:v>98.42</c:v>
                </c:pt>
                <c:pt idx="4">
                  <c:v>98.66</c:v>
                </c:pt>
                <c:pt idx="5">
                  <c:v>98.69</c:v>
                </c:pt>
                <c:pt idx="6">
                  <c:v>98.62</c:v>
                </c:pt>
                <c:pt idx="7">
                  <c:v>98.23</c:v>
                </c:pt>
                <c:pt idx="8">
                  <c:v>99.65</c:v>
                </c:pt>
                <c:pt idx="9">
                  <c:v>97.91</c:v>
                </c:pt>
                <c:pt idx="10">
                  <c:v>98.75</c:v>
                </c:pt>
                <c:pt idx="11">
                  <c:v>97.46</c:v>
                </c:pt>
                <c:pt idx="12">
                  <c:v>98.68</c:v>
                </c:pt>
                <c:pt idx="13">
                  <c:v>98.5</c:v>
                </c:pt>
                <c:pt idx="14">
                  <c:v>98.39</c:v>
                </c:pt>
                <c:pt idx="15">
                  <c:v>98.44</c:v>
                </c:pt>
                <c:pt idx="16">
                  <c:v>97.76</c:v>
                </c:pt>
                <c:pt idx="17">
                  <c:v>98.69</c:v>
                </c:pt>
                <c:pt idx="18">
                  <c:v>99.08</c:v>
                </c:pt>
                <c:pt idx="19">
                  <c:v>97.57</c:v>
                </c:pt>
                <c:pt idx="20">
                  <c:v>97.75</c:v>
                </c:pt>
                <c:pt idx="21">
                  <c:v>97.88</c:v>
                </c:pt>
                <c:pt idx="22">
                  <c:v>98.66</c:v>
                </c:pt>
                <c:pt idx="23">
                  <c:v>94.44</c:v>
                </c:pt>
                <c:pt idx="24">
                  <c:v>93.91</c:v>
                </c:pt>
                <c:pt idx="25">
                  <c:v>98.82</c:v>
                </c:pt>
                <c:pt idx="26">
                  <c:v>97.21</c:v>
                </c:pt>
                <c:pt idx="27">
                  <c:v>98.21</c:v>
                </c:pt>
                <c:pt idx="28">
                  <c:v>99.06</c:v>
                </c:pt>
                <c:pt idx="29">
                  <c:v>97.14</c:v>
                </c:pt>
                <c:pt idx="30">
                  <c:v>98.81</c:v>
                </c:pt>
                <c:pt idx="31">
                  <c:v>98.24</c:v>
                </c:pt>
                <c:pt idx="32">
                  <c:v>98.81</c:v>
                </c:pt>
                <c:pt idx="33">
                  <c:v>98.65</c:v>
                </c:pt>
                <c:pt idx="34">
                  <c:v>96.02</c:v>
                </c:pt>
                <c:pt idx="35">
                  <c:v>98.28</c:v>
                </c:pt>
              </c:numCache>
            </c:numRef>
          </c:val>
          <c:smooth val="0"/>
          <c:extLst>
            <c:ext xmlns:c16="http://schemas.microsoft.com/office/drawing/2014/chart" uri="{C3380CC4-5D6E-409C-BE32-E72D297353CC}">
              <c16:uniqueId val="{00000001-BD5F-44B7-A762-935D8E7120A7}"/>
            </c:ext>
          </c:extLst>
        </c:ser>
        <c:ser>
          <c:idx val="2"/>
          <c:order val="2"/>
          <c:tx>
            <c:strRef>
              <c:f>'% Analysis for State'!$D$30</c:f>
              <c:strCache>
                <c:ptCount val="1"/>
                <c:pt idx="0">
                  <c:v> Death %</c:v>
                </c:pt>
              </c:strCache>
            </c:strRef>
          </c:tx>
          <c:spPr>
            <a:ln w="28575" cap="rnd">
              <a:solidFill>
                <a:srgbClr val="FF0000"/>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State'!$D$31:$D$66</c:f>
              <c:numCache>
                <c:formatCode>General</c:formatCode>
                <c:ptCount val="36"/>
                <c:pt idx="0">
                  <c:v>1.69</c:v>
                </c:pt>
                <c:pt idx="1">
                  <c:v>0.7</c:v>
                </c:pt>
                <c:pt idx="2">
                  <c:v>0.51</c:v>
                </c:pt>
                <c:pt idx="3">
                  <c:v>0.98</c:v>
                </c:pt>
                <c:pt idx="4">
                  <c:v>1.33</c:v>
                </c:pt>
                <c:pt idx="5">
                  <c:v>1.25</c:v>
                </c:pt>
                <c:pt idx="6">
                  <c:v>1.35</c:v>
                </c:pt>
                <c:pt idx="7">
                  <c:v>1.74</c:v>
                </c:pt>
                <c:pt idx="8">
                  <c:v>0.04</c:v>
                </c:pt>
                <c:pt idx="9">
                  <c:v>1.89</c:v>
                </c:pt>
                <c:pt idx="10">
                  <c:v>1.22</c:v>
                </c:pt>
                <c:pt idx="11">
                  <c:v>1.67</c:v>
                </c:pt>
                <c:pt idx="12">
                  <c:v>1.3</c:v>
                </c:pt>
                <c:pt idx="13">
                  <c:v>1.47</c:v>
                </c:pt>
                <c:pt idx="14">
                  <c:v>1.33</c:v>
                </c:pt>
                <c:pt idx="15">
                  <c:v>1.27</c:v>
                </c:pt>
                <c:pt idx="16">
                  <c:v>0.64</c:v>
                </c:pt>
                <c:pt idx="17">
                  <c:v>0.99</c:v>
                </c:pt>
                <c:pt idx="18">
                  <c:v>0.49</c:v>
                </c:pt>
                <c:pt idx="19">
                  <c:v>2.12</c:v>
                </c:pt>
                <c:pt idx="20">
                  <c:v>1.73</c:v>
                </c:pt>
                <c:pt idx="21">
                  <c:v>1.55</c:v>
                </c:pt>
                <c:pt idx="22">
                  <c:v>1.33</c:v>
                </c:pt>
                <c:pt idx="23">
                  <c:v>0.36</c:v>
                </c:pt>
                <c:pt idx="24">
                  <c:v>2.15</c:v>
                </c:pt>
                <c:pt idx="25">
                  <c:v>0.81</c:v>
                </c:pt>
                <c:pt idx="26">
                  <c:v>2.75</c:v>
                </c:pt>
                <c:pt idx="27">
                  <c:v>1.45</c:v>
                </c:pt>
                <c:pt idx="28">
                  <c:v>0.94</c:v>
                </c:pt>
                <c:pt idx="29">
                  <c:v>1.24</c:v>
                </c:pt>
                <c:pt idx="30">
                  <c:v>0.59</c:v>
                </c:pt>
                <c:pt idx="31">
                  <c:v>1.34</c:v>
                </c:pt>
                <c:pt idx="32">
                  <c:v>0.96</c:v>
                </c:pt>
                <c:pt idx="33">
                  <c:v>1.34</c:v>
                </c:pt>
                <c:pt idx="34">
                  <c:v>2.15</c:v>
                </c:pt>
                <c:pt idx="35">
                  <c:v>1.2</c:v>
                </c:pt>
              </c:numCache>
            </c:numRef>
          </c:val>
          <c:smooth val="0"/>
          <c:extLst>
            <c:ext xmlns:c16="http://schemas.microsoft.com/office/drawing/2014/chart" uri="{C3380CC4-5D6E-409C-BE32-E72D297353CC}">
              <c16:uniqueId val="{00000002-BD5F-44B7-A762-935D8E7120A7}"/>
            </c:ext>
          </c:extLst>
        </c:ser>
        <c:ser>
          <c:idx val="3"/>
          <c:order val="3"/>
          <c:tx>
            <c:strRef>
              <c:f>'% Analysis for State'!$E$30</c:f>
              <c:strCache>
                <c:ptCount val="1"/>
                <c:pt idx="0">
                  <c:v> % of Population Vaccinated1</c:v>
                </c:pt>
              </c:strCache>
            </c:strRef>
          </c:tx>
          <c:spPr>
            <a:ln w="28575" cap="rnd">
              <a:solidFill>
                <a:schemeClr val="accent4"/>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State'!$E$31:$E$66</c:f>
              <c:numCache>
                <c:formatCode>General</c:formatCode>
                <c:ptCount val="36"/>
                <c:pt idx="0">
                  <c:v>74.06</c:v>
                </c:pt>
                <c:pt idx="1">
                  <c:v>63.15</c:v>
                </c:pt>
                <c:pt idx="2">
                  <c:v>51.32</c:v>
                </c:pt>
                <c:pt idx="3">
                  <c:v>58.82</c:v>
                </c:pt>
                <c:pt idx="4">
                  <c:v>41.73</c:v>
                </c:pt>
                <c:pt idx="5">
                  <c:v>78.540000000000006</c:v>
                </c:pt>
                <c:pt idx="6">
                  <c:v>51.7</c:v>
                </c:pt>
                <c:pt idx="7">
                  <c:v>65.89</c:v>
                </c:pt>
                <c:pt idx="8">
                  <c:v>68.900000000000006</c:v>
                </c:pt>
                <c:pt idx="9">
                  <c:v>81.98</c:v>
                </c:pt>
                <c:pt idx="10">
                  <c:v>65.849999999999994</c:v>
                </c:pt>
                <c:pt idx="11">
                  <c:v>78.27</c:v>
                </c:pt>
                <c:pt idx="12">
                  <c:v>61.99</c:v>
                </c:pt>
                <c:pt idx="13">
                  <c:v>40.07</c:v>
                </c:pt>
                <c:pt idx="14">
                  <c:v>72.040000000000006</c:v>
                </c:pt>
                <c:pt idx="15">
                  <c:v>64.59</c:v>
                </c:pt>
                <c:pt idx="16">
                  <c:v>72.05</c:v>
                </c:pt>
                <c:pt idx="17">
                  <c:v>71.260000000000005</c:v>
                </c:pt>
                <c:pt idx="18">
                  <c:v>81.069999999999993</c:v>
                </c:pt>
                <c:pt idx="19">
                  <c:v>55.01</c:v>
                </c:pt>
                <c:pt idx="20">
                  <c:v>34.22</c:v>
                </c:pt>
                <c:pt idx="21">
                  <c:v>40.270000000000003</c:v>
                </c:pt>
                <c:pt idx="22">
                  <c:v>60.7</c:v>
                </c:pt>
                <c:pt idx="23">
                  <c:v>59.7</c:v>
                </c:pt>
                <c:pt idx="24">
                  <c:v>33</c:v>
                </c:pt>
                <c:pt idx="25">
                  <c:v>58.93</c:v>
                </c:pt>
                <c:pt idx="26">
                  <c:v>53.39</c:v>
                </c:pt>
                <c:pt idx="27">
                  <c:v>48.8</c:v>
                </c:pt>
                <c:pt idx="28">
                  <c:v>55.06</c:v>
                </c:pt>
                <c:pt idx="29">
                  <c:v>78.58</c:v>
                </c:pt>
                <c:pt idx="30">
                  <c:v>60.45</c:v>
                </c:pt>
                <c:pt idx="31">
                  <c:v>54.53</c:v>
                </c:pt>
                <c:pt idx="32">
                  <c:v>62.84</c:v>
                </c:pt>
                <c:pt idx="33">
                  <c:v>43.64</c:v>
                </c:pt>
                <c:pt idx="34">
                  <c:v>67.12</c:v>
                </c:pt>
                <c:pt idx="35">
                  <c:v>57.99</c:v>
                </c:pt>
              </c:numCache>
            </c:numRef>
          </c:val>
          <c:smooth val="0"/>
          <c:extLst>
            <c:ext xmlns:c16="http://schemas.microsoft.com/office/drawing/2014/chart" uri="{C3380CC4-5D6E-409C-BE32-E72D297353CC}">
              <c16:uniqueId val="{00000003-BD5F-44B7-A762-935D8E7120A7}"/>
            </c:ext>
          </c:extLst>
        </c:ser>
        <c:ser>
          <c:idx val="4"/>
          <c:order val="4"/>
          <c:tx>
            <c:strRef>
              <c:f>'% Analysis for State'!$F$30</c:f>
              <c:strCache>
                <c:ptCount val="1"/>
                <c:pt idx="0">
                  <c:v> % of Population Fully Vaccinated</c:v>
                </c:pt>
              </c:strCache>
            </c:strRef>
          </c:tx>
          <c:spPr>
            <a:ln w="28575" cap="rnd">
              <a:solidFill>
                <a:schemeClr val="accent5"/>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State'!$F$31:$F$66</c:f>
              <c:numCache>
                <c:formatCode>General</c:formatCode>
                <c:ptCount val="36"/>
                <c:pt idx="0">
                  <c:v>50.42</c:v>
                </c:pt>
                <c:pt idx="1">
                  <c:v>39.020000000000003</c:v>
                </c:pt>
                <c:pt idx="2">
                  <c:v>35.54</c:v>
                </c:pt>
                <c:pt idx="3">
                  <c:v>23.53</c:v>
                </c:pt>
                <c:pt idx="4">
                  <c:v>15.35</c:v>
                </c:pt>
                <c:pt idx="5">
                  <c:v>46.39</c:v>
                </c:pt>
                <c:pt idx="6">
                  <c:v>25.56</c:v>
                </c:pt>
                <c:pt idx="7">
                  <c:v>37.479999999999997</c:v>
                </c:pt>
                <c:pt idx="8">
                  <c:v>38.61</c:v>
                </c:pt>
                <c:pt idx="9">
                  <c:v>59.16</c:v>
                </c:pt>
                <c:pt idx="10">
                  <c:v>38.229999999999997</c:v>
                </c:pt>
                <c:pt idx="11">
                  <c:v>47.18</c:v>
                </c:pt>
                <c:pt idx="12">
                  <c:v>28.3</c:v>
                </c:pt>
                <c:pt idx="13">
                  <c:v>14.93</c:v>
                </c:pt>
                <c:pt idx="14">
                  <c:v>39</c:v>
                </c:pt>
                <c:pt idx="15">
                  <c:v>34.74</c:v>
                </c:pt>
                <c:pt idx="16">
                  <c:v>38.880000000000003</c:v>
                </c:pt>
                <c:pt idx="17">
                  <c:v>51.97</c:v>
                </c:pt>
                <c:pt idx="18">
                  <c:v>67.569999999999993</c:v>
                </c:pt>
                <c:pt idx="19">
                  <c:v>25.36</c:v>
                </c:pt>
                <c:pt idx="20">
                  <c:v>19.91</c:v>
                </c:pt>
                <c:pt idx="21">
                  <c:v>23.18</c:v>
                </c:pt>
                <c:pt idx="22">
                  <c:v>25.34</c:v>
                </c:pt>
                <c:pt idx="23">
                  <c:v>42.96</c:v>
                </c:pt>
                <c:pt idx="24">
                  <c:v>22.82</c:v>
                </c:pt>
                <c:pt idx="25">
                  <c:v>26.47</c:v>
                </c:pt>
                <c:pt idx="26">
                  <c:v>20.89</c:v>
                </c:pt>
                <c:pt idx="27">
                  <c:v>26.89</c:v>
                </c:pt>
                <c:pt idx="28">
                  <c:v>26.01</c:v>
                </c:pt>
                <c:pt idx="29">
                  <c:v>68</c:v>
                </c:pt>
                <c:pt idx="30">
                  <c:v>26.26</c:v>
                </c:pt>
                <c:pt idx="31">
                  <c:v>23.28</c:v>
                </c:pt>
                <c:pt idx="32">
                  <c:v>40.61</c:v>
                </c:pt>
                <c:pt idx="33">
                  <c:v>14.53</c:v>
                </c:pt>
                <c:pt idx="34">
                  <c:v>34.99</c:v>
                </c:pt>
                <c:pt idx="35">
                  <c:v>22.25</c:v>
                </c:pt>
              </c:numCache>
            </c:numRef>
          </c:val>
          <c:smooth val="0"/>
          <c:extLst>
            <c:ext xmlns:c16="http://schemas.microsoft.com/office/drawing/2014/chart" uri="{C3380CC4-5D6E-409C-BE32-E72D297353CC}">
              <c16:uniqueId val="{00000004-BD5F-44B7-A762-935D8E7120A7}"/>
            </c:ext>
          </c:extLst>
        </c:ser>
        <c:dLbls>
          <c:showLegendKey val="0"/>
          <c:showVal val="0"/>
          <c:showCatName val="0"/>
          <c:showSerName val="0"/>
          <c:showPercent val="0"/>
          <c:showBubbleSize val="0"/>
        </c:dLbls>
        <c:smooth val="0"/>
        <c:axId val="655395455"/>
        <c:axId val="655389631"/>
      </c:lineChart>
      <c:catAx>
        <c:axId val="6553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9631"/>
        <c:crosses val="autoZero"/>
        <c:auto val="1"/>
        <c:lblAlgn val="ctr"/>
        <c:lblOffset val="100"/>
        <c:noMultiLvlLbl val="0"/>
      </c:catAx>
      <c:valAx>
        <c:axId val="65538963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5455"/>
        <c:crosses val="autoZero"/>
        <c:crossBetween val="between"/>
      </c:valAx>
      <c:spPr>
        <a:noFill/>
        <a:ln>
          <a:noFill/>
        </a:ln>
        <a:effectLst/>
      </c:spPr>
    </c:plotArea>
    <c:legend>
      <c:legendPos val="r"/>
      <c:layout>
        <c:manualLayout>
          <c:xMode val="edge"/>
          <c:yMode val="edge"/>
          <c:x val="1.5995810742635265E-2"/>
          <c:y val="3.7602070574511786E-3"/>
          <c:w val="0.97183873913571017"/>
          <c:h val="0.10822032662583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[Covi19_India_Dashboard.xlsx]Delta7 Analysis Chart!PivotTable2</c:name>
    <c:fmtId val="5"/>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pivotFmt>
      <c:pivotFmt>
        <c:idx val="3"/>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pivotFmt>
    </c:pivotFmts>
    <c:plotArea>
      <c:layout>
        <c:manualLayout>
          <c:layoutTarget val="inner"/>
          <c:xMode val="edge"/>
          <c:yMode val="edge"/>
          <c:x val="0.12991426071741033"/>
          <c:y val="0.12227490508206096"/>
          <c:w val="0.77939370078740156"/>
          <c:h val="0.77032593523915061"/>
        </c:manualLayout>
      </c:layout>
      <c:barChart>
        <c:barDir val="col"/>
        <c:grouping val="clustered"/>
        <c:varyColors val="0"/>
        <c:ser>
          <c:idx val="0"/>
          <c:order val="0"/>
          <c:tx>
            <c:strRef>
              <c:f>'Delta7 Analysis Chart'!$B$3</c:f>
              <c:strCache>
                <c:ptCount val="1"/>
                <c:pt idx="0">
                  <c:v> Delta7 Confirmed</c:v>
                </c:pt>
              </c:strCache>
            </c:strRef>
          </c:tx>
          <c:spPr>
            <a:solidFill>
              <a:srgbClr val="00B050"/>
            </a:solidFill>
            <a:ln>
              <a:noFill/>
            </a:ln>
            <a:effectLst/>
          </c:spPr>
          <c:invertIfNegative val="0"/>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Chart'!$B$4:$B$39</c:f>
              <c:numCache>
                <c:formatCode>General</c:formatCode>
                <c:ptCount val="36"/>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63</c:v>
                </c:pt>
                <c:pt idx="34">
                  <c:v>75</c:v>
                </c:pt>
                <c:pt idx="35">
                  <c:v>6453</c:v>
                </c:pt>
              </c:numCache>
            </c:numRef>
          </c:val>
          <c:extLst>
            <c:ext xmlns:c16="http://schemas.microsoft.com/office/drawing/2014/chart" uri="{C3380CC4-5D6E-409C-BE32-E72D297353CC}">
              <c16:uniqueId val="{00000000-38AE-4D20-923A-6537FA0E3719}"/>
            </c:ext>
          </c:extLst>
        </c:ser>
        <c:dLbls>
          <c:showLegendKey val="0"/>
          <c:showVal val="0"/>
          <c:showCatName val="0"/>
          <c:showSerName val="0"/>
          <c:showPercent val="0"/>
          <c:showBubbleSize val="0"/>
        </c:dLbls>
        <c:gapWidth val="89"/>
        <c:overlap val="-27"/>
        <c:axId val="1183363440"/>
        <c:axId val="1183363024"/>
      </c:barChart>
      <c:lineChart>
        <c:grouping val="standard"/>
        <c:varyColors val="0"/>
        <c:ser>
          <c:idx val="1"/>
          <c:order val="1"/>
          <c:tx>
            <c:strRef>
              <c:f>'Delta7 Analysis Chart'!$C$3</c:f>
              <c:strCache>
                <c:ptCount val="1"/>
                <c:pt idx="0">
                  <c:v> Fully Vaccinated</c:v>
                </c:pt>
              </c:strCache>
            </c:strRef>
          </c:tx>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Chart'!$C$4:$C$39</c:f>
              <c:numCache>
                <c:formatCode>General</c:formatCode>
                <c:ptCount val="36"/>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11262</c:v>
                </c:pt>
                <c:pt idx="24">
                  <c:v>23628</c:v>
                </c:pt>
                <c:pt idx="25">
                  <c:v>917236</c:v>
                </c:pt>
                <c:pt idx="26">
                  <c:v>223256</c:v>
                </c:pt>
                <c:pt idx="27">
                  <c:v>20073</c:v>
                </c:pt>
                <c:pt idx="28">
                  <c:v>864947</c:v>
                </c:pt>
                <c:pt idx="29">
                  <c:v>14044</c:v>
                </c:pt>
                <c:pt idx="30">
                  <c:v>961422</c:v>
                </c:pt>
                <c:pt idx="31">
                  <c:v>1578082</c:v>
                </c:pt>
                <c:pt idx="32">
                  <c:v>74642</c:v>
                </c:pt>
                <c:pt idx="33">
                  <c:v>3130828</c:v>
                </c:pt>
                <c:pt idx="34">
                  <c:v>258381</c:v>
                </c:pt>
                <c:pt idx="35">
                  <c:v>1871612</c:v>
                </c:pt>
              </c:numCache>
            </c:numRef>
          </c:val>
          <c:smooth val="0"/>
          <c:extLst>
            <c:ext xmlns:c16="http://schemas.microsoft.com/office/drawing/2014/chart" uri="{C3380CC4-5D6E-409C-BE32-E72D297353CC}">
              <c16:uniqueId val="{00000001-38AE-4D20-923A-6537FA0E3719}"/>
            </c:ext>
          </c:extLst>
        </c:ser>
        <c:dLbls>
          <c:showLegendKey val="0"/>
          <c:showVal val="0"/>
          <c:showCatName val="0"/>
          <c:showSerName val="0"/>
          <c:showPercent val="0"/>
          <c:showBubbleSize val="0"/>
        </c:dLbls>
        <c:marker val="1"/>
        <c:smooth val="0"/>
        <c:axId val="1518184816"/>
        <c:axId val="1518183152"/>
      </c:lineChart>
      <c:catAx>
        <c:axId val="15181848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1518183152"/>
        <c:crosses val="autoZero"/>
        <c:auto val="1"/>
        <c:lblAlgn val="ctr"/>
        <c:lblOffset val="100"/>
        <c:noMultiLvlLbl val="0"/>
      </c:catAx>
      <c:valAx>
        <c:axId val="1518183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Fully Vaccunated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8184816"/>
        <c:crosses val="autoZero"/>
        <c:crossBetween val="between"/>
      </c:valAx>
      <c:valAx>
        <c:axId val="118336302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Delta7 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3363440"/>
        <c:crosses val="max"/>
        <c:crossBetween val="between"/>
      </c:valAx>
      <c:catAx>
        <c:axId val="1183363440"/>
        <c:scaling>
          <c:orientation val="minMax"/>
        </c:scaling>
        <c:delete val="1"/>
        <c:axPos val="b"/>
        <c:numFmt formatCode="General" sourceLinked="1"/>
        <c:majorTickMark val="out"/>
        <c:minorTickMark val="none"/>
        <c:tickLblPos val="nextTo"/>
        <c:crossAx val="11833630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40094356955380572"/>
          <c:y val="1.9096675415573076E-2"/>
          <c:w val="0.57405643044619437"/>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Deceased_recovered!$F$5</c:f>
              <c:strCache>
                <c:ptCount val="1"/>
                <c:pt idx="0">
                  <c:v>685</c:v>
                </c:pt>
              </c:strCache>
            </c:strRef>
          </c:tx>
          <c:spPr>
            <a:solidFill>
              <a:schemeClr val="accent1"/>
            </a:solidFill>
            <a:ln>
              <a:noFill/>
            </a:ln>
            <a:effectLst/>
          </c:spPr>
          <c:invertIfNegative val="0"/>
          <c:cat>
            <c:strRef>
              <c:f>Deceased_recovered!$E$5:$E$6</c:f>
              <c:strCache>
                <c:ptCount val="2"/>
                <c:pt idx="0">
                  <c:v>Nagaland</c:v>
                </c:pt>
                <c:pt idx="1">
                  <c:v>Chandigarh</c:v>
                </c:pt>
              </c:strCache>
            </c:strRef>
          </c:cat>
          <c:val>
            <c:numRef>
              <c:f>Deceased_recovered!$F$5:$F$6</c:f>
              <c:numCache>
                <c:formatCode>General</c:formatCode>
                <c:ptCount val="2"/>
                <c:pt idx="0">
                  <c:v>685</c:v>
                </c:pt>
                <c:pt idx="1">
                  <c:v>820</c:v>
                </c:pt>
              </c:numCache>
            </c:numRef>
          </c:val>
          <c:extLst>
            <c:ext xmlns:c16="http://schemas.microsoft.com/office/drawing/2014/chart" uri="{C3380CC4-5D6E-409C-BE32-E72D297353CC}">
              <c16:uniqueId val="{00000000-DE3D-4207-909A-8DC06129F7BC}"/>
            </c:ext>
          </c:extLst>
        </c:ser>
        <c:dLbls>
          <c:showLegendKey val="0"/>
          <c:showVal val="0"/>
          <c:showCatName val="0"/>
          <c:showSerName val="0"/>
          <c:showPercent val="0"/>
          <c:showBubbleSize val="0"/>
        </c:dLbls>
        <c:gapWidth val="219"/>
        <c:overlap val="-27"/>
        <c:axId val="4821151"/>
        <c:axId val="1898900976"/>
      </c:barChart>
      <c:catAx>
        <c:axId val="482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0976"/>
        <c:crosses val="autoZero"/>
        <c:auto val="1"/>
        <c:lblAlgn val="ctr"/>
        <c:lblOffset val="100"/>
        <c:noMultiLvlLbl val="0"/>
      </c:catAx>
      <c:valAx>
        <c:axId val="18989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Deceased_recovered!$G$4</c:f>
              <c:strCache>
                <c:ptCount val="1"/>
                <c:pt idx="0">
                  <c:v>Recoverd</c:v>
                </c:pt>
              </c:strCache>
            </c:strRef>
          </c:tx>
          <c:spPr>
            <a:solidFill>
              <a:schemeClr val="accent1"/>
            </a:solidFill>
            <a:ln>
              <a:noFill/>
            </a:ln>
            <a:effectLst/>
          </c:spPr>
          <c:invertIfNegative val="0"/>
          <c:cat>
            <c:strRef>
              <c:f>Deceased_recovered!$E$5:$E$6</c:f>
              <c:strCache>
                <c:ptCount val="2"/>
                <c:pt idx="0">
                  <c:v>Nagaland</c:v>
                </c:pt>
                <c:pt idx="1">
                  <c:v>Chandigarh</c:v>
                </c:pt>
              </c:strCache>
            </c:strRef>
          </c:cat>
          <c:val>
            <c:numRef>
              <c:f>Deceased_recovered!$G$5:$G$6</c:f>
              <c:numCache>
                <c:formatCode>General</c:formatCode>
                <c:ptCount val="2"/>
                <c:pt idx="0">
                  <c:v>29904</c:v>
                </c:pt>
                <c:pt idx="1">
                  <c:v>64495</c:v>
                </c:pt>
              </c:numCache>
            </c:numRef>
          </c:val>
          <c:extLst>
            <c:ext xmlns:c16="http://schemas.microsoft.com/office/drawing/2014/chart" uri="{C3380CC4-5D6E-409C-BE32-E72D297353CC}">
              <c16:uniqueId val="{00000000-8DAC-4458-9A42-097BA9081A69}"/>
            </c:ext>
          </c:extLst>
        </c:ser>
        <c:dLbls>
          <c:showLegendKey val="0"/>
          <c:showVal val="0"/>
          <c:showCatName val="0"/>
          <c:showSerName val="0"/>
          <c:showPercent val="0"/>
          <c:showBubbleSize val="0"/>
        </c:dLbls>
        <c:gapWidth val="219"/>
        <c:overlap val="-27"/>
        <c:axId val="1898306656"/>
        <c:axId val="153702959"/>
      </c:barChart>
      <c:catAx>
        <c:axId val="18983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2959"/>
        <c:crosses val="autoZero"/>
        <c:auto val="1"/>
        <c:lblAlgn val="ctr"/>
        <c:lblOffset val="100"/>
        <c:noMultiLvlLbl val="0"/>
      </c:catAx>
      <c:valAx>
        <c:axId val="15370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F07D4D5-832C-4933-8A0C-0377A0A3245D}">
          <cx:tx>
            <cx:txData>
              <cx:f>_xlchart.v5.2</cx:f>
              <cx:v>state_total_Confirmed</cx:v>
            </cx:txData>
          </cx:tx>
          <cx:dataId val="0"/>
          <cx:layoutPr>
            <cx:geography cultureLanguage="en-US" cultureRegion="IN" attribution="Powered by Bing">
              <cx:geoCache provider="{E9337A44-BEBE-4D9F-B70C-5C5E7DAFC167}">
                <cx:binary>1HxZc9vI0uVfcfhhnj6oUQtquXP7RjQALhJJiZIlby8ItiQXCjtQKGy/flKW5JbY7NvqafXEiOGw
LYFFZuFUZp48WYV/Xw//us5ud827Ic8K86/r4ef3cdtW//rpJ3Md3+Y7c5Tr66Y05bf26LrMfyq/
fdPXtz/dNLteF+on7CL603W8a9rb4f1//g2fpm7LdXm9a3VZnNvbZry4NTZrzX+5dvDSu91NrotQ
m7bR1y36+X24g+98tytu3p3uFNi73HW3mf7+i3CX74r7/2n7/t1t0ep2vByr25/fP/uU9+9+2v+u
39n1LgPTW3sDY7F7hLDEFEn6/l1WFurh95wcIdel2OPY/f6Cy/ffebrLYdyLzfluzO7mprk1Bub7
/d/fDX82A7gavn93XdqivbuzCm7yz++Pixu9e/9OmzK4vxCUd+Yfn36f70/PMfnPv/d+AXdg7zdP
YNu/XX926XeoBTEgpgGv+PEe/X1ciHvEsSQeFez+/qPn8LAjLlwPcY/L7689eF5m0mFsno7dAyZY
vilgfilufnjNqb4ufwWXOjYZoGVeDymEj+4gwsJ97kESHwmCMBPEvYdIPn7nvQf9Xxp3GLP/+mF7
IP4CPvOGvMvXEHkfb93fdyzsHTEuhYc8csixBFx2JWNU4sfvvIfrT804DMzDsD0I/Is3BcEvxuzy
x9vxChCwIwhsREgkfnjGk9Rz5ziYe9KV5P4yefzqB8f5M2sOI/EwiT0kfvnwppA4AV9I79LN4y15
BTTIEfMYkADxcLvFs0wDDuExiggEsns09jLNiyw6jMiToXuonLy5PBMDb9s2u5tb84okAHlH3PMY
9wgEoycewuWRZB6EKEzvMeGPy+FHanmhPYeBgWzybPweOr9s35TPbPRUNq8av8gRcbmHXPLcVb5n
fOZi6T7Ashe4XmDIYTx+DNwDYvP1TQGx2jXFrt2lwONfq3xB9IgjKFMofShTfkeTEWR7yPWHU8mL
LDqMyZOhe6isfnlTqPzS2GIH1W32+vELiyPyvT5BB4sYSY88DwIYxLj7MLbPkP+KZYdROjC5PbR+
+dtU7Hnt+bS25keeJMBzIFR8fz2P4pJBic0JB755/2KPfvEQxd/G9PcK63+61I53bavN6xbbGB1h
xgSV3sEoIvCRSxFQUhcAfCqCBPHLrDm8Np+P3luWweWbCiJXbQu19asTIMyOJCbATh8cyH0e3oUL
3JQRDz9S172E+2KrDgO0N3wPoau3xYLC2yzWj8v3FaoGccQoZFWXHQztnB8h5FEOdfbB2Pan1hxG
5GHYHhLh+k35ynLXjLviFUkQlkdIClBwvedVApTZ1MXUpeI+/ezllxfYcRiFHwP3cFj+7VT6/zSX
LMpXxABKNcIIJhIf1DQ4PXI9zCTD+N4fAKqnmeRPbDmMw/dBexgs3hb5XNhk1+zax5vxCnEJ1FiJ
ORLeI6t67hMIKBl3icv2ZIwXGPIHIDzOYB+IkzcVlC52yc60oCy9IhTsyBMUfEI89CiA3j8VMcgR
gISwQPw+PO25xIssOozJk6F7qFy8LVSWOv+HSjOC7pkVEwcpL+RvTBhGhP1B7vgLhh3G6PdT24Nq
+bb41ckuz+33/uxqZ+JcN6/nSIQAzeXSA295qBSfO5J3V0cyIGKHuda9Zf9rl1f/+90LbDsM18EP
2UPsZPWmQt7W3lho/zfN+HpQIXQkJEYMk8NuJY84eBwHUnb/gnrmKQ14mUmHEXo6dg+Y7Zc3Bczq
ttllr8nN3CMKiixsZjjMzdgRdQWGJsdDKbNX5f+5OYcBeRy3B8bqbVUr693NLn3FngYEM4lcJLB8
EMn3WAFoZlA0Uqha7j1kr6T/c3MOg/E4bg+M9duiy98VCYDjVRuAsNUE2nsuKGDsPr0872pAswm7
IKBzb88vXmjMYTyeDd4D5ept5ZHNrtCVfcV8j6GpQSiDevJgDSOBOMMOBmhA/carnyaRF9hzGJMf
A/fw2LytDSPrXWri3U1/e1s9Zte/X1dCYsecQcwSe94BhT3FkgEcj192r96/0IrDSDwbvIfGOnxT
yXyzu4nHf6A3joEUE6gdPe+hQgEq9bS6FEdYCMkIeSDFe3nk5WYdRmh//B5Im7dVvGx2sK8Eypa2
eU3aJY8oNFQEbFS4T+WQP54idNf+EpKCBPDcc15ozB/h8mQm+6As35bn3Croyu7GV4QENr95sPUK
Ef7QD39OvuRdkIMChbsPTAAuP8ssL7HoD3D5beg+Km+LD3+6Ne07/7ZQu+zx5vz97ALBDNwEeS6H
nTxPfETwI8lBNqaPcO0lmRcacxiSZ4P3QPnkvylXudstf7et9xURYUcuQwLUsYOaC2xdoAyyD2zC
vn/t7cB6iUGHUflt5B4kp2/LT85uNLCwVwQEer2IuJSS3zaLPPUUAASDDwFlvgdkz1P+3JzDcDyO
2wPj7OJN+cfWFsnu19cDA0pGQTGi3t0u6ScocO8IVBSBKTQev7/2UPhzOw6j8DhuD4Xt345Sf7h3
526GsJFPcn5YpsBHoFHAsRmyxysfLb1Pm4cyw1+b4QNwe/v1t7sUDg3dNWv2D8RsoXaGA0B7jdTf
/eKf3aXzQaepfs0N4yAKQZOIuPhgQSzEEeVwWgY2xN6vur1G95+bcxiTx3F7q+7D25InLne5zuA8
2Y19Pf+HathF7E7GeyQmz8MAAOJyQMvbS4svs+UwGk/H7iFy+bYEisvmTi96zdxIjjiFhjdsP3iG
A/B5TjGHJt6DY+yF4xcY8gdYPM5gH4i3lRYvb4E0qlfdi4P4EVBCxmFX2jMoQEV14VwR7FS7D1Hu
Xt54kSl/AMZvs9iHY/H/NUvZS2oPRzyfZs5n7/irJ1sxnDLCHoL9gwe7pvJuww4TsLnwIFX5U2sO
g/Ew7Jnh//Dp1b1c/+T46o+DvyFsu599PzH84qvfpwfnnPeGPugBh4jNw6Xjm5/fcyBG0FC4i0gg
YmMM3YMn6N195DNd4bE5cw/9H37ALexQ+fk9bPokWAB06K4uBnBhJ08PRTl8KwZ1A8GORFCV4D8Y
PLAomzb++T3hRy4XCPYjCgE56/sYU9rvl2CZEC4onOYgcN4W9iz+OOK9LbNRlcWPu/jw87vC5ttS
F635+T2Cyb1/V92/8c5wB1gxp3Cc2gOzquvdBRwgv3vf/9CsLVOUtvEy63k+t2A983WRkTOvMCT2
a8RI4U+m6rfcKcRihHefja4znrTepK8rGXfzzFZjG5CxkkPQFGJUvotys3ZNld9USS5pMNGhWE7x
0NVhnPTk1k0l/5RXiTnnqUuHgCe5cH3Cp1LXfqWU0wS5UHSRNG2f+HBOQpPUb/KClmFdevbCYI+c
mKiK5kOUNcupyewNZ73MZk7eqlWa9u7tGGuzrEnW0dN+hPP1YTySZOXoKWnneUX7Nij6cZDzeKhS
NTNTYVhgK5TUJ4gn7IIXsq6D2CPp8ZBH+XLKBuT6seukiZ+VNa58RdE4BFFSqjNZ9NWaeyq9aZIp
y+YyplMVEtokOswLlceBTFt+MRS6K30vId114jnDiUxyepLlsb2qlKVBLTT+kJPIvaS0qc8dXqjt
JKdi0WO3DUzPZUCzalp07lDMmM5GueQ9Tb6NpVfP0jiq5jEqVD3vbJNbX2EbX7s2Q2rhRm2G5xlm
nfXztJ9WlcPIt0LIdJZkaRx6ZUqNr/s873zhOPU1To37OVc24X7Z5xT5dSanjzlN1FXVIHiXkk16
DtPX503f1V96RyMcaI2a47Ewaesnquuv4rHVczP0w3EtdZz5rOfulbAoHn3J6jGd9TVuP49RzC4S
1NeLKrdZKNzOmw9TPawGV5ltFgvd+L2XJGMYE+R8TEjarpMibmq/bap2wXBezPLeS8dgNO6AA2ZK
/UUqrr7E5YS5n1RJFWoSiwBZEn1SeTRcel3Z976hbYR80Toi4JEVm7JqmAl43fHY94p0pH6Lcumd
slqSszGr6yhox6QYAi9tnN7XzDjuqp/4oP18rEs6S7rCIfOcTvyWNoNlQRRzbwq6PPGqBatxhgJH
5knpt15TfZ2KulyleW+WLNdDcYb7AdW+wdgb4FZleb+EfcoVDxwiI8d3XUWZbzsL1hoIJUmQCTzV
/gD3MwkrSXLj54ZE33RS8fGkyXB02w+mOp0yPTW+SIhim7qRpQkq64pkWcV8uHJES2B9jUXim7Sy
t5ljxmERx7r7ZGVcRD7KBtsFvFJFv4zzKHOWHovVKXJ0mc46a+XXjkU5WiflMOxk4sgPdIi8446i
2HdjHW+SYpLrKY3VrMZuHaKMR/OOVI4/qDQS/uDGfNF5EwpcwvtVkeU6FE2n/ULnWZB09Fq7+XmR
19t4KFM/Lj02K+VQnmpRjxuBkZqJftzBZOLSH/NK3TgRGsLYdbOwrrQ7d+peh9RtqV8UYFOGsi0p
cHUyYmocH/FuU5Iu/qo4bhdl7n3pbW/CtOlbiDd95adZ1wVZZTJ/kHUXtMbWYdN1RZhr3viordNZ
7qbDPHPoSeU4EDZpWa3T2LCw9hj2KSrPVJWkszrvv6SkqZdRXNF5qavWH/HgLXBFV0MzbdqsX4o4
LYO+s8rvWGc63xvSW+VE+TpOm0V856PcaBX0I9aBdciFFBHzezGYdZ4iFZDGycN0YltCEljtrD3D
2kwrE0kG99MTiS9Kr1yUNDYbg1IcUswqP277/jhn9bCoYkNmfeN5fuP15WogEQqbCZHjEud08MVo
3ZnKvW/WTFcNqZow7Yd1Z+gZHJgOPUtPJjKkPhtTH2mx7bVdk6JdOEV3OyRV5Lcp9+04BdUozvnI
V6jFyh9w9bmR8U3s4FPGpmAUQ+wPHloOJj7poviykw5EBzr5WfKZps088trKL1Iu5ljLzzjGm04U
9cwDB2rFcI6K2i/Haona1RD1ftXrZYPJLI2oDE3mykXRQ9BzyaKuIbiKNvAsv6hr+bkf87lC0deU
x8sY3NFPdfORiHhD5TBTVXXn7n7knPA+9ft0JYp0qZQOG3QRsY8Vg6kNYqHTYvA5QfNJsRuUbjSr
Q8+Lcr+y7YmBG9vLOix658TjpPNND4u0E5BfKVp55RRmcTFzVJwuTVNyP43l19lE5THM3ONZ77uO
OtO5OxOFCuJqlbD0PDan+bhSpQqcBge2X2SqPkul+FynEIVp+RVHZgxw7YxBM1TmAlL0edkUF01f
Lwmp88Uoc+rnvR7CjDersradH8XxyiKV+9FEY+AC9luepJcou8Pla8YdL6gaPQQd7Qe/x3Hhuy1C
Z5xCYmQVzC+fumlhc94tZF7ymfXusnkblSEkkmwlvAb7tu2dkNS4Dgqv7IO+Sd1ZZJrU1yIiGy3H
7JrFbr2K0kEEYmQoiOrEbjyKrR/1mQo1U+Uxd50biDvd0nOqwXc6qXxA79ci78cFHuxs8Nyx9tO+
qj6bJALcLJU1BF9q7A637rhx89bZWB6rjTReGvuji5KvpmqGX6epjC+o6PnCg3tzkploWMW0qD91
Eufad0jUHSt44svnsoz5jJMKzyFk2w+thRwfyLabTqALrGOfJUitGOqMBhIkkq+Jpu4qS2Sjg7xu
s09FnCeXKJ0SmIDwxmaepiXhfodN6wWaTG4e0qbFWQgLJm6W3DRDHjRxin03ZfW1rWpP+RzZ/nOS
jm5xTFzUsLuUMeXBiAZZwjLKJQpE3/W3UZaUv2YeYZcttcwCDCX4pOga8wmVtPrs1X0v/QKP6U0f
wTznIuHNRZ3FtPGbfnQ+T1JFdj7cpTPESXJsEpSkFxMmrT6PkRdPQV4NFQ3iZHT7sJAeJK4yK8sL
hWIxXiW5O/J5446GnFV11WyytPC+kCzJaMibVAPHKbJNXKbmyxCr+FuN82ojIlle2GlMTxKW81Bh
BGGcZ6lYJHWUxEGmYJFFI6qqQBVcL2nhWhU6ieQ2cBPcmKAZ85qGLpdpvUxEqeeD1HTdVzWZwgbs
anzaVkh/oJWtFppmaj6UDXxnhtVHXLZk6VYkXtDGSY+LlrPbEcLbNzIUaD2mUxb5iSBGzWUpp5PW
TfqrvKFKBSXt6vOU4lT6je28fmEx8tZMuRgFkPRzEZpiAK4TVV5Z+e4g3DJwc6GPp7YlNEC9cs+J
YfiTSPoIqETPJ+sneay3uk2yr4XR1IQd9aZFxWoxI7UA5ygm636TqTAB0uk0K6oeHWcUx8u6iKNF
au34daxi70KqBvc+rCV2TCiPPmvVJVPQF2o8qxSbjsep9iafUppum67w5hgceBeXTnFBtG6asNcJ
hH7lgtMg0umLkfdxGVIncm7RoMoxoAI51h8GOP/j67EjZw3i7VlLu+oLG4A+Bwqn1WYCIFY2tqL2
adYVZ4U2+NyMSLQ+xqr7wLxRfaB5Ji56MfbrqmIIQEXabN0sG5ZOJnjtO3FeLNRkEyccgcKtyr4d
z93C1YvedtO6lHX8GbWwCn3Y9W+/jq0lULLYeF2kkl0j3XrubACd6rZLk2Rh4lSe19iY60Ghasta
NmwcZKAWSKfGQH5J0WJAY7dRzNMfZMni+Yin5mryMP+aTyQZg9JmwxWjGrzG63N1G8V1fJZHDlkn
tuJ5kGdIrAtIsbAGWwQBqbT2S0dHCCRdLT44lHSuX7uR+pJXIwWHrarCd1jsfHXyWnd+6djytJIJ
W8Si4mfGq8uwSjUOM+EZiNjaY6dcmfFXOVld+sIjuQfWe6b1u0a0l3Ls89pPDLDqkCgtsA/3eTwX
qhFzPnr9x4kyNud1ke8kdHmB5gzZcGHLqf/okYJfRE1bNJBUiFpIhfs1UqpNQ66j5lw3hNW+NRjo
ObIWIR+XQ5vNKhs3+oQnYPnCtk0THXejVGOYO2JwZu0Y8cvUsfZDqibZ+mQqgOGodipPCOdAwOKu
a3p/lFH7QSsOoa2kg2nDrpdNHIjJnUhgcc1kEI1986VvdZOEbSenJnBpNJxo2Phchl7L4mODCjkF
JdbtTgEBxlBaCHSRdry2vhGW9n7uVcOZEhCdKI3rix4OsH0VEeovMNEGVpMXr2lKShpoVIvMN54p
8AwIU5H7XChhgefE5kOeWqx2XuX0aYgcKOS3wsu7aN53Hl3yDJdlmKa0Ej4se0HCssvabgN0DXhS
MmqUAA2cmgUpjJkWk+zF5Mep0N96KzgNR9VFV9Za/GsDpydvOxjWLodGF82ioVkGMb8eyzLIkqSa
aSfONm1XxWvTyvHKqVnjraO6H7aFm41m1brG3ZBSZMBVB4RnQPKxDRgz0U5CfXbhFk4Zz6DIkE7Q
QDWUzYaKAc0ziqYzKXQ3BXKCCflTV5dzkBmKLIzqVKp5nbjljsi6wtukU9ksxfF4ZbO8CkhEiQ2K
quwhjVVNFEMpB/Qlyut42w48nRVAY6JwZIajoNEUvjozo1f4QrVNvK6nqYb1qymYgYCIfoyycmpm
jaiH0zLT+CKdMARgrlGW+Dgbhm0y4f6sLqIs91mZVrtRNW4IGTA6kWkj51mhHA28R07LrMSwpKAs
oh+7soH3A3uLt8aLqBNGTs6HDUq0c9k5nQuVfExoEWIQTfCiJfBpJay86zGTtoVsj9QFZMFK+QSY
6iqBCm2GaCtu6NTXa9cxNhjqptzlU2LXbto7OZRgZPxUJCSbq6KlJxCu3M9VNaRzT3t20SAyqnAs
KFR9ohmHjexqKJE4sNAhSe0F81K1iko1bhqCcQmEqNSLMqPeKXenbIZAqwGqkCV8pQpkZ8qIYjlA
JblwNVwG2cnMBpM2XwHlaDeIpCV+nGk6l9btr5Qp+bmakBn8ZHDUKssoNxDfo+0Yt+iL5nbaRqjN
Z0VDVBUYIZotSB7imLEqXQ0jJifDaHDkD1x7izJ18ae6mSB6K1YNxq9zCzy3duiZ22kHsOtHlvmo
E+NcpHaaeeDqS+0YNUvlkJhNiqbqLrh6MzypYgnZhm5KWKRhNgq3CRSZsmPdT8kn1qb2tlSxmAP3
YVvGBvoB0hGZT443XpbGg4qHlWb0VcK6y9qpFBT2AuNjPOGy8YEWRF8YSsTnBAjLVyGVBpe3ndR+
Vrj5aQHZ9ISAgrHtoJhq/FqIUfuEuenGc4iFSiImpxpPg/CjIknOmqyGqOe5uQMlquXHUa5GE0Y2
aT8QVaiPceL0Z9JR3jVzx3bbWo2+1SY280YmUEbwbizuyE9NZk5P0acK9w4LoAfZDr5XUXtMc94E
RPHq3GNJe5wVNg4jIG3LVDrDMZAmFJKJTivHdegs0oObAXspvY3I5XA6lXBn/AYyTwzFMpZb7bbZ
hwhn4rKNrZP6o62w8au4Z/M6TaogJnjYlKWDUJBmvfUCQDA1PqNdsi0p/sZ5Q+5q1knJkHv1tBzp
wD+mljazLk1FcZENtP/IID22oSA1zxYaFd7XlA5j8D9TM0jlYZwtQeeIww6pVIaphWjvFwOGulcX
5qpuas+GiE8cB087zM800uuyGhut4ocnYf748T+XZQ5/vnelf/vl3YM0f/tp8/gEzv133cnbP972
W9/6TkT+0dbeE6nvH8f5Bwr2f734MnkbGp8Yc+r+N0372Qn3O2X4t0H3OjYcsQPFGZ5Dx+ARj+Tu
3x86NjsCN4POKkcgoAs4IflDyIYnqgjBQcBmSCLqsjuN+0HIhktw2htGuYzA8xKg9/FXhGzsgkL/
RMeG2d2dU5IgZTNCYQungNk+1bN14VU52FcvbGpWspvKbSJ3vavThZmiakOHq9xrPpjaif0JCTRL
dEeCyEoZQNw1MzL0l93QFGFTa2feOBFoma7tT4sYYlUUQYaNEr0dKdSaXm/NVR8lt33FzRXSzaXo
gZl0o9qaxJtlLDWBdOwFbpphDWWyQmII7XDesyIKi4x5QRtlmyor1jov2vlEcHTcKFX4vDzLyTSe
x9MImdEESd3Jsy4vgUnUPT8V1M4Mon6TmRBMYKHsRxI6ZRTUCfCwghp+3Bnv18lScwrr4aod0fSr
was2rsMamU89BJAFow6ZTWqY6xlODGhn0XA6KB7a2HzBLqFraNAuUl3Pom6cpWXWrQpSzIWwn1Ri
qkCQPodAWY8zN9BenM1i3FwXEi9ULG3IOhIWvC7PRP4lYeyzrRxyV9GU/jHRUT8zzI9qhELgv2u3
GBrf7RqYQQzEvBw+8/Sy68bjoRqLYGBqh6G4OLYEjwGUs0P9Ky0zoHBOA2J2I+xJN4Fem8U9EDiV
5DNoOPixkiBogjbuqyKHuiY601FaL3Dq+HoQnS+dmKwkjma5B5EZuGXsU6vjFYhnbG7E2RCTdtXl
/Yc2nlbEa+SZYECZkZZ2NfQgrtU6ClCt7EkGz3jyE4vzBXJHMhdkLPwSJOpFVFjjC56yIHfSdJ24
g10jaU4j44A64knhj+UAZXTrYuD2mTvrNaY+GFGfGKW2qsk/utq7ZNSzs0RRM1fyTCr3VmVYbmLR
uxuQXpJAKnPM80l/quLpBJOGnYwVG0Obt+1cMP0JJOUP0N84l1kSfZI9oJEVIB7p9rIGORUQaU7G
CdoJtsHAlTgGQlgX3TJ3uyW1fbKyEyqWTedt8rFs53Vr07CJ3GhdC3tBSNtvbRJftX0s557yskWl
a7yh1i5ALwaeGo8MZLguO46y6Dyp3Hk7js1mYCiFA8+/7Qf656P102D9n8VteXcYwryBkA4PboBG
3o9HJ/+uRfns8Z934fx+wENLEp5zBQFXwlNDmQd7LQgE7PuWpIBHxcGz4uBsFbShH4L8Q08Sw6Ym
2B0PB0pA1WWwzRcC8GMop3fPIwLGCJsFPAIPOJN/KZR7/K73+FtPEvaAuEJAUoANe98340NqeBbL
645lppA5WQzmXEx9Pxf5KELwhimcXOlD3WvXWeUcI0c4QcS0CaABMyvHQvlFz7c48tITVzNQ00co
XjQpwqnoTZCiO70B5+UpS/so6EQPfRlDxpOyYc0xEAo/gc7gKq+rYYXzbhZnCm2yK73sSMuXVa1q
H+qpZUna2McIZ3dkeO5Urj0u+/EMDV4fDnicTscWLXuW3FZu6V1VOb7BQ+63SkwXLptuM4HYqupL
vhorDU0EDfzMymUhY/hrGH9NPaWXDsRG0xMFzTnm+tBjCQmS6ZmMqiVzQW9tU/fUOq329ZR7W6Ig
jkX1J4mtt6ly7k9uMi/FOEChtoC7Mi7cCTczEa0K2VRLqPTyQDRkbelYfKojdd5Npyi27lbQspxD
PY9mqs/PLE2zIGqccZ6yIfOVJWLZuclGjqNecIhbS1d5YZOBuO4aNJtM1AXW9PVK8mydDXoNnLgL
69rVx8zidBZVIB/HcZsspqTogiGu6xnuCw+I46SWKXBIaNMIdVLGIFAMYwFFMifxuuIVyPV4LEFy
smqFtXvbt6xaCGiA+DRNq/VQQEEOz3UAesk1XTgOiC1VpbxFbnQdSpVsK2u7sKkK5GesWEDbm6y9
SM7LPHK3FOTfLUjM17mWfMZauqxz6Hf1w4QWJUaLcbTtrI5GAgGe1CeVC33QhvZs05J6DIrR6iBr
xnFWpdXnVGs7J6PzYSiTelEiFYUyMxgkjBTNCaHJcihi6YOkV/hmGNNTp8xucFmPJ56a4C/PfBu9
ZFzXCXQLIzOPK1SvvaQzfsf/D1FnslwprgbhJyJCzLBlOvPxbJe9IcpV3UISAiGBBDz9Tffmbtxd
XR1VNqB/yPySM9qrgwjccayrjATboZctVNwsQHVd5LGFqZDAyalkLwSaz56XbBDdaR73sUjS6DsR
K74HmmMX20d3WZktxUiSRrULjDMdwYTZo7hK2i445RlNiyDKJLblLCsS3T4kGmoSXmSCczTu69V1
sFD1Ss8tSadLB22rILmL6inMVbHRcDl3AdnqIKXX3PaikdhY4E2nabl7A/aGQQ6VH28L5AJGYdYa
/5TssA33db/3QmfHGNs9ROSi89v2NtAQRp7j2AFkv2OqyrDWh8m5XbpCkjG6jiT+pltqGtulrlEJ
lzeYDhKzf4E1JClE265HNxDvuox+BZGdFf6Q6L9bO2A0MMW8dtu/ahHHZe/N72gztMg1WS7Ysqc7
W5O/A1/poWs3+Yzd5WPIvhl3Reol+S2QGb+1vo6LOFvmI+tZ/mN50EJCMTjYLXnfe99rEgYFJBPy
NzU6vo8zfNufRpuF7DaymZVsTuOTCsfnJDmvOkorf9zMFUZwra25rliJrvBf0iqj7GndOOoent01
qnKp0LM3C/MylQet7SGF91kTD8KuHcyVx/1SqK07Juw8zZ1qZK+hrszKK3kb28ak6MzwZIqQp8t5
MK8/1sIzYZTgwIi2TnZay5Tnx1kSVe8bymQswwAqPC+VkeywGDacg3wZizzz2pcuxlQZsYQdhj7S
x+lD9et27c34imEvguc7PQ392D4uka/ga3NxCjN5YyPxz9NK3cW2+0O8Rklppj4+duP6m/vz8opp
vR/WcxuMy8kNylbOj14XKPK13fek6GIlqmCQIUyREVXL5H/iLd5O/dhL3ANcgk4oe5HFHmfjU+Bl
hziX72aMxesc/x2k3Sq2pvoc9q1ocpH/EktMGyn7b5snaR238LA7VP569A3uJd/MsYu2BF633qs1
4r0paBZUobianNhXL8Czo3wzVCEZp689JO/jyvwCK5a7IGMmG679/DKk/h8u0VNYP8lLZkllYRmc
hi3ZoTa0v1tK1WM+UWiiPq0WMr8tNNmOufEhXAwiPuhpULXNunKFhg9TEipUJ1+5fqA7EAcoRlkR
5POhz+OjPy1fni/cccvjcrNDemX6vnRbd2Yethof0yK8TjXW2K9vMczt48z4bcomVU672o8mvTCP
l3M2YVmwJDpGa7eW/siCEnYRQbUgpowc1WWKbl0nfQKxH9rs/b8vS2DYwWb7XuRkzo4pnXogIoEt
py2agbdsfCpSRx62pWtPabt5lS+5LKSUaL9OF2hz5KzHWB9UsI+4V7Ytl8Hfqn2d9Y/yDh2EkmPQ
Zh+TCcWl7cSnHHVbg12KnBOHPiKyoNN42HcMFvRDLF5yy/l67jwqSkhbmBRgM5TJvGwlFVyUuRGi
0TEcVClpncTmE+yOB6/GQpcisa06XJZG8/U9WDJXDDbtS5U5DhELl5Q8bqFQRySnYe1reE3eagsx
eP5FpTF2DyLjYsi8oz8O7HW1t45huYuHctkiD07BvhXZyvN7O/6V0bydhjyLYGRn4a89se/YRQsq
l/biqbzAESI32S/k1vaPzufJSYgBjvEyPw2dv9/++0Ld+qRtCJXZ2u68me00rrFXpiISJSP5cc9R
Ul3J2dweuVaMlWE30WIORlFCiVeP4ZotOAH6JDzz2bvpczAwenDi3O2/LxLKLjcJOwZ9Xjju1wBX
IIHu9i60TNG12KXLyC8YShp6uXp2gXzWEfxMbUiFVybuMDbFC4H3uHkX0kP5aVVyiOYgaeJF980E
HoGqBDhYPp67HwKLxezX9pHnZ+W/pynUPxG5F0WMKvBKrR40wHyINsaLUELAa4Na0pcdnQ6fuSKr
ltMORAusN96G7+u2uprhO3REfy0WzAe6QTFjsgSbFnhFStwpIVmVT/AsvP7Yd2BlkgROdBu+hZt+
y8MBOnI0Y+QU6Yvt1oYo+mqUv1fLSD8mAolVJ7icQAT0EL+oJXzzWOOEeNpusF4+4JuwO1CjevXj
9RttHDqXieRLBEW6oTyML91kfgm5tZV0S/gYr35WoAqaRrjQ1R6JvLO3JBF+9KR/04uyh27al3KW
fRNs4XRxKmf3EXtuEbqfn0gk3+2EioHPV6n0Fj4PnfpiKyAcL/Qrv4UZk+8Kwt42VYoMd0/yJpgB
Rwh+7owPDzOjFZ1bUczz0D9BmblMbXDdUv4NI/zfDjZ6PY6xV1gq0WyW4MRbVnpk8x4FH8shj4ab
C/lvqKvFPqSXPJbvexrdApMcbBivNcPBeRbpWMjEiNL4kh4h4wOE8+nepCOzeCrkXEXCnvZMJdUo
NzgLqX8PveBxHDluO18hd+In55ilV6ZYgVsXngkBAdinw3b2fHpL1L5co58v4YiJDK+dfwv0P3QN
+hNKySUz/XZVwH/wvD11gdqeVJjs1dDqADoPc8XMqX62ZCrBDsb/aK3f6DP8GXWVjqjH/75Mef/V
c/voiVDcddIJDC16O0Sx9Z+w9Y+lcmZu8sSLT1vwqbs9+NNlfCi1P7VgwyoPVby0wchu6LrjD/1R
8iDAREhVxq/CD3fsBxkkVJOGxbQO4zFUVDzpULKL4vYNZ3V9ICpoD14w89IHg1ZQ6Ow353teCX1g
LA3J9kfuwvTYJ3BY/vvlkAzkxypSDUgVdUZBkTr1zkSH1dTiGlDUh3IV9M1PInm1itoqVxi2WP4F
WcvA6kZdFipCVdNAHKd+b0Ldg2XZh8J14rbK+ZPYiNSMDMBE+CsQAFL5Ot1BhPkVLCzabMm6NFB5
9E3uXeMyPJBJsKtDGMTPfI6/NPA/HO+8HGz/a9wNECl9m6bh3tPtJLu+r3qZL8dkZLIk6bqehY6e
R5nzqsUmBtjOn2sCywnFfS1M6JVqtSNGYfz9rYmxy5h3QaO2MNvmnzemqzkRvGQila/9JseLv6kb
WdQDd11WB0zbiwvOO8Uh75blMUZlKPOovWGQa0u9D6IKpXvAzPK9LMN0wcYVFqYbS4+HU2Py9lG7
UVYZhMTaiNgv82k7Zrz9dBTTyRpumLQkRqYOE83WwdZuu5UCTQJQ2WHkZAHIn9iL/4a5WUBYGFql
fnLIO/8xwCyNgXD9NwqHj8H0v8ioamnc9r75U8ljd4318GUnD4hjwBVOS1JqGqJobQ+rbbgzYxPC
tyhJb0KQPBt8wuFmWW4OWv4N4hNu9g3DXlzlYv+wuv0b9eahx4LdpHv/rFx47TC2wlba3lanw3og
EeqlP5hC5PuDxepT7Dr6Q8yE52Wyv6aUlpOHHWBjGdS7eaxsF3tVtGd/IDpaNLF2KggHmygJ+qsI
7RUPd1hs7B0QRtugV8AUk2dL13+RDYkbeNYPIxS0goMiZYqwYgkANqE1BYc+hQjbpebJKMB5uTd/
z6PmJfzm5wg7t69ne9QeKfw2MlfsV77GrALjATquHQ92iBweiUBV1PsnjhKMC3skizWCLptyym6z
7kVJiZqrbc+3Kl3j8di60sfzWQSewMhuw6sLYluC9/gFkQUdHR5YAFI69sEU9Sm98JjV0dZ9hy09
8Q3KHIvpxU1dXA4zOk+sxdm18XVK0/Edq6aDNRvbgixdfGwDmzSRFTcAZv0xCefXAJTgJaDQFXJc
Qfy55nPgQ1jQNV1/ju0ro75/TFvYk3O+1+HodOmSZQRrp6GmrDMYyvQBx+Y6Ou/JkaXFIpOhEwze
BvYnCQuZon+AWyUnrtE1PVA3bLhOdA+rhE4AlJKjH+WoW8KOzQTA4UCj8Fc+g2PO9XnOsk++De4c
RtSrRpNF6OUAzVsarbUFzCCg2DJj50eWiYovMaumENNHHqocp2eacI2hWQ6w5yqZkLjomNBgRDdT
d9RGtVv4KyV3tnQQXwWAXgsdJdNzDLHFPyu2kRImvivyyHwy1e8HGnhg1eiR4dvU9G4FfFggic8k
nnizD/vDtKJf22mZsV3A5ceUdyESpJ7t5T0LwvLnn+Df2WeElptkNaUU0DAfeDUlcqzpW2rnc24k
wA6otjF4HhSx7bylkr2KdsDW6EPn6jx+YMPelw5YX214AXaZPvvfY1zFLlJQawN6GGwompmiqFu5
/ttP/j+hRYHsIGmU0cKzs6N/JtEtJ56R3x0hd5NAqIjngZTAkslxniAH79gG+4gujb/uadEbUFqM
hY+Dn92hwRcyshr/99xDs4EVHw/B1LRL35Ua9HKRqjg7JoFf6CypcJiHA+C4fwFB2rdpndImZOIE
zVhUcLiLbBn5Y7fgdo0ddBQaoRB3ho0XL+qnkvU5PViW/J4jHYIe4OWI5/2Q2/aKckArjPyFdeun
Bo8EVjO+L+tKiiixlQcdm8VrX+IuA1VaWN214F22rMVcNeW1HbMP3W3Pa0pSgDMWfvlVAhjFggYx
AMtDWy1UYuDHvYgyB1CjwyyCCEntjxadCEAqi+e3QXNUDE4/Qay6ikcnCnLeZKwvMdC8mN78rDv8
kGO5M6E59MRBPupsPWcsL13W4WHZ+QNk/LRQsFPL1FBsSXz2mo6mGAH49rjjWepCtMjkp9Fv0VZs
CTm4tf1yKCU15cPDyNIMVC34SiwaAvPTUBtr2gZj43uK0OOh48nLCFCl0oQGWE8erQ2n45hDDsuj
tACv97jHc3ebwcTymdrX/iPqQFe0kAixE4uJ4gjitSmn3OyNL1C4LNWvdCV70aIfV/7cfaU9XKJo
DasVcB6ub/Q3Mu1XN8Yf4AbWAngCL3KVZ6c+q2LfXjiYrEITbsuEeT/hiJdZCo5TqeZ6H9+xzP3j
U1wlARin1K09JgP6IrD5v3rC7ulN96SFa+2PCwBmX/YFQ4Ogi01heUeHcdrNOff60/RD1vXj8kCx
gRTgkkGw5F50Gdb+4ozGs0HdhDWGx00Sy+zgJ/kAVgHpE5nEvHBz1GNktFeUUXmSYJagZMLpTntY
eSEEqCHwLqEAhwfQkaAv9cecOf48z9NSg3yTxxUaHeZqAC85DvkiTlMxxilmLhn2dSBCPLffLtjR
UDLWzFl/HLFOxGM5jSw5rd5izvMGMkran+8DhAX+KFZOide0a4LS1s/XXAE1gL0EeXTbCm//xOvT
PttMmjIAi1TIld6zNqtXqp68MWiPaYzQzDJjvOrsqYs7UqbeF9GpPXqYSZGmgMpG7C0eo7Hpo5sb
hThHST0gHHKQbn1bvegNRM3zINGlabrSKl9mUW7YuyQ9SA6JD0JnVKL/32hmLZ7KgJSuB6y1q/W+
sGEDLXJBqGC6hHn/uFvwESAn6y0c3tiMmganDRu/Z9COwjmvMwREDr5x6jCtGDHnvLPAYn802wXf
e/6RRiOvxYA6aHd5Df30c1hJNev807IOK8IyVny2WRns/hX8TBkjUnMIZrEWLakiNU/P0zQH0Jta
XSUyfAmC1ntmKLdA4d0vmmObi1BxLeTTOc7fKDMYtP0VdRnKAfXdVxuiPAF/XXX2KyF2B0obvMRa
P2kvePLi8WFYWjiY0fJz7a9aho/eFJtj3vIjwSnIF4AvCXlbsXyDlG+vuI9j0VNTjW0KXCxghUhe
khGSRy/cs83RXZmNioTOzzEmdkxC0OKYS9FHiKq2VEHJhBG65V6NTVPXAxpbvSvpPjb8ZmldbC5o
hd1tl1jWo/FZGenuEp8ZWMvOnvHZEkkdpagnImLeLbH9dej9obaOgKUeo/g6e8KrYcjvQF7aCtpC
cIy75bFt98fIpqbixtzVfstioLnLUHr91t6xT9044cs5G1qIMP1Wrky2QHb+pCZVV+hKBxlNHIZv
f/YHPR2yHDa4UrAIOn7t8ukYGYRYnIcZ0WXvPeM9LMn2ITPJfB0FKyIqgc+CZypURJtBGNbITZVL
CpGBBlAAFy3XApK3A+xG7tSPYaMPj/6ux9LHIGJ4/7ZwMR6BxuE2JKocJDTTPJ1e4QvZIhF5DGwv
sNUezEUbslPaDaQwEqeu50Fasd79kuFZO3GahxyqIJCgrXcJPuMRaJ60OJCQk87ELxLwEmDWEU6x
wfwwaLpD6ZpUBbCQIidRZNAgSbrc1BLh7+2hTeHHxayZmvkA1aKAdXfMFvcJ9Hi7OMzSOVHDUzbj
+BlXTxObGrfa0sSRapg3YLpulyr1oidvFxWAr6BYDSIkcDaA/TOYRa7H/JnxH8JgJVHh8RHnQSRH
bSKMWHKupe+zYsVfPfgaBodJ6h2lv8gRoRv2Ncd61XXQ80FEGuA6sBtEI3z7ygPzl2Fxu2aaN9Lb
TpkJZG0wxdShdg1G87FYpO4hNPxJURs3rA3b4p3WzsBiS3qY7SDWlBXNynpZk5Fj90FARjLvxNAL
Fe8Qglk+WiK+ez/kwOj3qAzUSA9etv8LKpHhYEauEhOhDYDttPCoHm/bKp+VGuN347VTzRdQgcqO
98CEPiov1zWLkRmB+YYxBmrYCx9UZVzfID9IT0gd8NKmyNDAtXjQA+rzbFtTaZFU+MDa/BFz622d
t88+nA/E9z+s0EntD/LcbUyUWcyDap5zTDbDwxbQPx6QcbAA4XFI+QdmycLi0QG/P3ZHx/OaSQzX
aHZQ1KayT3K/ElmsIDfBugDAwM30GqQwOnmbCrBy3i88Vnn2QIbEocDBA3RHffPfhWyhl2MyyfVU
gjd1dQycGOI5nkYx1iYYrl0C26FLXpZFQjde2YNDHibbsgUK8AAON4mfwJ18geupFu6QB3AdVubh
pGBFFMAiII567OIvXb1lCnz2RorNpP84EpxhXzlkDLGVQJLOWfadTRyAMR4Y60Xfsdx/T6v3FGTz
lwMFXCwQngoHQKNy7rpvtrv7+XNPpvDaR2jEi59+RVlwZr5aPyHfAOfHKqwQdX0V3aOUWgC7CfU5
C4bpiPRVVym4ms+Jap+Yxc8E7yS+a6DRrx2Mu0zsbyGmoaOiP5dxHWwd59N+ibBGFIH1piLcZu/Z
64ZG9CipGOVOcGKyU2rGQz+E7gY6b739929QSNfboucvbxb0+P/fpIENAOyYrIRsld7Jz2LUY3aw
0f5PgrH3zNkoD+0SYn5dZ/qkO9s1InDTXbo9PAzprzie7WXGFoeUJIRG33B+GkcsRyYjyzNdjX1u
W3oMOK97TV8dS+fbsNeWx0ETdBhOi24Q5JhpuGHBbD/46J9BfmMVRBDjIe8dqb10z8rdBQHEJ5zO
FYQIbGQeHHLn4P9aKJ5htxJon5g8jO2OkTTykEaue8iCYzh4wcNqOL0yMd9mwP4PMiVX5TZ9DWn8
Pe8ubxayNKlzddrGwcHurmnzsKsCGMrDnuhyhvu6pD3KvG/rvMdZgFpeQ6gBbjjch5EjoTlD69ch
CqRVCNz6w8mCkSwCJ5PHju5v3PXhffRy/mQoKijcnsiuwUsi4WPhJkDEgF+EWzF/wxM8eUOCsE7/
hSiKPCB31xdLLL3ShxRrZAe6Gd56LcCpIxG4vBgjfoEArrJd9LgyUKORT/0zGUzusZJvG/JoHiBK
yzYfjkxGTmBaD0E7tyeuyJl7+LRoFZJ60nOJKFB3iMcFUmyQnsDMI922UHeAdsDImN47hybC3/c1
AvAQjktjiX3yLFboTtkUNXEozXyJQwPVynq6UuurUmF48GlEy4X79yxf3jgCQofQRfYISxVwhOoU
XJZhf9QL4C4q71Hi4sLfNn4A7farc+J5EtYc4LLdWqCnxyVCkGBTDkN1b8/t7821bSNbgBbbvA/V
RJE+GPPwNQ13dVH2hIDpC3X+WqPc0iJZkHKwc9gfqFuaaANPKu2LiMG2AVVFasXCz6QLDmWGa+45
BdcgEKKK+rC/7kMER2Hxxivd47gE/w5jgl0xp7YPK9IBZQj9qJEUJrCnKs+Mv2039c8DNk+beh9W
bsPR7uRhlQS+dbJhgUxBGOMdDNiM+jvgbMyY/bqXe/uTH/Pe4f5jeVMgArdRVxNi1oUcLnE6oapB
TCOIqCMBdVBY+xGcsEiXbmNJV0gkcsVdy9jy6IORK1I6/AEwBvcV6tmW7eXPiyxLhle3Qe/BxsFo
bxqfAauwso4FKiXEbneY3W7K2Pd5rZAiL1rIRkUgHRS+BfRumkPdnbvuNAnwE2RN6lT45vrfF6M3
dRASVBjVnSxGJGeLcQqfZsvteWfmhPHfQIfFetuHsJNz+rWokZcBmxg4eX1LzJcIW/VN0/YMO/g+
rTpGKGj5BYAA2TwbNUsef2wI9VR+KL5n30MsE8t+3eciagwTy83ZT0ahgiBr8AATrCFUqzoyyKNn
IiiRznBQPczZJDI+J2AbxkzMh00gd45NuRjb22bn/MXZ9t90Sw4cqnSRhyI54LMr44ql32aafyYh
YprhMmL5SsyaI6g4LQ2CO6jSiCWXyPKXiechVKUtDj+jjZkxhoXdzYeQXTFkVkoB/pmMOZ4Rvj/v
gATrdpYNyduwHjm4nkmAsl9YskLlwDo4jfjlphdUSqjGYsWggE/UwXI4TEGNMgxFCCkif4XDJZC6
xFvCPxdrUiA20x8Ew57wAgQPssH84roWTMtCPzwVA9+ISg+XtfZs+xeXltej8DIkG1yZKdzBKF72
F0ZcBG0wIiX+E7RTzdG3IMqciP9u3OxhEtv/phqpFpog2yr9+G50/yKSFEr9MpZ49wGtIdAXHqbp
UqzhIx/6o9Pprz345UfsG8FF/JRIUBcDfJsi0Pk95bAPYAu0lTDmsGpzCxQ6TGRHRFkHCU9Uf2Sw
Q3IGZeyh69yvBJmMcmTdlXfhqc33vFi3/J8F61xBmH6YWPcu0q8szbC3DcmXHcC0M0ZqEXkNqiSi
ap6vICfXdknwkgl7XaPgOswIcSMGIzZ3Y1H30XpQbvWCb7KPtanYjl/GjkaQUNoL4kJx5fXua4RO
U4zmAe+0AaugARgMVZuE4PbhBgAmCuR+j5mAgo4/3pjo5reMl0TrG50mNBqIqNgQjmI0lYEpW1LH
zox6xyCBqGRBzQJ7fU/yt0TF1wUrxRJAzELgkzPCKtfR177rDktKgjIkaQIRgZzwso2LTOOPfs8u
vWEF9P0SMUVdtt6FTfvz6LLbjyHEQKwmXiKhtaWqWjz9GST+R4u3lsGTyhxeYzBVgQE2kxL6hbct
FFN+SPyxgrJaDVS4AlvRZRVwmOGE8X2rHZlPW6uRcMzoN0tdOXiKw4I293y99n1i6p1AFLWZ98oJ
MLNx/RFXNo7/cc1PfGmPmqcHHi4w4tYbA0cC563FvBX+mYPnXsrb7KurijoMkA8Z/vwu1Ae/Jx0a
IVLXZj0Crrkj/3DtNnnqUzYUfLeYCQEXI68B7w+6Z453ExRZ3wJI+uFtOq8Ft9GfkN8Boer3nypv
ryps82qrMPWWC/RNtBQc6xAGd5EF8ftuBleq3yFpwzJ3CPC0oZHYb7E8pOTW//iZo5nhaGHDNsTH
akyOZsc+jZ54ypekQT48LcjQlpzbB8unR5d2bySIoB7DmImQVsbLTJ6CWQmUdXq1vUFXXp94BucT
jItGtJjCKGJ7oWd6EhpTgxd15TZnhywYH9SSYKP35i82WX6f9zC67EurIa6u+uohdb5GRl+SNLzA
dxleF3w3h41OvNpnH9krQM4rssHXFdTtyRD2jJIPJ0gn78OYIWm8O2DseXvak/Bbhixo2By9oURM
ZwbXSvEF3/UQzrgn/W0H+lGiTf24loiYvi6wNqKVYsFi2PzlEWjwgqs7QZONhsvuw6Fc1oZKDKQb
Xb91hrddYEz3K6mmAfNK1XZ1yrkpvdYODQkGIOBAX0pjTmvyEWYrPYKpR5Bvs9AdGfLFUHTf8AYL
dlDWF29zR5BlRW+YDJA5vP0DMALecnAkYfY60qnafcbOYp3xzIvNgPUAw70hqIb84SaqbW63wub6
Hq3/jNKPXnwJV1MlSOJSmFf+miQVYiRBlWWQcmPgk3wnt3le2T2HubEFHBkUdJaWBfAzQbEtwgFS
GB+APM0H3KzgO4vsUE6EPCKNMlznFkHQQT9o7H2XFG+BIBrqguGQvSbWjAF2cF/hHQR9YrE8zpu+
kOHsuNVXvD+kgrTITu1OGyzG3oHJ5RVWtQeGWp2SUbsjcXsCWo8VOub+o8xBo4a4Kmqj30r0KDF7
cJzMPt9SVqVLyw/pOL/4QA8vmmI5VLDcuVjlEZwPMEdpV4gPym8SxJSvDvkjtIi5P0NmJQ5DdjSY
rB5SnDskeMwZL9tw0NgIqIAoNwXMOpMP/3Ipz/68c5xN9r122Z80YqcRqhcs3vElJvYQ0ayMLOL1
kqnsiJTDDXmeRuVBAzYCOxMF+EL8k0NDgmn9phPISOo6/Oz9+rBNycWS/bvzkne7A2hDklCNz14M
rgCUQHxfOwirG9yOlC2lhubVRENEq7Cjp2X6cCEAPpG6qWrT9FmL8fAfnboiZV/ApA3riPW/J+6f
It/c6CyHE/IZEkHZ4J9A7XE9qrSvE2Sl8Uzb7mSFLTe29td0nlFElDyMK979MpL+liHGWqoAfkKc
4sELUVAPC8KWWKz0v5tQ2Eg7eSZzCACPx2CCpqPHlv6Q4JPSC0X02rTht+q39BhjgSySbsZACJ7h
f+ydyW7kTJalX6UfoFngZByW5fOkeY4NIYVCJI2T0Wgcn74+z8zKysrqRqMWvWig8W9+IBQhl4tu
du+553z3RUg+cE5frQ3xvvd0GN5Ex8S1L6bHUObbpozzPUNcSm+iiFsIBdeU1LRtQi+67+omXCvk
4GND7stnXlAW7vKEP40eMlDfFXiFg9Ur6BBX3cVwhcLPOf5/7/1foGP/B1oY0Se4hf977/2//tM6
+v/AhP31b/7NhM/WjCAKQ1Yus+vnGo76dxN+GPAntoAYFnuRHwbXpFXd/AUM5rA6MwihoUcBLnH+
Dli+7q9gMIdNgtc4VSxiEeCg/2958K9M+//kwMfNjzkgBiYdEREQAbmtf0xTBV1pDU4PMUvTk3ZP
JPWj57B3FkyQudH37hQ19mpyMntT9TUddj4L4q5esoO4g/5g8IX/w1v4t5zHfyKV0c/902viBYVs
RCJOdt02Ejn/lPDCccekaI7dqwUTYwZYGso7br+oV+roJQ0Njwb3xWfZOzVTLfYC9+DeGskITHVN
rTtPzGJzRq6vJkKachJUBwsR8JIGg3smWjrCi5H60sby27MqSAB4AbfkEGL6AgtQl9Vai1lPaZls
TRfmv7FEjO9uv4gZvsQcn4O+EDCu3AGLjqWLeTX2k3PUSTB9up6Hh2LMpnGN7Ge1a4HTFCeckCFq
XRZhF4buawOP0eK5TBgsxCWVDmZxb2eKsbvPy6Ih2+QWyc/cDmAtmHesDHX1sefKudOFzO9axt2c
MFG/g0Vn7tPAS0gp1+F2Jk/AFWp1mH5UWu0hSdSbJrDdl2yMrR31g/+g7MiM68kJEUV9O74QTIbU
NZS/CC7ZdFEuCnJKOyoESSKYaxPCqqjv+9xPt2ps1TbsW7dYF7OlPlIRmGfRMoyI88bbGJKD59in
FynrUbzjNoreMjSfHRpmdUKu818yfNDPMi2st3Fsh90SYx0G80CPh44C/E3J9SLt8QNNsDnUi+3v
aFjNNcxc/UkCq7/B+OaspKX02gqH+frGFruw6rObFBf+7UIKd1c01/YlQSzJpJm2nZF4pYs63hci
VyfK4PwJMaLepjqni+8x746Vzg/z0uPItCxSBMB13nOZmn3dmWa9wD9Ye1OTbKXq5+MSYxGs2hQB
UsS4ocbrA1BGWBdtu94qKtNdI21nvRRBtgmsqbxJNSrwOKn0bXEtF9aDM8w3tAFMC8rW5eIonV3B
TPue5PhIjt8T2zk1mLBwA9+icPUPfpmEe7JCDZ43nFldhidTLoz+qCThzgnbXMIullvUDrG1qFWw
thp62LoNSKGTAMB8srz18YJ82oWtdXLGuHpeNLniiDH2tpdBs+6zNoBVliJAGJ8rKpv8o9JVusZ8
U61l43V/yXKspfJcgt2umk4RfcyWBHt5CovYrDWsta2RhrlJl8xFsiohZvyqHVndNZaFmuglEb0A
wjoqR13N1UH2ePXmLKSM7TWNAw9JvI7nVp99Tw+3AEbg4Uk0S9xB40GJVDOsq5O7xYYPon2nuCDi
ZD9VOmEMKU29duIlucwOFuMl9Nr3lNP3MPcdTU6fMEjC4npDdO0anZbZ2ca4Bq+jwVbQDiWZExXl
yBZGHMzY97+BLbSPHJDRcTDSuu+QEPYYABNSeQHMP5Xj71qZUvX9EcUIJEYSQmDZR5lpl+0sLXKL
zUyT2K9Qqax73+nxJeRMfOu9tByvJdLQ0ZFmURHuc9/L3vwqb5a1K+KGKikrw6sA1U7RKyom/xbW
hqtqKP0QdhNwRLOKPBzzPriy1yrmF75y/MwQgophOqyGTFXbgG6CUYDRiznruJrvEyHpcOekTNVJ
NEH5GZWdeI/CPGIgrb1bnyLjxp3AX8BhqvzNQNFc4+DutYX0gMkOboxT7CtLmE+P/M0+nP0cj3Di
pmvAcc17U2cMcZ0WSNCw1JdkzKP1XFGYZS7/4sZykwliT5Pn/sor215sqmT0pyNO+yG+qCpxij9Y
JLv+kYfGf5rSK9vMLXF0rkgyqM+Op/IzSdz6FWHJPve28o/TxPRylD05KBWH/p+5pPPYtEh8N5Rb
uGlj62zCnE7UdK1Q63ywyLCWXZSRpLk+f0Dc4PSYvtYohibembJ3X3M3kh9LkjXWri9rv3wyXdcc
OeLyJ70I+3eaZnO9XZxs8i5Yb9qftOrQfMVg+g8rV9OfvJJ6k4xpsVmYDxy1Ffi3RT653547+HDZ
Eq+hmrZnhvoKLtnCSwXkqG8HAga/E+yr/v1SE7qiebLvKz9oH/2qqJ+AHTEi7ZGVV9yfUb02TUCR
nEzaPiQ4RI9LliJ7oWq95fxTR94SveL2AerWOUkoGZYE4bGVbb6xQc5ox+/qLbJRHjxybuYfoyDu
uqI9E78Ntphd18edezTd0KYkxeACbcoBiwV+/gYZxo9phtLZL+/A/nRby7HSh2wUDEgjZ3rxOzt8
boxTnWKnE7u8rse9Mlm+U17qHmIq7dsu7obPAGUbBgI5mU1hiA34Ka9pnn3/7IR+xCgrsh7E7Db7
GU2RAAHv4i4aLKhnbprgN1oSGD6p460LSbp1VeBEuEXxqsSGQV5drZdsINQULn7xQ6tS3QvZzfvF
GbJzPY7he+il1drKModJsO+t024Jf/vVIr5RkBBaiBNulxJ/ygp7NHMvq2Eo32M2g+ZXJI2Zzqnv
19lOD4Wa2HdK/Ii5kRziV6dPgueq8aqVK3IGtrzutR0ob+vSEirIXEv/CWODm9mR7mOsu2lr1/Wy
y4ZJnPEO1ZcwCPsPbLw5+Z/B+Rw6WEADrT9aNBVSNiR6rSyXQF2lXyIb93QMrnGvr1gScJ5qTaqv
3C5hw6gjKn0OjwbtsZlJPc18SWnrr7YvHgyfRpLGh2LI102RnKsquLhztwOhcpm8ryX1P/R8Nq7e
TOZo4xorUvVs0uABNUz3OBS774Y70mGks27i/n2omrXXBw8Sz2TcZS91i0VchWbjusFlnsXandwL
3r9zkzNq189NeTNZTyZBIO3jdY83rZ8NGB3vGOKmNUyDwmm47f3uaM8DQYkMp/h08eNxNWXxFQeS
brCCrJSbHSMymAyvMPVSwdX5ri6tPfVmsWpdCxUqudgtMUUUZNsKoQeN71k9/VHuWZNA9ILPwgto
4NUHOLzz1fcAQ2hl5u6BZ56oAS5OU5iDxkxWygBDx4/y//TcaN344PONW650F/peijHURgqLHgQf
zTx+KTVZAMSHZUXT8Vzm+AqmD3ucSKjdk6nb1t2dxJDkFJ8yosEsH2bEZw+Ol4+3ERucndjDzquL
6M2fC8QdK7zPlijDWJX8DNMQkYvyj7nygVdqyXcJiapk68YQy9dtRCCeO2MfeBPO4a7f+MEEiSD/
cgmLHyfbRDfB2JSAJOFQ2VQsmy5HTh3A3OEMEcj1+ZjfRMF4ozrrgtjQPBOJQqHwOnFw2/JgeUF/
anXi7LrSyXcRDN2NtLF5i656yNocEAB+lBUBxRvHwupXeLxl2gIRGVAPw7xFFaxnzOJVD/MBdoL+
zEzUbPqO2QzFUraxmBPeZlx6x8Gp+mWFdxTlFg+D2xCmRPStrGrYc6jEN7nb46oxobhtlYUnpUju
cd7/gcp4z22foow30cbz1PSdhHXOsEk185/BrcpwXRdp+C5bF+RKPLWPRRgzMpJJw+doDhceQpW0
FDnS1wNo0KB8LqbcFdup7mwmk4KSdZVUpQBNE4HikTnflxAlsfhQFeFxabTaBa2uec5atQ+xJDDk
zEW30kNmM+9zMutLuMzoDSGm7ZRnXbx1O+UOl0BkigAnpmaejZr3tLiO3aYBD9aK+OTkHrmbMrFa
8KOrzeilzg4ag/PGzATmauDlB8ITEwwj2/3dCYks702W2c6IENuucevj0hORsZTRW/x9HYTWGb9A
YutkTUTTfxMogmqjJz+oV57u0WgqFW4ASOfYcTI5P+gJ1yU9zcC1SuZjJdwmWGcdwmSrKp7HiOza
ZRI5EIIqxAAK8KrDRtI0rxaTBZyYkGtpNGgG94WqOl6FaB+XMUDenIzr3cIkAOBB2GbrMnc4CQlv
oLFKeS89e9lrX1VryHt0rWOEgCOWZh9YiceYskfOjMHffzQ+eTYTN+AsFIJWlSfhzZyV2SuLmNUa
nO+0q2SNpVwmLbN2GsCLBvh8DohbYkTPrr2fhCoVp5l7tH0x84EXeG3L+kz28KVk/8++T2znzk1t
YJEt1VnTVCAV3Rw9XdMEUYLrG1niL50DM56FjIsD1dnylYP3ee+hde1HxSx5drIrBMizCOqOboTP
NSX6nDBCpsRUB8uXSMp4O5FKH4O0AnnBXOhcXznKwTV9kzgRFOogG8JLBV6akbmyqgM1QsxsIWZA
EwAOw52YCaZ2OcOUg3FkjG0IyTbh3jr3c4j8J92q2CPfExK2oo/SGf115CPEwc6QqGX9oSj6de/+
EEI5ujpstj5jh029LEy4tSvsDTWh82Ex5D/CP2KSF2DDkGQgVtgBYIuJqiQ5XhNfXAw8wDwx8pBg
5tojKcuX0Iqx2/AEcaL2jp4PWQrE1QaCtPektI7kZSXW3anbt0FD+Yjpn9Ojc97SZQCkROq4eQ1H
137ycrRJS5tg56hBn6raSXa8jfOLM/QCkljLkYuKzYyEXMdec9fcZBXlu72o8TfsgvqYM774UrOb
7fAlKNw0dnWpLRTagW04B3ce0P/GuDtw04ZH0J00tIBI1h6oqsd56bBLgXYk2WnkdY6TXCby0xfE
gZnob1D7myLxpmcg0/LD9vKKrlROWyc249bEpjtVaQHrO4zenbS76afqd9LXyXvdRsGuFzTeDFAG
coSDcwimqCOrNS74n5ZsKyfC4rFhdsFI2kZib+tDWJn+ksTKucn72jsHOrO2pBRLaLxp+pp1RpOA
UM0psoDWzsGYXBypgpcYf/TtLBMui2TKjkw7zJfnyuZSMKtbcCTWAazgkRRzB0WsLBcXKy60kMbq
gkPsTHR3DV6Ck2tdUS4ynWBReVW7hb4lXgohmSoORrzR2VCTBD1Jd5SDCpJxbI3Bqhs8q1/DcyBT
B9H0Degh0FivGHewVRXt7DCfyTtUX5LM8rrz2nyrmSufsyEqYfeI8TYMLflrHgp3XzQRgAKv4BWl
TV8wMqkn/z0YpNrLPIgfugX/6KQgGUSYzt9iojc8zFb9e0gkjGhedXKRMYbVghEKx5oV6F1W9uFN
IQf3ORzGeJu6OEnGym1vS4BlWxTlFE9k0D/ByaV+6eYeH6cETlDUlKq2aoKNYA3At2UZFHlHNzvO
cIYkTobloh2HbWNh2gRG5FLYtNze2tXuJmsN53lg/sRtEt/wYzXbqYRFKa48+Sqf8/tpCNRTy5PA
Lau6ey+PBWGOsHXwkWTBCgMsJLHWG1epuURxXjwm+F0vCZLy0WuucogdT6++GdUt7sKcqLoXPo2y
oSed7GgnKrzNVh76+ypRV8BSVu7sJcip2s3U0NK2+QNdcrdrS909W7NOCIqY9K5IYvfKQRxARYji
xo9C1IxIdc+O8ut9IBlJa8Xc1re4vLfdaL17PYunS2CMGAS90NuN3ayeCPhO7zLMks8qdPHwAN+r
7sAPLM9jGs0Hm3zSfbsM6S8dVPIG8OcxcVT8e47zYcsHJjkqN1UHL0wZJ+HMcMAyDBNePDkD5zbe
kp7iptaf/XC9sQLkvYMHBeK2Nfn8ErgIGXXbqqMktLibOE43eUbEuRwNl5qnsp21dBEyR4u8pmZ7
fJI2U4YiKUEEmQUYRpuXZ2Is0QspzvboYB7dNp49E1ej8+g7UCUG6+0+VrU+qHJUz+5Uyh/Z1NVT
Y3niAjM32OFlCH5l0lvuOtYA78ecZOB1Gh3h/PXhbcN4o1/ZFmQWopXXjz6Ztdmyv+nQ2/vE8yyc
QWPOmD3pnTvK5xQ3fS/cVROa6c4SIyF4UH8goid0S2haZdjvW+Embw7i4u2oa0jtWdFvYIcPPMIZ
FSvDPJntOsvo4YbubsAiNuryrWyZ1vZdi1bUMYp6joUg2O5GBTC5sqnkZerq9BwmyjlAm4/Pk1oc
6k/HT2gECo8rI1twOlWjC5ya0TIo4HxR9lvYFN4Nka0Rb5pjbfi5nJ8Saaxfh9dHmOwKA3dAfLK5
tyE3Us2TGj3GWrhPfeWmp3J23WeOgfpOTo7ed4wvv23dApKSFVE9xkJhvWo1drjcCu0nqKqQAIi0
86FpuA8+nciEO5noWpMfFhaJJXuihO6L3jDPSzui9WkdvFm4wn8pV0dHFgVOL8k8j0+B8stobZMs
3KYLYzVOQlQdYkr66AxavM2kG24TcAAnd0nkLfeieSP94pEtKahXFsafj8RsmHzaRovPQXiMrlPs
joQ0vPRByTE+koytLo7Q6U1hMP+C1UP8GPoofnY4KvRaDCL41cyyoZodCICCesp/fCsjBpYU1Rmv
zfAct7Z30LjTMOUF/mvNU2utsPTLYznAMh3NBESfUeVy7zpdi7PVSk9FWlvEF0f3iYgB2ZHac7xo
7xkJ4Uw41fJIn6beI6SoE/Piq2wPsfZ7WZR6iCEZ4G7qk22Z2dnz5EpgCkvhkDXAK2MTDtFmJzOC
2lc2WE7KyiaMsu7qil0ZKkYlGsAIXlXRmBgygtmepJl66ZuKGgE36Q4a5bhJ2B5BrCPSR/QMfRgr
q7k6WRsI4UuhECdqeWOyjqDmsiynPp7tX57V4bWuJ6AFfWWfh2IU+8Uj49V50XhWncIR4SVgRdJZ
AzfA0Qy1sT5xbM8HMQ45ycOEpQI0ea9YAAJeLFsMKOGajWkmvWszErRzOPIMMHIJQKR77XddS/WH
23J5LENVX3yje4cIHpK2Ad36UFUieWy6tjg2fjriRmwH5DmTaibmSJonJI/YxdVlcUkaJipceWmV
YtyRJji7ANGZxiIqDcxg0vWM6/RL0vFATrIWh8PDt72LUzTWNxesM64s0xHWGAC36e3oZRSQdich
e2QibLHN9J368qsx+1xqu7m0w1DcZyGBytHtxW+7Ih+2qaaFuI3MMPosXLFvgnkJBSjm4tvaeEzI
s0Q/wbOCWybmenol0GwzOe0qe+ZNMfb3EoyzOqWGcOqG3+pgrXTjlne9HYpwTTom+COLTNirZUrs
au0WEv97pnA4rfsxMW/95JI/TVgSqDY8Vt65if38Rll+BOzYW8RdGCRutOWKDQ3OeD6uHYs0zjj3
84TvxH8bHUzq2cpl/QBeS7wjZZqQrtDp7V1NIALRcXLRsFq1WDsyHd0zYlp90dp3d8ykYjypMnFv
KaSCR0sBFKJOFWXIn/USA2Iq7mvZ2ofedmkwwywP9paE4rECBhIfe9ShddsV9ZexgulpDNtsRw0L
ZtBN2gQZZbHU79ieRrrXYMo24xJXBcE7dHKPOSIdAVhm7Lejrn46ti58D7CF3E3QRoRExpk3Gf4C
85a2ThPGIrbwSSBCwoDEqxa2GXjpkh99m2+28sehPWnXheskAQnXG8F+ChsHeSzSo6eWZc8qifpu
7MP8dazHfDf0XvtAGNllGON8VHZr3dYaAl6dRz6CU2SvwjjOeaJhGm40QG88KCZnXcSARHGuqOb9
VWKK7N2NyqnZg65PKXpdOz+L+MoNBhpiTqZRAAgZkvkvvSqbvQCN+3L9HZP/zTo069iQcpSYWVhV
k0blR9eq5Ow0pE5IwJG8a3kc5rwKzkLxcR74OkT8dLgptFN/zg17ZTtjyJ0pIOTcUDkzm85+5Jwb
9guMcPazgJd55Efl42PqEUTOMAW3TeoKhBoTO/f8pD6v0CdO7iTgVNFYrXG76AwtcLBn5ycoCgcT
LSc4UlXNYoIkdCaxstwBH4GFDEkCi8drMsHRL2H1oNaI5twPviEoq6z71hbLglu3Tk4Ef/NXsv3J
wxggnIaN13+XFXky6AjJoaS5y5GGCp7JYhCus82zAfxVgJK9pSzC6BQWkfcVLkN/W4xpW+LUyiAK
BIvPEpsQ9BqRKp/CHHNmPkGrdX02qpD3Y61MrIm+CZzs8NYR8LA7rIzN7hPIH9hzUI6z/NEAnCGY
HDElAvlo4+RaLFKwohBLuhrnuTssAXLmOkvgC6zKKJM/bpOWa5zG1ATVdaSLd99+qMpxdNiRMjvk
oNgdkm5gfpEHZX9RsayJ7k3HJqtBVU3T4n6S9SxvamN9tEjUL5C/vd3A/26oZfJv5Q/dKZkWnNCL
yJc9RNPsQSkqHJmK7gkcVLD34K4cGnvxf9hW4/6RfaBfOGu9S0U46j3SJVEmndrxk5ltjVWIwbIk
8wimhCoTz056LUBTKYIfvOPwiBerfAYYAGR78SCAOF3a+DtBHJ8On1qaUCIjdvlFL5Jtdd44cF1S
THdww4uHgcQGaW6gAfu2r8vnGrTPTUjI+YbzkAovjHFtpYHv7QevRI20LH/YI8l4BaKYdm6lO9LS
2LpiRiCifJOUtQUuuIkRhhi/4vGts4UVJ9o56cBxn7VV4W01cdVQcxTVSYLWR7SqZ87htEIn1YmW
/NW/LIlBf9zg/a5gEizhLSC58Vc7RNeItNeyGSUaowfXLmBujm06Pdi5Uz2KPI2fXMufcK2nwddC
nuBjaExN1ZQRyo6M+p76yGzxPpUfesmQC4YZbUb3rNfBrzVsiNyPR9QT0DBR4qPQcFy/dhV0exJX
k3xp3aq+H9HWp9XSl8Vr6TfVL1Q0zG0RJ3ao2dEyj6YHZW4hTCtyMve0rEwze6+KDoOuFPlvHfen
hY/TwyJ1Beus7LoTizDS26TWDBc9z3ur7cg5NAVeLLX4zaHQ+Mprp1M3bRTjuU2T9nlmjdPFhBWU
7RIk84nVFiXVr1Md+j4fZ06owIPxpwY+g6Y+1wRcOTrGoNxGllP+yjQR6w7sxV74fvWC8k4yzjBA
ORZ+Pd6i48wXdna1iCABaXmg+IfQAp67WuLBR3GsayjsrAIjYkrcKW1TeeBnxsrWYKHkgFa7sTAg
76d+du2VRi/d8vzGr5wvcHPAgCzPsi2tR9aFpXv0W3GIR5f4m29w0kkPgoe6tjEIOilfbtLpFqln
PMTwncnTE4kNYe4/0WrAbZ/J2DuqbKk5ZoeNZNjYn1zoam9Z7EQ/AXuKXuPrq0BL6ct1xYqGNy6s
CZlJeeYgXD85TLmI3zAyzKeJFRnnhqndpiDJuhW1yI5yFA2G+oLtcjOPDafEeEn6BJ6jTR2xxlnb
HIG7sDuGFB81R05htotSZ36w4tHBBCwbNIJ5fkLBDNlus8wMHbju3RtavEJQimbppqwVBD3fdZdf
ee8z8tFLFJ/qQE5vRTWX+F6xVr5T7qJSCjUdcywwYoN7lB/Z+KP7mKiW8GIiMVxKJSpG0BZOCmGj
iWZ9y/jKRP29QLcM2E8z22eTyeKnYT3HU13r4Ti5c3LXxq1gvZMqqwOsFZ9OMwj+OJG+KgaJqF/c
KaKkxNd28lFHsFVQuK3g6CPRIsj4T1UPqspvcTywjU2AF2sn51MAG9g6BU/xqm4MwaUwty6uCSBg
hTA5+cCAZexxNuQrdO6e99yTSI+lBBaGg/bM5JeuSFk9I8sZpeDeF8T6fFFYt37m/lKERUJG2cgS
/GBB8ZjGJJDZazc/1kn+5LLkZT2IlJg8c4ijS6G6FZBlzl3BGo68zeydv1TBBlgQqY9wnL5cdgZu
7KUv3mKJtRJPT5K9DwRdSaaX5NnQQLo1WXykMSu3sI+AQz4PTu1/5YvTHRof13ZM/bOOZcvBnFXz
U1cP5sBHodxI9GwmTXbf/RQF4daoScXT0joLGy94Ol0f6gDRkWgHtqS6A4A5r1vYuquZuAApZnbX
eCvkD3j1WlggfFHgNFNvWI1usUGe1XsIKta+Rt966oZJnUKzdOc88+hqERwT8qTe7P4smQ9QoFni
uynNgHgpAVAAMhSPnez1nV0p744NhzkYxiCyXoZk7sw2W3LzbmaRnERZIlD/T1aCSCndcmbiOEKi
aa9y9gRF5qPoyVGiC1NC13AKIJJyBQYte2HWEU/Wq+PO7YMvMvcSWAP18v8Vy+H/QyBfh4+pg9vu
H9xw/wXm+6+6rz9/I2b9j3v9+f2ny/59M/bfOO1/+wf+6iuMQ3baCxevERQkJxbe3+G+rFcWPlvH
Y+E4oYP083dboRv/ix/Qa8cIijDayTn93VboBv8S+CwaxY6HGzEO/Oi/w/b1nP9s4ov8KIASfF2H
ih+LQsnFSfmPxsKqpHfyvLE/QtMJ+QjYZXuwU0mgVgir3xFDZOFZNjUUW1YwTqdB1QROhlEFF0jg
WGrzngSaPzrdL2aHhDwSb3nF8ayG1VQ6LqYIyCsETEWxbDALanz/Zeiq9YhJ8OqO8cJsLfLMeS+o
x0uucnBoJ4rXKVs7bm+ucSBdNysWWxHXaMQCAyL14PDprjQz8ntv7xG35I2Tz9ZNHSUJpttmRK+d
i+62T9r2fp6aEKZMFgA2wdGI0Z383yrtKuu7iFv3JLLRHKkrzXM3cZSvh0YGvEq2dQG9yvO7AvcQ
3BLSUh8tFr37nCUXJRrNpF9m+Jh/Cur7aFV0Y/VtRbVFBtiTJOIqy/uQbpKxXn2ETYE1ZVv59L6U
1SKD1xZyS29xNafZ2iMHC2+qnn4IxfakzTu2Q26GUjMvJj44P+DYsN4AD6Hr+O1wh0M/AznvJvYu
5Q3jhmJQBn2S5Bq7XMyTry3qfRweGi2lB3sEfGg3h635GFwnf7ayzn1FrEpe26XiFz0SjmeAHIzD
c0XW4zCykOc+zBz5MrKpK1+bgNgdY8nsQ0bs+8S+HCQXHpF650x9W69TSPOPisWLN4p1M0QgGeRk
kxsBxYvIhlfs8fRxrXOOrluL1w4ZuLJ/MlKVy7ZNoxhqnG/5EO8Sv9z3xizvDb5DjGZxwfaUWhPd
Ktp4uVcMEzfdVNU9yXg1EldEVnvTLEW6YJm9rt1UQf6hm0BiUPRBPW282mdXp/bzBeMFu3JhRSE7
G7ZzkQFdSTtZiDy3UfXkLboIVqXTTM4+z5NUooJypCNklOaWYU/vPGWzsgGZlr2vj6OvbHurkhLK
URYxkGP7y5SwptTy7PKnTI3Oj23XCfsucuSoWDq5eF2MZynMomeLVuNpzstmM6UD+wJzt7rTU0A2
UQUho5ak+syWaTgqr5i6ryrMBueOuVI6rGbH84AG4YN0Etw8CivnD55lwJtESNddj8DGSqqB+XAC
xpHuFgoQWwfrxO/3gJexzogUSgVd464VEgpxKiiUuPupPKmJ58eAzUVEfXCsEHUMpD63PFl/iorp
QYhMStyFbX5yWIotT2B/JLLnHJ0l4+qukBuPBXAa8B46OlsVcVhZ5vl20KgntMlX1kgf39BXO8RM
q/aiU57uJYmL33Adhz0hl+otN6K+tRv4B4uJu0cxdFDCIpLxVGzpMy7Y+hPtKdygybWfI8Xie6bL
u8a7Ml1KNracRJV5B3YoxZemTYMtBzKQfaDVu5R6Zodp80t3dfcr9tKCncKUz7+oCBecG93wbQsN
vZRW4Y4XxF6Dwcfvy8WK5C+rZddY2GJ8z/bI0FnJ2SuRSlmXjF0JvRPSzSyjX3no6Z80ieR3j4Pw
Rw9LN8I9mSlYZaTKdy7++EwRWlHQBuqLIWNLRChL71xR1W+j9oezra5bB0Ux/CQZlEsngfeGCaCm
wpVMDTFMAegbkn09i2twH5vGKSUEckSQdTE1AFJrhq6pDn6iGxZnAaGFYmmRQ/MK64VvOK6cCipj
IFKz7Vo338aZEL+Rw6ajzfq30xQkHtgv5mOGTOI68Lzkuthh2jQa6calv/8eejnvbPyJ6OhBUd8m
s+vjNbOxg4WN+FClY7+0pe08KBoVmzO+HTmEQ2jHybIcbcsvLqgDsGzA7OwgbNRP7Etj3P0PV/L/
yqB+3RGu/oNa/1+uNu+f/elLSQ9dNiFKMMuGIbOl8SnyGvo/rBQCYAjX9nqqhtHbERCZXuLMo0Ir
S8qmdTKwYpdft0n4krodyeGN0mJ3bhWak1gAta3CCvsPRsXY3XthUJD/KOf56MsCvYltoWvHt8z3
WIbEnIaKYVVmORtwZ+w75m1Jf7mgY1AcYkrq3CLTFljuvzF3XjuSI1uW/aFhg5rGVxfB0CozUsQL
kZJaa379LMbtQUVaJZ1oBxqYt0KgkuY02jFxbJ+1p08AbGavKbHVHYzB90xOS+C90rq4IdHhP7qO
od4YGfQoEVJwDfdwSpF+Rz6s8xxNlh73F6FlKN8RVnbG0ZhSzIX0ILoalKH5UapU6s/ZAp5PKvKh
86xUmFRblQbdqAlycZmHfbEoNKhi1w4FW9uHjnmKawlKNckaAYDNf8L+GTjMa61ac/FP/bQyvRpp
AOATink3sLtGn7pLRjXTjiHO0Vew0gDFIKPsbZAsTmsllyTRgREb2JuTq6+4IucMZpOirnNK+UGY
/SiQIV2praLwDjHmUtxkNd/JpOkUtnEmRSjuH50a8gB5pr7d60uXgB7RblQl754yUts36DDV744d
Rx4enAn10ObkudgyfRxsn9L4Squ8RidfjjVThWbKgrs4oRKGuWP/VBrFvsT0pbxShOkeJ2ozb8yZ
RWTs8fUblPreV8bB46PjPmJpw0VVaL9RmuufHT7JjTKOXHe9LVQaEtZDvKxe2bKOcZmkdx6LMnzK
guKtYjfotfWM0IVVkBVao7xh1rXf5ds6iUcV1Mv0bf1Uh2TBIvfsDPaFpfl3yYRtFY4oEJBPB461
OEf8EThU3AlbVYWKxk3XNU0qNkG5XoUx1zpXQofqd8Bzj2NbGxXTA/c3xstQtCbQjSJKEBMUNpna
QPvCyTb/mC8gvDpMtZ8cZd14n5lpz9JSAo65SPCpR3CxkElqbbDbfYHwtNsN6gABCV05SVO9izKA
NkILr4DJiuFhNFPGEpTc4VPDBPbsxipHZlQceL3fltEs7lCxJI9tZVFDySyMf01sUF+JSR51XlrJ
HmyPBIs1zil7F5Nbt/HvouWqB/lwdFUiSzgUpfKToypmpPVETBj9eGmNjnvtTv1ATSsaNuYQuFp4
Hn4aKP+H4o15w3WnUcXHwDAvfO6YqP22k0OB2fxSiTGDCbVrhRptLmT61FPdHLcyPZgN5y5o9OBS
C1w0nlpOLqtpdPMK61QOsEqqkIErZ3QpnMRvqGakRHxqIhLm3bCrhuk4G3VCtXZpITQB07/DRKG5
JE9s4VxUl4+i1uwXCouNQ28IMkYB2pehwFkjwMMMgYM9PYqh1PcE87INLjOyBT6tzxH78US4zR6v
7/7VCHggFetURbR+oD+ThRAfM0LsUlFB/0cm6cRJmwBlRUulZlUj1mziyX402Rk+9giivg16ZX8K
UxAhw6BQs4zZ2lMRVvVvThrdvWumSUTiu0l+mrZPKQk7gsDNf6aTWX5JTRsFFUp7qHGu2Vtwq0pQ
LU5KWo7aPB9X9w/OFET9/bRMZYOmRwAG1D57La1O067HDo/7ncqGKTwYyLuRt5G4ja6dZWpVxgCw
TaFFDkqEivIowPYTRRwjDAiveZvL7WVaN99meJw7mOwVqqp2Taokz8PbQsAAY1GAecgCkbwtFuJt
4aiKaXwZ3paTEkUqwVrPHWQffwrus2Xtsd+WocQU/lNe1vMXsPOIUgsbd7q4aYEhLmaWRlmBWkgQ
de2KTLceu2nwq6tRRGI8Dp2Wf4KCl9zNQWIis7ThzMSu+6UDk/TRNor4uuvM+W5WEhLZhlrnH6wB
XRYpyelGY7rfC/ySuKc1U/XaxokY2s3UloC0qg6pmr7UlJPESgsjQCo1DcMlsmqoutlQXVkhgFCY
CqW7p555fOopP7/oy05Z4JyNHh+4QbPQykzjaw1nN0Q321XhrslF9k2h8OImnzLb3aXAUigGRypL
CQmbYBB9EIEpsNARjmKjEsXPEbTrb2VTjR81c8xvY7YgTLy53iSQqTXrchyoxDrE4aTvTRVr4J2F
2uQpiqw02xvWhIFVbdoYYdnoLMxL4D3Tqypq5X5QGfA7JfctziRqGz4j0KvuzM4B6Wwb8c9YLxE8
qm0jPoOnqGGHliFX8JQGhrfU+lNNQqULx4mSGk5y7nAFvpKvyz6Uo1q/qDU5losSNT9kn6LOqWNL
eLkoq9LfeCLkX9FDjyn8OHJMO4T6MydMo1PnI7cV4Xeu9nUfFbDjvqZWYf1IE7z6boa2tPKbiYuO
8kLJHWyUkzkUX1HzUgU3I8vtL8uwc1iKSYZZwai85I2FcaeNGQYHmfaD6K0SQ0kn4Z7FwC1EP1bL
UTlyVWI3ccNg2Gf4EkwXXVap+tVo2T01Fw21K4hBcVGgUunrOKfK7xZ0A6yHyFaBBzKXZAe2v/0d
EKru6xwaxvdAaVChmzH/AseKIXrOiSj3IgkdivAbt4R1lAXIfxIbOe4+KaFm+AqFgWyiIvHDSrmt
2Sv5mB0p1u+ftVoLHzBP5o6mVZqRZSac25umjt0H0pTucx3q+b051yBXp5qis1w3bOOIxJq8Qk6q
HRcf0QJ14HQRf6tNBeROxjnsECNniamoY9Viwo6B3zI8l1JCoxGkzjv03amT9iOo8gT+IFMaoI5M
JaFnRllkkKrM6hy9XoTVGDxY0MJ8mvGS3QfeKXrS+R9zv81fk6ogKwxKHFQtokdOh8PIX7AG6ih5
1hXD+CrgnH8tR7350lVG83sMVJxdlBY/uP3MyfWTNqpL9VxaURbod4ql3DZdp2AgMwf44w6gR/B9
z5XIvwNfQMW82yk95R21wCDPDeuHRKsovxh6Lhi5BG7CcK/CGGCjVKvGfZX6y/Z0NNIrSCWl682d
yzWtjqOP81Bp8N4Os5lj/sMelHzrlNdUeKvFvapBaBxcZwKIUpsABJDzst6HDbcmOxdY9SNA9NDT
xqz5RKVG+zMgKYBWyx/RsDRdSlZlIgi/cQTvdx3kWIcKKrs68CI6ygFrcG7mIJ4+BUOMeY09Ky6S
YBdqwg6p1tBwSks4yFREEIYQC3hJcUR1Fc9d+9G00lg7YDFcNDs1NfLAMxCn3aDhW65hzNFLKzDI
0IIjoG5zysM0nTLJtp0YXW69zEZlhG/cgUkSvYFDyukiyrjZ2pdk0/tjTy1J5I2VOV3mqlNA23Ht
8ojnqF4cWWQGQK4p/OQSVcePuZ6NG3xXE/XIXnYed25uF+0+Q+p26Y+JleyH0FRJEpsxsG9jLM3y
WsPRcz74ZjG9lnD+92oXZy8jlwS/rGQQnJnc/LNlJeEnzay0b4bupC+DqmhXhWa2XmNP4CERdlzg
5NP9FlpZ5IdSpGl8gXmKjTEzO/bvPeP7Ogi7BplhDKM7Cxzrh+kEDZQJt7TQRNbz9YyY5IosGKoR
ZHbqfQrU5UC0VuSoKQXjbImUmy13nFAkUOq7igPvs0MV3AFxBfKMoGm6i0UD/xPJUvV9FpbD6VWl
sidNzPFj1o0dp/oQb9vUZqZnmgX/mqrWtU8O/LNus1nusTL2ONwO0HWFA0wX8GKyC8GmQfbtseaz
tTR9UXLDfYbb59yX1VBe8rtBJ2Wq4b6GHeVaNkpIwLuRSWEXZXC3tZYVv8IG3xCqWxBUksu0wrup
FvqLWdfubZBbERjmZvD6JHUf2KkU39txxswonWYQtXroR5emabq3nR1My4kbQpkx5Hdh3tuejqXU
pVuIvDugRnT/dwxQ///Lsf8oupzkxvOvICryP1LkGmXy6/X6V/nP6Nu//v9/sukQGjUS4xSUqeZS
+f8fqzxb/JfO/Q9+eIxRg//8x/XUcP6L/Z5mOkIITWC0RxL8v6v030r7Ter3HR3poe26/yPX0z+T
6YpOE6bNYR9AwPskuqtHPRX6o3NsceBEgTlPE/XU9nj/rhv+ktL481z2z+Ol81jsKICXRsrGSV6l
wXWTxpaG8KduXolZsFu5NlBe1mrUnm6dBf84Cf7T4vKiP74RkEGDE+3/cbM5EV3i28es7rX4QYf0
OIEUWto1Usup/0OuwMwx+EWlczoFRf4eJrDWbwyL9800tmrHA8rLI8lVSvWWEx2+UBg+v57XcZJv
ISI5tYxdZscO1fKd7bJgPLe4nU23k2jz0YOvyN1iNlXl8+kG116IMfj+hagKKXtnabBPXWfEOI/L
673ZdJgJnW5gGVH/6cfljumfDyPltEQ0Q5LqqDsX6VTELz73jRR/IaNGUFoblUD3ajZWOn443dwb
y+Ev7VnS9RCTZZNYWL4fO/Qr1V7o6EOzkUv1yU2Vr11nj/FhMuENUwjocNmccA2W7hUqY7Pb0z9h
5Y0tbubedynOIaC2rcE6DgCm2MYWv0M8aSu1Tw/DGNydbmTlu1lL5L0b7wXBijSp5SQIH/VLUNcg
GkjlX55++torSNNDKihZaIzaoporin6pRVPcgjuDc2VY9qLEyKeL0w2tfi5ppiiUwSpxoQAtEIC9
hEj+iWt4B3GRS22tq4NaCzoUEHbXcwYbXpK2P5xuea0Dl7+/68A6HaiT1Svr2BbKPB/BlcbBoYS1
EpzZgDRV6GOgiYlazqOtBqBDkiRBdDaCcfI3GliZZE0psjKXi/W4CxyvNalcPFjL1vipbmoluTEq
UBLXrRK6zhNTHZWn53WaND3p8aTkBXJALyffaT+2MMSUD1Ch1WBjGl95J0uajhYQLbWrFjHr+CaF
ByEJYKUP4WBkcQWYYxhDcg9w4M97H6kL3SIxKciffOqJxJxdDDWVXJRHZkXvnW5gGcZ/mY1MaTbC
us0ngaXwjdpOb0HaFbl6JCmQAhSI2mHciNe1ZqQppyr6ilKvTHilTqFKUk/hQ1VC2WniInw4702k
CWdIRgH6wnI9XRmxktE4mN+4A1jGZ65xk/G8D2JKEw8eP2UinFJ4dWpOV0oGfdUNNFyfTr/EStCb
8mzjRxN42Nn2OqfSR3Kvo/nVnrEyOv34tc8gzSkdiGqHbLztvdULjUB3jizmOc4SGiSt022svYLx
57zV4UU84XWIJ2GDaOdIKSB80Ead0NWebmDtJaQYT1zFqtxx+QRVbbjUD3RU9Uai7NrrREnz6sy+
kiLd0SeubJTR9jBEne90bgPvqck2oLha6cYudKWrDCn4nInfry7uJT2E9dQLrUlrD9h2KMZG2K0s
k4YUdmM0VTboAsdDucAlaKGjmT+U7mLV0GQ6t8Xo4ah3O/1dVqbGt8vDdwvWFMSBmuFrAZSqL50L
kjzKcJvqet8fCvLm2n1i9Y56K0iujV9PN7l01F9mL0OKxnQMfFIHXOtxCgk19Obm3Pxo9Dksjwqe
B/YTWd8UkSZGWO0tYrpS/zItUqCn082vfb9lhL5/Y6hM4BUU38scBedIbqJwkYJuevrpa1sPY2n2
3ePBqYx4zsNBpdC7LuCt+H17FEFMtXRAHib4TAHHwL30LHLrfuQEl9/pHNjiL/CIkUKe9yt0aQkS
uT6L3qlmT0uaA5cNl4Yy3nHs/4Jz2IdRKJ6S2FT5j1wZOlen21wZSZoUFzHXTurgN7Onl1QGI1SE
REuJYmpipQhisoLqk240tTKZaFKEkLoO51kjnzko1i/2eUl/YbZJiaPT4NgbXbg2TKQZUeC8UxZD
ZHql4zfG3p7dX+U4DtXGhLsW5NJ8mNZg9qYRlq1pRIMXTEN8rJEAPCuimL0x87uNo9/aa0gTIqXo
tohxqPcCdY5fY1Epjz7kqI3pdu3p0jDDvS6PcTVH1A2mH7GQJrJ510EPaM6bnmRZHmqdydLHWngt
9z/6lem0uv6pKo0lAYklE5waLsyDH6TpG33jy6wMLl0aXGSzUkKxtj1b+AAHZselamxOguoXltkU
D56OlrVWpI3PbM5cNtmcr8IgTY52y31JXlIdGWpUJ59uYuXj6NI8S2GqSnnWiJCigwynR9iPpSWJ
yPOevrzYu3nO1oAxYc89e7GOi6WO9PbgT4V+3sDSl3d693QOolyLwxbz9KaC8RJqn3Oy1md2jPHn
wykvz80xDWYvcpT5aei5Nzn0gYI/wXldI8V2GHdtaUAk8RQ/c68UldJczjfmmV0jRTSyc6tsE57O
9asJOZkNwaSCrjvrt2vSuDQoS8njxOeqiNH57LY4WGlmkWxs95cY+svSr0lDss2JXJDCg0f+vjoy
el6VJLkdSjDjhul/aQoKCnCf2uiptRVJGqIaJsO+mGNEf2h4d3AIrUMAsDgpO4yWC2ykyjHdeLGV
WHuTF78br6z4PqVw2Opg0uNjLGxxieyEYxIeTn+W5Sf/reOkIWv5iASUmfyTIHtx3do2Dk0ZCCQ3
T/KNqXbtFaRRS+L2D7SqrwUJ4hIKtX6d9wrSuE20CCJbr4/HMcCDgvuEj46DSzigyODMsSutRijx
EBUIDImqNCRB24CFq1y323j6yooNyPaPKckoY1P3oV0dy1z5Gowgb/rGfSib+Jr76fi8qUOVFp8E
1YsChOS/X8HUETNavb31CiufWJWD2xJ4doSLg83gUuuyPL05v4Ok4E7wvfHThqfjcYgaoZweAZ/f
dwIejG2DpTg9jNbeQQrq0LREoQIpQTGg/yqMXBx9CsDP7P6l0XdhDKo8pUifh4tGZMfZDKdjMNjh
9emfvjIfqVIQjy3pp3RK+Ol6fWm69YexRWPQmDMCEvMz5TbJRh+tNaT/+RpYvOo5fI7uyE2FNzTq
fZxUqNDj72gULu0o28gWr511VCmkG3isQAgGQCeRBvd2vBWJCx232tuJchnUKrw/8ymLLJy5zTNf
TYpx1cdiaQphgVHox+IXe5jDYYQ9Rt/MRPsABu2s7Q0XYn92YdW4Y8wOE5m37WLEFCNc62rd2XiL
v0/ntiuFuWOgoY0UClcLU7EvAsVetPiN88BcmG4Mtr/HCWUtf77A2Jl6DlWi82YQPQ32m+i59vMY
Os7hnNFsu1K469XoZh326p4F4AMWpAXwLYMXy3jWqNJ1rbtsEpl3urG1t5GiXot8vS5G7Dap9U+v
kYBrhwb4zfH009c+hxT2HYpeIwDG5LWuAVZ6vBkbnG1yoWx01drz5cBvEO9Ok9J6UajcM+t+xS/7
CW7c0+mf//eVCa3qn5/ajSKk7LnTelx9ZrsQhcuuL8LnXkAFSoDRnG5l7SWkYMe3Uqld0XVeHVl3
VQ2ggWTUQ2uPn897vhTZ3GQPZUNq4qjXEXxJ/wM2PJ8pCLg5/fiVycoWUkSLaAgUtgj4h/iz6lEr
gfmQD4N41goKSwsE0o6PXapZt8XdiMDoYHZ1ttF3K19ISPHeB1YXJjwZTWHsU12eglYZXB0Em3Au
kKh0G4mRtXakoO+qVFdTyHso5uOHJENYBkkDDZAOP6tyf5/uybVGlr+/WyR9EVUO8LnOG3o4EFo9
P2RZibRYLx9TCgdON7IS8GIZhe8aQStkRmAAW4/KoV+gt9DJVqPzePrhK0NZSPGuw/uuqU1iNumH
exgGD8bc35Td+Hze46Vwp4Ie478w6TxU2vBVi+LoD8VrWokzf74U7yb86SEyeL5QhscEBiQ68GuE
XBsrx9r3lQIdoTQcJ3RrLH3KE2Xm464TIwm2IuJGAM7e6U5ahuS/TzS2kMJd08rSmRVdYbfY37SZ
iY1j8QI+5IDp1X2nVxt7lJVP7UhRr4QcOeqCvko6NnT+fNSN5sLPwuPpt1gZpo4U2CYmkhiza8qx
mPvLetBvcMw8/eS1Hy6FcgngyEYS3nmG1l5RZXAJDoYdabcxHa79cCmIo7QdYa/yw/XiA5hSkFa/
Tv/utQcv7/MucFM3rss54btqhfgGfOc+cZ3L8x4thW1X9ck4UTLh4W+kfZynVgeSbzSH009fGZCO
FLUCoRXcE7f1NP8hCbFqRzgpdLi3qvqkN/p5w96RYjfQ20ApTRW/9goXPk3bK6r9DQslfGFVShmV
9MyBKQUxo76i9ow9gTUP5Z6rtwpPJPzQTvfVWzroL9HrSNErGmroTatXjuOF8Mar8AtSYE7E8Avb
3fTQH3MokIf0qX7xi8PWBcNKRCySt/cjKwzCyqzCqfXCKrhr1ejVCuDBFIr//fRLrT1fimWA/ME0
5X5z1MLyMiJBf/AVxJmhmDa+/VoDUkjXXady10kDIrUeRZl/R7ZByZV73rLwL/WdaU0qvJYGPoPx
OOrJ91RP76iv3nj8SmDL1jvwfRzoRFqL6a5h3tsFRvGVOdob0bey6NhSbIeN2afswCl0Q8e8y7oO
jEyxxxjiRYuMrZrItQ8ghfjoduaQuEwgjq4O1DggrW8Plqjn9FBWRbO121trRorxcshQYMfEXmCW
35Sh/7xU6Kp+urHdX3u8FNo9KLfaNuiq3IxI6S9LspKyHTe6ud34GmtNSOGNybND6nrkRKGHt/Xs
vGIBeufn4uV0pK0MJVlNF2O/bDqh0eC2ZtzVsRIdgQlE3umHr/x2WSjXBVR/uV3PYcuaDqZaXwmo
h+kwb+jw1n67HMQWtvWBkTWerlM2q9fGqztCGDvvt0ur8gRsgMRT23jm1N+EOH0UQ/FQ9dlGCK8E
mbV02bu1WeeODsWwgoHp4D+Hwr4GefOREhlq5HwQ0qffYa0RKZILawCjYNJI5UaAdt3ykqL1r3YB
FiJPLk63sQim/7Z7tKRI7krKoKjOrhe3US9rEP9aEF52Zmb9BHkGzxF3zjwIAWmrS51BWB4itfxA
JXIF/1fdOqSsDTUp0IcFa1RRceCBBXpoWotSKudj4xqfTr/l2uOlQG8Ho6GEoMD2WjE8qHx3I4Zi
Kh6npx+/suGxpCDvfZHY2IvX3tBGR0cfgZ35zVNg1B3Vv9FdY9Ubs8lKyMhytWg2/aYeYSS5YUnp
3HSfiTN3yVBg/hjRlCDrcF2d2guz3up2NYXOdxXM1N0QY6uwsdtZ+Q6mFPJWko95Ulh01NTCV2sP
aWh+prDt4+nvsNY9SyC9i8oRIWxqk3tgRqGMNZuoT0Knamx0/tqPX/7+7umBHlrsZfTaS03t8xDH
z6j3Qd+XG2N07ccvf3/3+HCsqAxSw8az9Ai7TtwgsNUKuP9MNn7/0gt/2WmaUqSD0gsEvK7am0fl
Kcr0j2lVPo554Y15dzz9Ada6SArjNLIqMgI00fgU84ngroCf3UZbF2trj5fCOBWTD/tlqr3acH6o
vWDPL/T2SQNmvbEmrbUgRbLu9JgQRgzQbpiaXZVqN0G11IfH7sbJa6UBWfOWYfnTjk3IK5gB7Ghb
f4DK8RDW7s+zvoAseWtrk4Jdly+wcOL6CdPDMPeEr583hmSRmzsEaRdXQe1RAP0JtflzVZcf7D54
KLHOOP0GK8NUFrWhbapV9ty1BxBkbyUpx/bqdhTZ7VCL4+km1j7C8vd3oUbaFSALhtoUuonP4BZv
JxRPaVJ9Oe/xUiT7I25dQRmzpNJX1DEGkPZxvd3jYnTePGpIodwacaWA66y8xB1f4Js+1XryRDnn
y+kXWH7oX2YKQwpjVeVwmFtq5QmRYsIG8plIG4vsw+nHSx6k/6/mxF4Kq973fxy78dzHEz+/Kl9m
J3usRXUXKc13o4KKqxb2C7DFDoi7Ye0gU3c7MjbajtrVM99PinIq/7DKEkblzW6t77XGvO+HYEuf
u9J5stCqU3JRWGNReYE1h+1i54K35S/h9slGPmutAWmlNifYldyaV95UNm3paVqFk6Dvm9XWJc5a
A9IqPSWwhiATlp5lBWpwSEan7Cgxd4b6vBCX9VQa/GaqfRWcN/zhJ5nL29Fum32lxfdqrZYXp0fZ
SpDrUpA7Dg6Saq+WnpHUL9ZiX6vaDcYXnOs3XmOthaX/3k0joAw0iBo5ia15zn/18zhda7Acv4Es
yLeUGGttSJE+RrVdDyNdBawabyu7PpSJ/gwI7yy5ja1LoZ7qBQx8pyu9Ohfl5dSozcWQFuHGarc2
kqRA743emBYXCz60NX9WCz+A6CTwKzj9idceL8WxwSxr6ROf2M39qrlwOmGYO8sv8CY/3cDKWiQr
cbkdTYq87EuPuuHYa0hp1rV4KfL8G9yzM/eVsgbXSTLYJm3NMDLbD1HQPGEg/hm3Ju/0O6x0kqxD
C3y4zGkaVJ6Tu695ATM7NM2tq8y1hy8d9y4EqJx3hNJlJTVOSv2qAIu+6pKsP2/4yNigEqv2GLPo
wvNVqMKkZg5UedvH8/pleaV3P72esIYqgWN4omjbHfXaV0m+KWJbMql/WUHfTtvvHo7dI9pCAX09
jqdIeQmcWasyCNu1bzzbamfUN1hU2Oq+8x0xPTaOD50K7pddAvnqLAEeQU+0ZG+6/oCrbFAaw2EY
prj+NgpsbfDa0jQWSjjN8VU2+EF9HYwUyHnKjF3Zo9Ek3Ly6hm73r/C6k+iD6xdWixFY44hDVNnq
dAGST4uOC5cr/zo6puk/tqatxN/VwE7AxecODqll0lbZvU2KQNvhDubgA2lAtz8OZT1OB/jPrvXs
jpmOe82EjduFlhtTB6jInfHac/sMOyKntNWrIfdjFx97w/Wf8TpeoFqVr/okGTpD5Bufc2WiVKXP
WeVRSy2ES49TrLqzkupTnVfaQh1+Pj1e1hqQZmI1qqkhxyrEq6FDBQfcB4orHU3kV46F0JrPa0T/
c1BqeaTBi8CTCns3azyG2Mn+Krtw/OkovNLhdCMrQSuLjdqsGnwlbBn5ZvobyShEomZLjb/y7Lct
37uBn41mxwAyCnA1zbgrBhwixFTsT//wlU+gScsJwtaJXXpaerAeXvsxf3C1AKOE6Lx9+5ve4d1v
77nJG1Od3251PpM9ztYFKBPhbnT7yq+XZY+YRBqTBiAMuoM77nzFBUI0xj8BCWys5WsNSBvDWg1g
aHMdTIYLeF7BSmIMyivUzY9ndb8seowpRO9zRyXEVNWl7kVJLyiRjC4LLNjOm/FVaT0J7Ujtct1u
PIfbtqsZBgOH8NrcCOGVPJ26dNy7D4yhOS42Zc/AH+t4j346vuHkATN2rPWryYgqMJLqRk5wZeug
SnuTshvqvpqcgpNyYX/MgRx+SWalwMJ2Gr5OIIV/n/4of38nS5bXAVuEMNdxu5rCBMTtK4gw2kMH
p99WyWxAXYkUCxYOH+rb6Qb/HuGWrLgbyhwc5xiwXRHFawdIDr5tdN6KD6f6zy9UOoMfzwGLsjG1
9d7tNJt1f1DP2gpZstAO0NTUWBEZr7xI0+tQ5MlNmzTqp/M6RhpdTYybgF8UTB9551yHuaG+csid
NsbTWrcvf383dp0Ra8qsYSuKmVx61eUi5j693ZIg/n20UkX/59NBYAK5W2ZWkYlrbHnv2cS9GtH0
qWuzrcu8tTeQ1za4yt3I4dhTptz4hUPX/GvOuqzdWBzWHi8tDpaOdxe+CJxabacHHezm2l71Yfpu
6DxWZG+WK0U0lcm+b6ci91BstckjNp6T2OMkrGPF2RTKRwDg94pwejxgWyaya2FP9XQdKpZVbIyB
la8kpK+UKYoaDHBGvHlAnkh9upeH+pMdBndKoL+cNYqF9JXaMK0DGJO551rCoI4cZiUXgfl5H0mW
DtaOwe43Zl88TFUo9rgUkgXNwrxML877+dIaaKsGPNqKadc36ji7BXgtSPOMVbt1obsyzIQ0Q81q
V1PZreeeYWgRK/gQDyZJKrN3d6ff4O+ruCWWj/8u0O1mYcLpNNAE0ZemhW07d58pKflx+vFrv1+a
pdI2m1q3wyq0rPNmPwbG77m1tn772sOXv7/77UGFi0YDRNjrwZimenKt681ZmxtLSOE9OCChcnrG
i6Zivg1UTPTm1o0/miLUN8bOWs9LAd7EZl6YuZZ5bBTunX6+8W0dA5atu4WVzpEFdMHIDaddF0RW
rJiXhh9Gl2kJWvX0d1358bJ+bkjsSPSJkXlmgZPyBMzwYxGb/WXodPl5ECfLkca+6Y6gSnI1Y3eW
x0ihxKWv6R+qaX45/Q5rPSQN/brMg8B3I3rIDIdb0brqgXVIfzz99LUeWv7+bnC6QwKAV2P1j42Q
ClisMqz5KsQrZzoMqVI4v083s/YSy9/fNQMwyccdI2CKsxUF97HcFcM+UVS3OPNL/2sViPBUdKPM
09PuOS20Q9eqz4HmH0///rfT1L9zF5YsrINV0gq15gWsFD94xb3U8v6xMrOjGoL1LsaLwjLvJsP/
rUKEpBh2o921zyMFeB4LoSRoKY/NbGiXRtIGF/2klB/y0MrPC3BZa5dGOX6NepN6WIyUWK5FqVdm
huW1kSXO+ziytA77x0zFSTn1+jn9UVTpjQ7nkSzEvJH8X+mlxVbm/ejqJthOHZhbj02/CPeUUZeY
BODXNKcubq6nh8BaI1Kcg0byffA0qTfXzncrxWY0DKGhTxs7qZUIkeV1JvaToUVJKVW9BT6/dWWE
H52u3VIyLL/yL+NXltdFoHVx/lg+AbYp1B6U1fUUtl/iwSiOaaLYOz/PzI0RtcxMf2tLCnb4+N04
17wKhNm7OMIsoctqSvY0yFhQd87Lqli2FPKuPTuT1bDl14ZWmw5Rh/Z1J2y9ajbKHda+uLTrE/2A
UVcc8h6hPR20xDAfGnyLscDSyjO/uhTfkx1x0zBUGFtowVhcx9gm3es6iO2NV3i7Pfzbt5CWb+wO
9dG2O4YVVQ4Z9aSVakElgf1IoYqGYU04lrjgcP+uJl5c+4K6qliExWfNovqtTINyjy+J8uwEo+Cq
a0IZ2B6d0FXSL2Whw+QfyiGs9p0Vjz+MzARkW8bt9YR9JhV78NTd2Q0XUHgWmfPHUKNU6an2w3l6
wIa6C+7jMlTmg5FhlnNnFEbt7g3dL/qNbd3KB5SFgNZsV/pC8zgGPtdovZu4t4MdZ5eDqcafz5oV
ZDlgqMRGP2Pv67Wx9anx1QPj7ylRpo3vt/YG0qTDYXbKMIRKPGPGxTEFYl/N7Re32jo8rUwL1hLC
79ZlcDygqWE/k67IU536oanGUXJCi3GYs0qZrx2ti3H+dZX4PLWEJasEtcq1bIDzCclQBaBu8ua3
mF3YNpfqLSVSG2vCyiRkSZNQSI5bM2oj8aoyiBYTDiYgfbou8/zCHpqtS9u17yPNQZoaRF1Sd4ln
p130Ac26+SDCYPw2xpqykf1ba0KahVTfdQK9rDADGo3ExmdmbMXvxizn9jLCk0TfmInW+kuaidBK
BF1vg24JIm5HLjprxEc2pmAAQLPQ96LfvMBayxnIykB8ryDQ1GniqdlvX3xBJn1sZ+N3CSp8rEuc
TMQRDdB9W28l0P5+8YQb3J+jXBmxe3Kw+PTmXLkMtfAASGantup+rtrdqGVHHYeUET/vs+YEWTW4
GJ+LOXVcnE0rp70CW2xdFMJFimAHPZ4A57UiTQ0Wz4a97yiHsejKW6zjzH0F7vsxZYe9sW9b2ZPI
YDvQZlUUTVyhOY7VXtiRFuwjRd06OK09fRnw7+aePiJhanRa6NmTIS5waI3wsgp+n+6dtYcvf3/3
cHyf4Fc7OJlpfXSt+sbOLOyNjl97tBTzC7G0oXrHh2JuUjLFjhyTm9O/eiXWTSnWJ7B+UQNl9pBE
+k0dtpdu9VjH562GphTh6ChVhyHjH8p4wK886uKLMVKeAwDm5/16aa/hW5ioTQZw8bEDNizystkZ
imodUyX8dbqFtalDVgpC4K2x2lbwbc/rX3pUfaE+8R6kwlM9Ghe+Yj+MfdjvqOL5leFZfrrRlZlR
Vg8GOLkpPaY5Xorh6UVf+OO1hg/srjECbc+NpNiY6FdmKVlGqEwjd6lZHf1fzs5kOW6ca9pXxAhi
4LTlpKpSqSRLtmR7w7A8gCBBcAJIkFf/Z72r/vS3rIjedXRYVRIH4OCczHwQu8luJ8bvQMc6Aw5Q
BIzBLT6c8dztqbb/LbYyeKspdI0/gmjSJzk6md5a6qtzBcGP8Z7//bq9856wN+93DanuqLgGmWgL
z2IJSsTNf/tvH/3m7d5q50QnUNgpA+6dthpLuQoe//7h792HN+/3AofE3ou+yrsheq7WKPOWr/H8
vUOvgmn6CK4tAD4fiWneu0hv3nik3m+APw0SvV/hA9a+2T/VBDz1f9uK3ooKE8i9edQGQF7zfqep
IfVYeqBo2aXavQ++470/4c1rb0Nd6WhkCTzne+raT6T/aPD/jiYSeNf/u4rzcCdIGROgXWweW267
tunYjyh0EIlAPzGd6i2AqtdDlDlyd3fnJ59WM/VjEcGYa8B3BOvvxqBAnz6YNbzzp74Nb3MeIG4+
Ndfj2mTAXFl0J8smUsNHdLD3vuDNpq6lNCHAXFFuk90LTnGrN1ciRR0u9b8/3O8U/G9VhpNp7Q4O
hy1sj0DMtloeZNVd2mr6HfhracePLJzvLJpvhYYoGQM2sA7fA2Acaiz/rm2ETmfrHToefSBMf+9L
rlfxH5v8EIHdXhl8yWLXNvU6cqG7PG47eUnI/MGu+d53vFkNeG2RzmJhBmiAUdR6f5jF8jUKg99o
prz+/Z68d9PfrAF9G8e+zypTLLTu0tjzkGjjuF/+t09/s+2LeGt97jGEwcCgC8rbJC5AdZrnv3/6
OxXL2yRQjlYbI+FoCuPPOpVhBU2aSQh4rcBa/v0r3rk8b/WGclpJj9m0KSqkHnwZ5IREr9Dfow9q
rmuT8F86JG+VhjvAxKMB4a1oJjygdkY6vR/cUQlO48APWsQvdfSRefC9P+XN6w37N9tZHMyFTEhX
Br7WGfq7H4XrvfNuv42/A9KZ7ao1czH2oghIcAFYE1DoefxjCfxqzfbr7zfkve95s7HbdURgXLTN
RUXUowzFA+i5t2oY7/m8PV0NQR9sLO99z/Uq/uP1DlobemzEnVkJuZ8wQsYY6lGtQCZFuso3+ZEq
5b278uYV9/ahG6+Q4ULAy5Qn8PNlWOQ/ylx75w15K/7aYT2p5DLNRTTQV6n4J0Rd/OkH8UHV+N4v
/+b1rru66/uB2yJI6ij1KId2f6/64u+3+p3V7391+D9ugSItNJc9jmd9BZpmsYGbjRBR28mu3EKq
ppJPA/0od/6d+/1WC1YtrOKkwZ8CYMNPROnfoV/4daGBQPchPg7uI6fDO3/U2xS8oa4iY0J8j9eh
qQaq5cUNDti3Oj7E0HD9pyv3VhfWNlhY4v1KgR3clAKlig1qGpc0NvRh7qr/NgB+Kw0D8s03XRBM
xdLapezqmAJzG6mz2MBc/fsf8t5defO2bx0Lw31ap4KgF5DCoPAT7LRzJ+r7NVxeQUD7KB3vvS96
87rvNZiTPTpdRZKoMW294dS1Pjj0gbiPjPqjx+WDA/x79//N+66jLTJRXA2FbJc6HXgg0mYfdDqF
y5ROzv/g3XnnzfTfbOsVB1aVNACYSTPWmRItwRyksR/siv/L/vyXfeutYNWSba/sJNA5gaY4ajHt
3FjZin7NkG57Xle4xlvPvQTcHWFnviSSjyUCUK8o9qA0gfP/4/PxpvyvGL7KQjVe1KP5E7JYIs5u
eBIjuRsQERiO/83Vz99q+jCywGBgS5KSewEQZd7PXunPf3/E/70EANzq/240LaGkatkYlWNou4yP
q06TNagO1dzZ22UX9hmKcXrTdlVd/v0b//3Z4G8lfQTwz35Hil25V04F2UyI6W+BXNPxBwvDe19w
ffb/sXAPc2xxVhmSMr4ykOcxVf5/Kyh58mZBQJTdaDaKj14ovdlBqU2iOf9vl+X61/zjtwapRVZ1
NOKyXCO/YgFrUjeCvfn3T7/+gv//G4NM/zef7iPxf996nju4BQLdnvU0PPhh9MEb+d4lf/O++wFk
VqzreI58jtIF9J5r+envv/n/itF/+9Xf7PIBUrPqiWmOFO/4N1Vr8AvB6/ZkK3A6+3n5ytbmmx2m
Szjt242rF3sYtWkfW4QlFbYDWddtfZ8SZZdMMf6JJSFNm6T9KD/x31dU/lYFqAcyNsr2EUYruvmq
RoW54E52SPXJeOIIFHn6+3V453veKuWk1w48Xquw7AZvPsDWu+nf1MK5cxDASNZ3BpXPR80HSv+X
cPgvV/1trl600UovzagA33QrWKBESUWHog9grJrTSQUET2k9wrqX1RNNIp6ydt9wivAHXlEo+cwI
qkavhrDuyoGIpkUe61jN5DCD8jp+Z2yFNBOH/Abww20S67TCUyIZuU1q8Kouy1ytJDw65D6MUNUF
66C+cJiL+s890ZNLFwqUEfKKfOSSsqbzxyFbiBndUG77QCKRb+OyAlnHwUvM4kr2XuqiuDmxFvRu
6AGGL0EEQJZS+/Rt6nf+B1n7cHhH++hFt0jo7ipQx8NgB1vTkf6EOLL6NKyhf7fpxMCKukmHQ1+X
dN58o4OKy+8rsJjeSeuGC5tG/SRPkGCFN6vm6sb6QKbSecM0sZUwoexx3QJa0TEk1vbAnZbo7lqR
NW4VZeDtPAUC+6jqZP9aQ4H+osmUxU6UKtTHPp6C6yuWsEzJ1bm8qliXhY0fp7H1MxXygtFEHhF8
tdzEeqYlZKl5OwS/hmk713AIZSRyd2wdywBM8KJa1psNCPGRJmPuLxPJZBxlsw/4t9nUYx3SbBp/
0fm26dcx7R0QzghPBgPuFsmwiPQvk7G+mUd1ctsjkm0yYG9hY7jteuy4SKSu21RaBFquPXYui+ju
9jvf1U1L/TmzIIPO86vAntNN+KnR3M+te3Xez5k0v8AieGXeK0xfd/tILy4GQbXVV8BraRSuFYLD
LDRJw/dl+YUTZegeV/o0bdMJeUrpNMmjpLhiw5SG2xcAgvN6n8/x8ryK+oJrfge3wjFw3aufLAFW
B4fHeJNpIPcH2CZAuoVsPjMQbDjVy0fofJHwVYX9wSUwIjtvmS/EGJ7FrOovNRXVDQTYTAF0raYj
HwK25Xg24WEWDapSNCEns4GIG81Dvu1jcsGl9dMVux7+Boxn+57/ZBs9zto9NY0N02kNTt2kztXG
s6hhl6VWpb/Fd7Ravk2L+NLUy28WBgqR2UMOx2ALP+4KU65Xv9BNfLZmfgh2PHLjyNIYQ7JCq/q1
34MfRHsvPOGv857cqUhm/bbeWt/ltUe/rCxE9nO3Zb5f+0U01l9jBObAEp231FyUbPFcdMtPb23m
FOS1gssR7OCnLhaoH0sxIPdpCeBt39jBl/Nzm5AnBqgxH6Yo3frhke0Isk3cXUBfSBiVABEUrgnO
mkYYJPHky7Kqu8RXjwI8ja1xZxXFRTAsQESMude1GDgcWZiUHiEXVXcDErbny4z4IfCBc1H7x95v
Dgi0KKSNDytxN0gruRW1TseG3I7C3MOhIvJe9oWtxREgxUy28htet3RX1b0Q20vlzyA2s2wn39o9
eojgi/PCKIWeLtuw32MZrCF50/hvMNEvEtFyPkDDRN/zvj+YHZjEdiig43yws1facLgIPFJy0AWg
P8UKygKZkyafrLoXcjpY9TsKf1LWPsOfc6NlDJcaqsY2ONFqzsKJv1BZ40Rbp6w7Dol8ojE9+gNo
NwLHKrBgbiifmhxOxTNlftmCJ5SOEvc0nlZ1ntegTi2NXzfSlPHSPzALx+GwsFdEZaPJFr/SYbjs
VxCEW8Cb1ectkeUEQAEot3q9rhifVbs/6HU/iIo+dQ5bab3BhAhvKsp5moiC+9EDdiNkwqwBS3sW
DGVo/eoQ1SCJJiG8GsPcAUagdjwUNl9wds5duMhUGOTLWY/zb3tb6Sfw25Ih1eDhVoW1VH+2DeZN
KaQ00YOhMX9qnEviNFq1fdJEbvlY97j97aQy8Nwv/lb9CrZpyjTiRsIM/9b2T0u3eQ+cWOQmy7GH
hrTxCN7rzp/hjq/jNrqRnNUvvAMLA5RoEIbToVbRmIYBLs5zsoJ1msKUgBxx2fCog6N+qEwaM2M/
82XRz10ikHFLOJbUfEecWp8u9dAV4exLlcWcOXO7ym17qBCNy4qtgp7oFPSh+hFjKP41jtBl66eJ
XTg33h11Pc+qVaGEWkYndDk7O3lFRxKUMwEAwzedF5gfzIOWOtq4/IYYXyoySP37r72u7dX1z7N6
2fW5WmWcbV2njzXFJ+bUKV8fmRptkHcVEk6PYbMtyXnoKtL+Dr1gto+k6fiTEwl0KFR5iqVm8IYf
s6vdj6qi+jlujY9lYuBHh7npHQL9NlcM2PV/b2pYSD7OQ3IHM9XXtku8WxOByFeYeQzwii1eYnM1
x/CPQovFTpz0QVkZq6eyUSbBWm7ps6Rx822v6h6vjcKG+WTmuT+aiMinaQ/8n0IggALEp9qx89Il
4x/RzcwvgISy32CJdL9l1wDEvIo235Vmx8kL+aWVjv5idOED7iOQzYL420XiLn5vIVtCbJyZLgs4
oj8rfzX8YdcquZmxMT10PBwfkdmhn7ZuHA/cJhPeQR7GOjN9iB5f5Sb/UPUuPu61IOnCu/hF4qPw
lkYT6gY+719m6C6aU0zD6Dg2o8wBdfk+ET7ronVMho99MslvVyAkTX30RX8aj9pytslMj2YGz+He
ImnY5WrBRjxuvMf7xRONjWnj6j4EhrzwQDH7VK/B+rWLifvCZz/63BvSnTABCEqp9XozmFqWSOCm
hySItgsWzOVHuHjTXE52bfLWmPjABX6nbYN+7QpEzpIk9j4FGywZW9hA0BvhKmL98Lwtwza3fJkc
0U3eN1uwYBQUJey810sXZNL06o/bx+4haOYN2ehLfavXNfoKUHuXeXVNMsgsWbYGRONbRuxgOAHW
MWihLUNa1u+wxmwG612sgXW5Wcdxmi4y5sRlu56w9G5OseERKSHOy+CeG1+tW2Kfpagd469TkvAX
JSu/vhsBKxawF4Pt9qqRSy1zEAlJlMW+IMuxdZIGhdMocKrU7QCLHByc2Vuxw6XlpfvihocA+t85
JS5y85YB4z2EJWLSMW2tW1+INAIrvvqj8KCuHljwuxoFcicju9hi6wa0JI+Kr8ZOxUCRxtKBcA7K
fI0F4kEicqzL2rDFJpbEXaalnrspA+jOm5dsHLzappwHlKLg1exRNg39rph4CpASlBkxehUOnGP1
BCjTsqQBq0KsfWvUfXaOCo0CMBZiPIoKCt09rAMUMJUnSREFm/EyHyW2umWaTUNusQo+6klU8rw2
bZAloMhPZbe5ATx6TGS8Hyh47HbndyKhNwkg67TJ4NDR/BxHa2J/WwuE4dPaejBgrGQ2yUnTlUwc
0iJEKO/ZQrtE3kpl2+hTzwHt7dOhN3Y+rwvd7rDGxFtJZUNUscrOS06jXQMvB+qR+Y/rWK9IMsPF
/jaglRijRqSLD06YYV8ADmiWTLRsRXdfdc0P4a5HuTWicXLDu1H3qURm1p76muoXv0Vpkbu6Alu6
U24P8pmjYOx8FPKQZ2qZXBJk1m25roZgv2smwKIeloY7W/ANUOwiBizQ4Zo74Yq2i7cor1c2tQdd
IeM333otf8OGYpvD0JFmfMG92ZAdA7ijzZisfZtVeOGXzB9XBKkJf0aBRaCQhI4WFMgWM84lrEr4
TKM5g2e2Z7ecmlgdNIwnNgdbbOcXgBajVzVrLD7D1tR9oYfQ69JlgIm+XNdlCU7evKL1Ffi94TnS
K+PmME+9HfNgrF2YSkpwDSmv9+8eEtBU2ri9ropgp+aPWBlJQNYJQvVz72v5ghcr6PMRydr38cya
He3nddYZImU6mi6wUOmjNTbys3hN1JCB8RfVJUzG/XYHR84cZ/hRj/80LddDBtMGTt4Dn5YvgFJi
6a4QU/S6D9z9MTHbXyZJlMls0iCIDzcm1gew7bYoi7bGQwJDS/cLLB+iNLDMzvmwxFFcNvWg6ny/
xhukeDaIvUmEZ8O879rKv2Uwywcp/F74NwJQCXn0kL40FS4ZtjG3LgZkBp+4tiUDjgRSyBkvHjmJ
cWrYryAwONgEGK1+rzq54lTQMu9XE45suxnCbvEOXILWeAAuwX2qZNgOuVJUttdIfeqnUUexvImw
qbqchnLk92RtqwvpF+8Erdf+M1EEkQ8rsgIWBD8kGWSGqO8QiB+vJxGvnJajIVWQIkeVfcV6Ibqy
oqFCfrGKl0s/mujHhrJIpzVuZp07UvHfOnJqvwg5jPYAcjz9PAEUEReScNAJV6fMcsEWtFepTvrQ
5RuxfZh5KDOqQz13AqI2YiOabWKJXvepjQNYxOsxgqM7mds0xl2kh5p5KLQEMgKWc0ObiNwurMUT
6xRvh3KfCF5OzA95cmGm8vtSL2J0uag82heEQaZZesPmxzgQ4bNxgughnW52LOnIUqtGRDMvLa1S
jECS7VI7f5ozWA35XmxzaHbspp2aH5H6vuxZu/uLgDTTp13JBKtIHkHQFaWR5+0vsp2TKsdeaqDo
5zF5vj6VDzAmIWu98bqBnNBPC39cS02aoiDnJp2lX9kDljiIl+s6aYYsidsBkm5OCU3hPArbdK8C
Ut202zREN9GcQCWwrrhwadBs9nVW3WxysyL6MzezRi7GzDpI8UOFouvUNvXs5xzbj82jsJ7MGa8u
MydhYeGDINIH2S3ArvQ1il2tM44DJU6uNKkeelP79Ulfw1bTqIJyMps1n//sk61C9DGi4S6eKoLq
0814ZFVYO4TURhhYZX7ENyS+C528WmY2nXKc4bpjWwkdFTved5XxRkYPoIKa581dzeGesvpl9Ybg
U7tBB1V7XmPSkaxBhPaJ8NH7QVB6eNQSVRKOvmA1Ya2JifiMjp+SELq1O6QHTIS7vIs87c3pBiD9
VKE9ZCKnU7IP13VgDSu5t2lTqesqvdqFBc/gPk5oo4AZ3raPjW9nAprzcN07rTca35YB7o354XuG
Ni41Kx/b29XNolapAww6OSA1BM1dhxgIcQmwMavHRNg1vFtRf8+fZoXF87iYfU1ubIc863xcabWd
GWjbD4iyFfPnfhgqTFo2TO4ZYmVQ5f2sJe/C233pY/+CvtNUlZp7dDyNwnIV46yuzNqkq2Mx/zlL
IdU9YUjMODqoUqe7fg2NhM0eYFUcl5ItHdcpIUfCktncB/Po6R9UulidQ8VmtLZ03an617BOU3+2
kI0o2AM2sT9XHmnMJ9V2QX2B87NhR6QPherOThTU66K1vgphZvFY9XsHKMjhUDst9nUBjluiBo0J
b051Y7bhMEA5REUKx8LiF/OApJh0wZNBnzSKkBOjHRuPmJIv9M4fJGDa2US8FiUe/BJrPnYRktCA
WFl/oy/RYdsFRtMMaQejPMPmLan62dKuXz/xIQb6VcRSkacA8xn/jw8DBD0GHkcTwEx4HV9FDEl3
k0Zt38rXBTp1DxUUG1u3ZvMY8elIvMXfXxF+XZtjNdSG3ut9nckNqMbuIeqNPs4YsyxnnBHC+jtb
+rB68aeAmRffbZBwY/31LC76ysSOhtqwD8irTeuQ7JOfjlp73X0cmd398sBvZBDlEA3XaF4lWgYq
i1Zhw1tZabq9tlM0iJNhMRwq6PCuOkkF7lVbaiVF/DswtiKfcYSuXLmg1l4efOLF3md/pnF1GjvV
THeJDNo9j5ba158UwhhwiISmEfCYdA7hOYnvmh1b6ZoiF1bteb/6uwuyeE6w2WFx9/yjqWa/U5jO
+nHYpzHKuAXtFFAEcehg6IvygwjWUB8cFNY8D+vaa3Ptx0P1qsJhRaODOb8bL0M91jRJwRJxA9Si
ocGyBlnVQG4DIvlyT7SPcPl9qOPksxsoEtdi0tbms8f6GI9d5HsQZMqwbpBuHLAdXVMs//vtoPre
c2jtBZPCLFG0Df5BwOfpzsgJv8tVAduKuxFI5+EzKlMqhpQ3WENPCNtrDCQa+roSiAnN0DADKjJk
xeRXdMgAPLHtS9NCINKdta2mLUGnBQ/e84AXjT1PzbQxdPR87N4sixTr/RfEiG2K5cJEAZbEKFwU
LDi+P6Cr6S1Tt9y0Dm/Dt8Cf1qWkUatIhlJudievF6ZBOSTsOUG9vJqUEd0tp1itseyzLuwwVF4h
xTM5iwmxB2/e9uAW8+co+OKzZLB+alVFlkdkIzemy9YZuShn7o1X+CLG7OH20q4otdesq1SDMTXb
gLG/QXnIIU0xmILdjzSs2F3NRLI+ENpsDdRKwVwrqH0Y8t7mdNFDK8oE1U90A5OZMChR1GyaMui0
bDT2KiLR6Yj7Tgc9utrttJ6XwSUiRUnNZOE3ZPTxhxmTFLC7WTyJ1yYGsAjhPBSBS8xwUFx56K+y
0QgUSQPCPOprX3SZcb5Lqegl/STXfZhvFxP6/ITwCbujUaBHVBG6TbrcVIFkJwgS2VSgrTD9qvaO
xSeUqJ1/AfxpNmW7967BPo7M4lM17PWYCwpN4xOZqWCvWxd4cYYyzKOHQQ6SnwdPOg90kY1uR5oE
LZokkjTJ/cgsQ6vNeDYoGGMiJyNhB6Sambbc8Rog4B6zbYyeOzLUByGDZcwC6tchrHhzK+96PzDP
EFzgXFk16HjkXT2PYblhXl0VnVh7vO2dxbkSkiu+pl4TdvunCnhwUoDmHWNkgQ7GWNitYslnWFOt
Oka7X8tfZufoN7Qcnty0witqvvmwltCyb4LKPLYRDgFfIkLC/akme0BKseDgfAQKDXIM2DEG8E40
Zx0qe24gs/ddiGYqciw87PJT4mdsXjbzjKbTbi/wtTGS19qXVRlytZy72Ln5yBC5NB8kvJTdPRpd
030vN9EWygUkKWeB7LcSG5w353xBUgvA5HvsZ/OMUrhO114lax5Nsb/80nYI2wIT4assBXMUgyNc
HEx/0IhqmxJFjHEpjG5M31YGi9+h1tFK7vrGi/1n13tJ9NwGbXLkvUWfFE01UUSRgJrFbUzws8A2
UmXtpGWUN64PYJFz096gPwDK2QHDIU+nyO/q9GWSISYzS++FWK8n69BHxJrxEq4IHX+OVyyOXxGA
icNr2kdxjZwNnJ7afNgYPJd1ovhXJbHHFxWCqB4tUkZQbyRqWT9BY972z34kg2ccWnAGcbVBLzOp
mKKXdexE9QcsIFd9iROx/JgkYikK68Ta3VjMma76d0xXbo2LQvSllzAW58qizL5tgzieUSZUvf7i
wg59Dk47Qb+Eq9gGnibtVvEgVZJ59kdbb3F/kGRoK9jQ/Xo9cHT1/1i2Max5ZG/nKoV1300YoUCh
OqVQ1qh7m9TTncXPrumq2AYNB5jaD6sO0btXyJR7FFOHUctS2aPeTHTxQRf7RIld2Se6UowEaLDE
6IWGU9Ce4I3dR7RdIvZ7Tur9Jt5scu78OPge4rBcBovbSl6jaYfcT7SFaY1WrUlmjA4IIrHGAEp9
nqzzGZMDZK1sU3sXw6FVhvh/uQn3OB/mDfbkVYFYuTMo2HQzsZu1Ywm6lMR96qEv+GY5i6A88DR+
EPqhS60Shcax7T7raoOrAt7W31y4+kQHjJyGav9WuW0pgLLSaxoOSfWb2Vh+ly5sSy8aDQ4k6156
taTnsEabJd2x8961ccIMZkNdwErEIy23HvfZUWuK9Kdt5MDfweiaiSSpfuB2et+bKukqdGmAXl81
0qUd3SGYqQcy/QlqDTxwsFv9xbemu+/V5G78KMSRqu5550qPTkuDjUEMNBNxj4kbF0C0QubMtyKJ
Av8EjXZw9OkiD1Sy4aYORwWLY9B9HcZ9LeWajEUj8TFpA3evRHeYswbDLLcfva2L2wwtZB/Jn6K9
dLMy54T2zaHRFq0WJPeNxdqzMeeoXERK7A6G9NDhOGCn2bsPhta/8+EfOKP9SYqNXptkZidP3HSy
wLYS33aUEDS8Gpb8aroQB9dg3PySkK4qwXIJn6Jdyvt2CBEjSWmUd8y1UcrNup+miLhCKpUUQOdp
5G+KgGVG67BJ/ZEht7c3foLlddla5CAkjIO2MTc3W9/Bkbbg2XmdhYGhUKIdl+CYliYISSx6QdEU
rFz8iENy8LVuhExyLAlKZUnIyUPg1XGckmWIfkoPqWQYPS841W1KqXRqXZziPKFBe0qWOm8hHnoy
yeQv8E/Q/ofHvO0O84Pqe9K44Njs8fDQIZ3NFiNCE/N2NHs+NSCvu9Dz7wBp03+ouM6yetxnN6zY
NWMUzjh2Bmw5osdPoaha0YrA1JYh4j4drNjRkhqQ3o40ImUv2LwBdSQxFYeGmOgzVz69ZZ2c4bdW
YssissTkCshEH1K3AeSsCsZEOB+DNV/AaDpPdRR93+JtuKsajNHqtotO1NtIn1Yo0s8VRH7FhqS0
k9iRkozEUsxgFcLOsraX4m6hEfmGljwOnVMfiV+xEk2WMH/LDU4dt15M5ocYJ5avNe8Rb+8h44HB
hCOZ2vKwIVdzE7p9PO0Q1X9uAUJc0k3PKF04QwS+50f1l8br2WWQcTumUx0u5yqKtmM96gWzBWz5
nypGvCefrdFcxlWPySli+keMc9RqDui9XZuttEcpM/fT3Yw67GC6dr0sIes/rU0g0Q3GlJRQxB6t
g7zjBuJ6i73gJiAugORQ7rfevkO7hC4vDfAUNkqiAu5Zgxa+ImUTB82STmClZN02dLdzPNlymd1X
MUM37KMZg9PCEB9D2LMf9l38ENviIDGrkd/djMGNt8Ib367xkkGMYAqLed6Nn3CbDdhfz82iMPbd
vWeDrylanFR8EKNedxTdLz2kQ5mEERh+wqorSbCDuAqnSjrFc3hAXCJG254CRNivt/5mVNFUKphg
L3ZZOzRV5upEAsf+uEp7F1hjr7XuFK6v22r8k9WNj/F97BdJu9c3k13oNZXFPmxxs1zCKKHo6XQ8
VqnfNzoPA5+kOHmyfI66/uyiPnweJebbcOZMB7S/kwNCRKeHUO/umHiJxFlt71AMJeaprwGHncSC
idEu6+13xBJbJtCnZ1us10zjdJpFFuSLgCVwnU/CO3jLOKR+lBBssX6NJtjW/yG9fYoBWYeLnvRl
jW79Z6G2OB0FOropFsIKQ3N0U+n0/zg7ryXJjSxNv8oYrwc9UO5wrA3nAkBolaqyKusGViILWms8
/X7B7t1p1jbJtTGjpTErVQTgcD/nVyd6Mjlot7oJm+6tTmwkVwC8hikrelrFl5IoKfHA0d3WWzJM
P3X0xNESEIcX9zu7LRLe9LimGHy9bIjtyNpQSQnzMAPdyU9CTxn7Hkl9Ga56Zs/apznXlmrbp3Js
DLjWcI6eKqefw4vF9CT6e0y10XgY2e/7PIATXHQmwVZAUMFaIrAEOI1sZyo8/N4l4c+OiLLvqqa8
/EwA7LhsWqGYW09c18ItUgnKhQRsYtc6AwAGRTsTQM80MnNy4RoU5mbtGM9qI8kI2YO9tnN646Rm
cv4+2BZI0nGZtZkKvxlLkeyXpozTR6nZUfqD6en4EHVZtkzb6mGm8m90TXlnecbSViMrPCE4c+yb
xhi8OCLo5QNSi1zuQuQk68HEhu+cYrImUg7/rrOyS+iEKn1Z9cWu3514iIp32x2rPPEMl6fsR2mP
VkEVPzHBZeuOrTSDuV91iwkWJpNKpmapqxT9wJjle2aJinZfpmmdEVUIFJn6VcKmXvnMhu7W/Ugn
UzzGazjNu8rVpxJdgBmHpzaK6/iNTN3W/jYhZ601wOm8Cp/KLkEH5pVlrmxasHhytHuznTnfCliA
edhTSi09UiOdpO6bbs9waCDN+lztO0YA1KB4eTh81sy5zy6s1azZrwwHWFCu15CRAnTV/e7WFjm4
RWmyngvmNkS+JUSpvzZaV8D/LcYyaIQiVHP2BQyr4TBgshFp9o1DMvvetJumPxgc5PUHd26ZjnvM
dZuGs8uHujxwBxjmEhipNlsVrqSqar4TYNcVxzmkyEw8jV6p+WjlZeGcRWVo6yuRlUZ7Mau5zzcs
DG6rj1qU1a9cPimDyqb1ClISBqaj1OfU/lC1BjuTl0UiN951d22TDzyJ1fiMeew+VTwKpWiPJpEc
qA8kY7xApdXiOm/ayNH1meBgu3ghV2UxOFjbqhtelQ40jX4FzHOjOazqB6MiafhRWElXFx4FfrgA
Euhln19oaRvtVJFPtVzXyM2XszPXeUM2nhrqvru3rEz9sXJ9iF7NNSy7TRnqWckGP2rmgw1BUzke
nKflnIjWWertZJFFv40rRs2yP9eZHC6NFJXIPercVaMwycMsOaRdL5dv4wiuS33udLPxonVRNexj
e3KQKMO3yXXL/Pko3C926QCDQrivxgeiFt0S3Ymws2MVW/MIJzz00wdX6XlR+5or9ag8FN1EtZhk
i9sfw8RyLM9aBZEhMZ1H/Qg9UwOGNqoILVg+ATnRACxmaWluOrxhnbjmgz6504Vbh+hu28Wkjdtb
4ST5/FErFoJHvNjorWrYAkaN4BfVKo3scxx3eYqOdox4NtMljKIbdXU3LQhNLEmNY2fgfw4Sscpd
5MZt14hnVYCw0HIipqhqRC9xnZJNBfQ0qFvuuoDqB2R0NWTBaqVO2wXR6A764kG2qyHdTI49qBfS
TIoCVKK1h+y11lAyPYCltM1j2qahegc0dsdnkSWW+BAbPCAv9TJkxpPSafB5nmNCyb6S0B7OMxrN
ogPiIiBjVlagC9mr01SPc3TO4kzJs2GvSfOo1wP5mXk1x9Mmz7u8gZbX9VD3s7IeutOSqCW9OCby
k8dQ1NP8cRnqOIX/7Wwo7qFQMMpdTzpBIXRnfFlzzGH+XcAtznFsr/p3Zdz9Knug+syB4A+XFlFH
rqHzUuZQ7xsrEfbWZDDv9NXtJjuFmnJD+9SE2Yjoo7Y6MY0HpCqRyyYsdRF6PZOfDKBTSOnWb+su
mv02pwEGwFvRkx0RXtjDZWHoVhndSqwm2bkT7aBemxbwxbPnYqk2zdD304aM0rLclNmin9FD6E9p
HiOScVuEX0FiaPPnQuvRG80T6PumnOiYQm2Nni0YdwaELQVcsZs8aRF7DQisaU4wOKVBM4h2sDzd
MZKDDVy2kBk72NluYp033tBjYDyChFn5aTEVsE0/NlYFpBqafSCXCXHhbNYagHgeCcERATj20Jpk
61xdYH/3oS7AJ0bf7hgYEd1ooJy2OJPLKBdGh9X6suo+A8ak9sGcovlrnbPOpB/36OyuGjwDWpp1
zKsAfdQUepqT0E+Z93Wa+yNjts6qilf6i5zGnkHDqY4ERTJ6wddd3iOtRSm/j7kb6Y9AnXa8zRF0
fXRzgjhuEfRzRX/r1lOAeqNE69culIrMijJN+MfQRALiVbiFa7ZKkRjsX/k8OZ9dEWfrB2g7sN9u
wQRmL+40vkSGVX9mcmb14EYur4muxpmu6eqUam/h40uuqEqdzB9LXs5utTjRd1nqNOKcSd6PR4vc
yae4NLTFC4u10/c2Jwz8WNLRz0T5NH2qNTvML1kTGh/bnGbTj9JOa7zUDAfzZtBY5eemje3yodIt
J92RWtEixSjQKlxDN7ZCv+2Sqv6eMZEEIHkm2GtfNUmG+7pp6IHgmut85/SRkA/ajLjUF40zoWyC
W6rqoBJMavH7QhREy1DAswlnQj7btaO/QfEXKfBMLUMvn7KBFDoNG5A3lJGRBK1oQjoMuS7Ptqqa
yl8da838ENRPegurVD8sbig+po5N4Ftsa0CeGs4AbSvYzMltbYzxU+l0IE5xjdjI8WS3xFnmdUUq
zN1QzdX0nJGSGXl0noTd25yb2jbGKO88ilLF2o4Clec1mdNw3KyJlXxd13muN6Daoe4JwhX0fZn3
9fqNbSsNfWnzjjdtH4MSENprmJsoYyj3Jaw6/l1bmuJNLn2XbULBc5PrBdIIZMc6UkjYSLSKcTes
vg4X4244NmYnYKDG8EOGTW9fuGsZjUeaxt/t3GCGB9rBqPFTKTLTn9pxKX22txBApAD182mw2/S4
uGJwfsxTY54GGTucK2UCY4IUe5GPamQ3DBp7MuNAQceMJzHLOQq6CrhpUy2JfbKZAAW1mlUrp2PT
3WtuS5cVuhgza5Sfl2sx8YJB8A+OkcvZc+inuhcOHjMN4lbm9q1u0SH5OVURfHfBD+gIZjrrZe3o
pPzCLKZoLypN/6ryqnvjLLCMrZ2j1fRJyx+yjdVH9WmY0f0GVa/NuQ91494Q0BWaNxlr+j7UTlV4
WVwv7sOKlPE74/9oexzZEd/r96JCNasXiklEseswbaAaOx0ZHYiP/mQVRBQAzIoGza3R6gznzScS
386DKRcdZwLb38Zew/Fer/eGHSSJ233mxEnTLQiyjbBOaub3eGZgI5LQqZPpbuiB4n0Cvtz81DLd
hbCjCWtDEEWDZm6KaVpbpmcs7Yl0nbE6GJG2fG1LmzJgWRp6MVrwNb6xx+fRsTJijrbJMAsnQKWQ
DhRWEPSsF6ecbxpaQeUXWoZOjvnC48WlZZJF0MZpu36Oncx+ZAxA/C6jGaDNazDyFb6Bgav/MsCV
qnuuJGP6Ziau4Q8dRhRrjACK2pcxc3V5DAHeocvWQvPbtHNGlDDKks94P6EgK2uJS4Y5Nmqt5zdt
5lzyNLcKu8WLZNKF57numvp1bvCHKqply502RgGaPNO0wvrCd/dA3aknOIyh7O2QQrj00JIP+DIn
fagad1POtozfOjEs+LAqozKShhg2tmewlQjBW8ioR2fUjKC14mxcgn8njd2FunbUDoV87nNErIhh
TQf9SsTs7qZvXkqLMUFiGYbHftH0TREnUNadJjZMyUFfT6mDHkmrH6al/qzPqt9CzAxPeibdE7ju
+DaFpvuQT7qRefo6guJkeraJamlsm8Zc9giBysc1J1957NC+646he6nmCj9VC6BuD82BVk07DwhU
HmXbC1/rEMskaQFtX9WDxRSO+o7fVvYeMKp+xYVeP49jMQZxNDinhsrG8nJUEyC9gB/5NE9g4Un7
irxqYIrQ1DFPUBZ7a6zDD/YaRVulGyVyYHvxRroWr28FaEdlx8fVodgworp6zXW3+Rhp2ew1dmTU
8GvVglzXAietrMzPR0PzZwWu5ohY+l2YtWii58uKqcajJV6DEMDvwR7m+aVBzUnmYxLu/71dVV6H
pZXvkbDZTEKOwsjymrYRqDvdlJ3lz20uv+VJ/Cvjyd0i+U8+KEnhXVRll2/6bbTH1bd3t+arvjGl
b2/MHUW6Z3sYMndZMPrhyTypPba+jf2t9tmSCN7+i9fxB4apn1OXRW6NM5xIvgmjT7pixcanER3f
n7/JPzAw2uonH1nFWAk3TBxna7AxbiSCU0aEVgkaT4YbezGk3Ee0rsZBGc2woczLvLrEazwRWVl5
DnLkfZ8h+aKD+uvXdDct/qsL/5MBjYEpTFBfcAK6U2t227xXdvxQcaKDu5r0XB6A9Cr2RMOTJzz2
kTP4SBpi14cEroa/uDJ/5HKyfn/3o3nt50RrnS09JbOjk1jOFydE7E0BZe9Rlkp1+PN78Ec3+CfL
Wtt0S2dbltyugHrOMzGaaREYBTKFfZZU0Kd//mf+wBn3c0w1JHvjFpMpthAKJkoho9w0MJv/wzfx
kwG1bsXYkUgptqNToFgwgAKiwnPqvxoy8AcX6eeI6r6JmqKOQvKLwCQ8HDKH0E2vBM7+VV7cH1ye
n1Oqe8yfSB2l2Cq72eABRVuNrfovFtMf/fKftpJwhlsVNPvbCKGAp9qRHTIGsv0f3VnnJ5upmdUW
ul2ujbkW0nN64NFurZ7//Jf/a0M4SoLfPweyNYoJ1z/LJga1/d6Vyb04kwsRrLAGeF/qAdM4mFUv
6uuf/8k/ulr3f/+njTdWEWAZc6G2AMbio9203TU1oFz//Lcb9yf4X2wvzk9PtpMulhyXyN4Oadg4
m05v3MpnDpbIvsuipDIKGxX1iB/rzrxB3K3pm9GtehhIM7WiU2yndfRi87KSADZy0qK/38b/+Db/
r+i9evj7S+j+6z/5/FtVL20Sweb+/tP/eqkK/vvP+8/83+/56Vt279X1S/He/fxNv/sZfu8//m7w
pf/yu082ZZ/0y+Pw3i5P792Q97/9fl7h/Tv/f7/4b++//ZaXpX7/9Zcv34ukDMAt2uRb/8s/vnT4
/usvNiuBRfkf//wX/vHl+1v49ZfLl/hL+6WL+/bLv/i59y9d/+svSv+ba0D1uCjtLUhfl2Uxvd+/
4ph/k1jRhXDwQSOgv4fTlBUd0a+/mObfdFPoQiE5tSxHuXh2u2q4f8kQf5OGYCyNtExTWoayf/k/
r+939+i/79m/lUPxgEGn73hL4jff63+vJ/6ArWzbMRB5KKkb9v/zGA6Lmu940kYuceK3a+Ie+/sH
9lz19w9dmma+Ie3dWsnskNX9Y6QKIIik/5DMUXXU7A2Un+3luBFwwuRG0DHCw4wc42KKaqPSSV0B
z7gHovutgEcUvQwPXADDN3U397g1+E6QlPhVFevXXDT2ZuqXQ5Fm38M6Wy61M1dbc7KjTUwd088i
/yyW8bHjPD329qDvaGpPpdLqUwOQSOjV+lUwq/5UpwPzjiQYlF0cwRuyjeHo7qbPBTKFmOoQyd9r
mdvdra11Ily6K6LQlSjleTpbo/tqZCsU1mQgg41s8o8GlP+yrPZOWnxc7bY9mAPajNzFJz9zkfdO
MattbcdiM/Tt4lHjjxfLgs1pHbK+0B3tM1tbadXrW78A4Y6dPRzRMvr5MhdXuzOWTe6+NLrT7UVj
Ec3QPwAl6U8JaTn7OfQRSIKWrko+o+Htngbte46ItdKK+VhbfX0qkQPZYrisLe7EqsBT9NuHAbXg
Robr6GuJnqOqTMxtLvL3YmYwEDnNwzlNkzwQYk78fuSOFrnlowRRPjMQGNrQiR24HY7MJY2CVCvl
3mUyNb4ViZUgH8LroBsW9ov8Q7oU2bnI3PQ8x+mH3DWG7aIN3dEs7pi6o0WXyIryYK2r5nPpMmtV
TvnHqdfeGTYTmAa09YyeLnaxKNHdlW8ohp56ZIefhsjetbmV+NaAxGHWlb7Ll0ltVxRqjzWIojd1
+npSIoc50Y1X0vCi/eBM1UNYLvnR0Pv3yv4C1bl8Tm06YgXwXlQD9t3IaoPSjn3idZZ3F0ZiKsWj
Trl0mc1xDuREh1Hou3rqfiQUcFs69QuNckSjpKJDdVnytdoITTiXClB0/1npSbRhVddnG7mcZP7P
SSEuEZAblKOqONEDoPhBnwdH4LeJ1dwGluCBkJyZrlxNT5W0cYPjFvs+9WfRtAOBlDW+jAqrU9w6
6Slbpwb8Vht20ALXDgPFBT3NhIw3zTwzM+wzc6XNU8fapDUtDxg6jpMda36z5M15CR2kwA2FcTSl
zdHp4kMfKeK5Z+ek3z+06xpkS+Xg1HTiAEQpvYqydGnvo9K3qGiPi+M8xhWi9ryarK2sunCT6/E+
a2px7WXxrQm18MxC4pkJiY9qaoZ0DHh0D12+PMiueBjnoXiN8zoojKyDQQaGR3p0Yw6ztsNDU3sL
hMMZYGbc8j+3Fgt5oNBtH6aCHGNsv8XG0AvtbBnXEdGgN2hL/6Ym50ca9ic8JNXGWaAfu6+F2RPD
obIF911rbURf6R5SBOcWmvNBZPU+WvPpk8XW4WXdyNaR1ojs2nwrrcn4xOiYl2yMCPmRYL4V+QAG
pPbXJQkvpnsdF2W8GUvc7IZBH0/NaCNujccyQJtg+CJOh8uo67eVQRnbMpsS38DU77n2kj9yWMRB
kjZBa7TDmSILjnSFiu5dINrViY7xjDBPK/NlJ8sFyh+mbYY8KKftmkAh53bTb40MIX6iRyR8d6kW
kGq4hQGDwp/Q72iV0EDC+xvw99ojXOgLR2xLFOwg3gsAyEgxOhm3HLX2RSLanFzWWJl1E+aw+D3T
5cXQTBzJSvZejvncrMdPTbXskMHRMCaR6a+h/n0R3XklmiivtPjIoA4IVuXjJRInTDn7NZIgqbWH
4z/ZkU1r+0nzpC9GuUNq9WjK6cxgj4DFbfmz3jR+oheHWWvPc9KhKNW55vFawy/WV9p2mGxdB3NX
pAjnYo9lbzpZMckUa/fSRz3dnFg+yDYh67yTRlCkh7QlXcRMktCDWLgM6/zZTNwEv24V+vMIaF0n
L1MyM3kIQ7Y5nGiOum0tzetiYQW29OnNSsqvhja5vlmk7w6mGlSWwhvH9ceSaGyRhhaopEd7ADBQ
jKmF4AZZh9LFDXblW5PcAGEQurXjtB/1ZbPI4bUy449ErXnSxYzfwnPdBRifx3iGrKUuLVI0s1JJ
kN/8e3v3Xroh7esQGVuj4lrHaXpOC+11AnPp8cSi43d4eO35OBnXJonTY66yi2MDDoFAeFosfxiM
9T0uJr3B8zjjT8Qxl2SKoXZK36qFbgF9tMMrt9fT1OKsbarBx11rB5obHw1OBg8Qb/LbJYz9Ol9/
IAMAJi7Ip5qar/BxmSfyRFGX4guuh9wzC3VtonrZYupq+LFjnuoPkzu+oPTDtimPM9iRn7bn0QBi
XHDihTUW6LCtn5m9ivYTG9wSmj5r8NFpOgQSPZ6WIjJehmp9sFzMR25dYyAxDomKvkjNeFz7aIeA
mjzavqQGRjsxOIgKC1OcwPKCrBrzo2wVPoVSoMzn2dgOwAX+MuoJ0pxQBjVzO5+iEEwIYW+3T5ln
x/gc+5UBnJg15fhKZBke1sgl0OOuD5HmwW6VveWXfnYwe2wmu9G21OPgZmZC/gbM+2UaXiO3MM59
bA0n3emP+YAfsWpu2TjPD25ibUqjxNcd2dlemtj4sNQGlUOOb2K2aGrzNTxxiH0uCRTYubGBwKtw
6xmYbDADzI27iuVG8muJIkpNH7SVQQz2bGle2Vr9U5kaXjh03xrhtk/CMrFjLyvmtNAxvawpt6NG
ZGRZGOt2YdXts7vSCg2zF6MsvU6OlW71+VgMRv06iId5qctdTpDWTg/JLlYWzB/SLftcW8VXc1Rv
mVmN2xBDzQuyXxjG1WdnnK9gt6jS2mINAF+KXaIf4tyuvqywx5vSGaZjajlf9KGQFzcTO+zm1JFC
mx50xJU+9eKnUavUDqZgC0GS+XXXc3jO8+rFU91TlqSVb8qywL2PcR81YutlzKbYRcnUb6Rg2Saq
wiIuncCtVH9EgqI8sBgZy/4xgT57ZGEw6kerR+0TzvMnHcqp0owpYHapwlyGKRSbN7AzMI7Um89J
dSf2pzkCRdTUJrN79xRH2SXCy+OxXysos+EKv5/cZoYveA5F07EvkBXN0XKVmNeawmpvijSOTg+T
E/ac9uQiCnRLdewBtDcOUY/sM6ChkTUmwah6bWeMjtwxvOejhZPyYb5rGrW2flBxveVIFZvxTumU
ZoE9zJlbHPzrjF8lkR+NMATxjx4NScUknO8SGcYpcjTzrKPfObh2tV+zNDkVuvmiDSo7GEnnbgsj
CoqM3MGkM9vbZNtQBMPwNDcr9j/ZBEtm7PoR45Flj2pbLkrD+rHUz2HT4s6tfRPK/WURvdrp1VwG
UFO+rUX6B9e69w9FeIZ3wBq0VJ4ZLzrP2OBPaT34VWFpp0ivKfZdAH+nV35Vph1iVOkG2tpIMoww
TEFEtEf7XoikjCS5C47bTRtiI3CGYeD51JrtoLoBa53aF0o7rUVZveST8VEsLK+sTrunKKtjL4Hf
uiQjM59XZ2ZuDtclcFSEk1hvnhacH3t88Go3J0dTyOkFs2h3LWdxwv0E3TI5D5X8wFTm+ujyomqT
6O3cVN+YytIfIfaGgyathwkAPWDspgAnS/oXpLH6tlQi88Uwf3RwAh0kIy4fGNhX+bBgDQEfOC5G
dLf9es4tVp6jLbdBp+CBs97r8exu1kY7qMyYHkohlq3TIXlzmgj2cZVPc7+XQ1rfrBqoo6ve297q
bjO6eD96pV2yrtNcHPsmcy5LRCVulahVOugYFGJYqEc7pHito+UlKp/bZtQJv2nzvV2U82YRg3aG
qk5PDgh3QCuxTQWragYgD4qWZg67u/Ri1GG+O6kPlikK382Fu59SAMgk4glCAU3O0NmpGnUbNX3d
aNk2hXSclngXx9Z0KH7oHWKkZmUGpOOMByNOTX8uxQ/N/rFiHj+Pc7bcOlV9j+JPup699iEXQ8TL
sg+H2dlEpvVxNNwXE8fbLuX6PIUXpVfhrmgcSnOx7pJhvbMQ2XOvTR+JW4BFDZscU6SrbwCP97VR
nBCazjuX2CEcjVGRGY+z0bzDLn6VdhEHS+K81Ra7L+tn2ceZuRdqzDeu0ZxJHNI2aZReE7Mcr8uC
+qeIsslTVKz7wa76zbQKG58nWjLaJxzbzfQo81W9luHb+rGfo/TB6BeJ7q7EpZ9i4lK5fWkH/eLG
g/uANRQxFPcx4DHn5Rby3BXZB9FPxSVU49GY03wPxICIO4zDnR7D99XKfS2n2nqEQt4tNJpEHrsU
o3FDsTUL5ceG/AI0Ft9kT3lpz+HZREvMWqjSx4gpDr6wN/0krbPZNcaG0ZzXOMqz8z2qC3qNNTn0
7qHtonKPkO5L0q/5oTJQI6XjEESzQ+gOKuizVqKBnjUN73dJm6sm0pXswdzadnLpo/RYZygkSOzc
ySHONnXlNA9due4YwLEeCLHZFcjTdgUKxhx4+SpXzGcc4Qjj76EbU/EsxtV6ygXcJVuN9LOpcW+z
GA3fUkyfrp1au1addkoR8u1RzDanuCVQkdEl2aYQTn7SR5iDLOmKPZqwa2Mz5QoVab4fZwezASxp
Eb2wLIsrDfPIDktfuNSTL6fQOhqLQ/CHOeSY3Af2fDT+B4TZbwYU3qU04gERx7ThTI4Ok1Cnqo7d
s4qRTTrlyrDwCfL405DVRweW6YurRuX3Zpjv9aX6yLudz8g4MHDV/UMZEWAsYke/IQmp7zU5SSf4
G3ZlhyNyRmh+iAgE25cTeS1Dl2zCxC6fJ/jBg3V3PiP2SC+GasS+Mfp3c17pUmk2pBg3IpzMk0RU
dSi1eDe6rnMcZXmO646wGscg46DXDihZjxVKZkOQRGO18dmyy3hXLIA4d3KXcN/MjyPrMCbFuR6+
uqF6TvPwrHPhvMFw3sF8B9CY6REBKkkjFQZyrKBjFUdbMtlBgcf9ghEgaMbkIQ8xRmnS+IDWkrbD
lldp9ST2V+tzNtXOw7BHP0xz3ijhVYuDXVZPadfVunUidRGO1FGcVQYpgEf44G5Do1sDb7wpF5EP
Nrx9OT4zguEoqd8RuERnLApviPAScmyi71qe7HpSG4EDUMCrUWK7secDIp1TbzD0qtDdw9Dh9jVn
KNoqz6AtSyxSy7tBbKIXJndDcgYaociGJZSo8TrTSnetLPG0TWhvqS6DlQQd7BEycFL9sxMZyjeS
+TVNl50OLUz++UYbLAp1q31GqOf4SWt/VXgQxz4Y1/pTY1hD0BX5K8L0D/Ct4Huo7duV/ijXTvjn
fnQMZyA6DoHy2psBVeTF0ONiBw/5g4H1NzGjYFMELIxD5DIwpP7hWAWBRqGuoQ9cMRxF94l7wt6h
dYsOttZd5mxkSmWhf60Q815HzQmvmRFiUillsrHxgHtMJViC+57g26NI6DDYbIbB6S+iLw7ghPlb
maNW1RDu+dHcoOXL1+4ImM2YR3rIPLtZfXU1XNVdUqHfushFPnYPbpCoqwKDoIJrtzTtwcrTK6kO
aeUt6FZOGVgxvaAYT44+iy0iWuFNcVbSbzbv+O3QXZPNdNObEIX9m+UUymO1n41pfm66CsOGgyk+
Va3jWxMlUN3nPMNhgzautwndS8fer4VpbwttNh6c5RQRm3AjossDj9fA2frV742o3xTZYsPuu31g
dxU74ZA8gY5+sbK8PGPvJ7Aj7ULMwVlO30/8VMuj0TCp6SUZkgdq3JNTpOPbrHAUqEmTPocT1GxS
xU8rNk+vcOr+hYMk4Bc0G4UMdjeAER3teQzcASfFkHD5U+qvpLe2dWc7n6I+fjJb7SnGmYq0P2z3
rRySwCit3Rgab2lOnB29gEfUDi5WxYUR2jh5WbZv1nbL65uI2EAkWNbzuptL2XiIfmml6H8oAIuO
bDbyQUYG9XnDkcjTt85QnPJEZgKy3v1EVd96WgiuZ9YiMEX/lbyFh7AdnYtMeYjW72rmoLXZ5Px8
SD8aXfxtFHilVGi9ZQIYN1KW75qR6+Vxfiq7Idmo2caYLcCZGwyxFFN1R66YHT0XofapCJHgqyz9
JEbxhGE88sopLffKuonJLq5th8aCsBqwpcbiZCBSpuLcfoL7lhFTrFhJ21GP6m1bVo9FLeQtUR3T
caVf6ZMdoPt4jHWJ8VqQz8QybU6WVKcRJfJVxc2B4rnw876NNkgfX5q7HHhlRjO216+mxJSnUXni
p01e0CgI5Ijo46fEvpEsrD8kcbdviz4mo4p73U8HtELilGk9ZtvS3qJzQwhYYjJrlDypG5na8mNC
IAcn62oRB5Tlvmi7+I0Z2VvHss7IeL7w6JWbcAW1AXJ2r8MsUVQgg+7X9BbHBzx41k5iVMysrqOE
M1XQEkrlYSeu/Ir21atcY0dUO8hn9RJjhbyUGSrJqMQh21DYISoq9yxvNlWqQA+5p/D71pi30+Bi
cVEqw6Qhf5B9smz7Pv/MqHt1yJbyqkJiKyqmW+2r9eq0zrVFbbfB2q4HTRTWx1rrNH9t5+iykgMW
LGEglqq/FjX5jv+bpPNqjhRZt+gvIgJvXgsoX6qSabkXQt19mky8J+HX38Xc86CYiROjkEqQ+Zm9
1ybp/pOQLwt/QP5B9Z6jCtV2C5dJKvU/XpaO8YB7eLT4XFPqYGlG+PTcg9HyyNSpz19vzs9ONddh
Pj42y+hJZ1QZmolz9pr1OuWDsZ/aAIBdiXIc78yuQKZUQKU6pLW5Fc57JLK/iPXQQuKnxl09+/rO
naZXMbHTbM3natoMVljnLMRKu3VEI9ZIjwlip4UzPIhyBJw46qzycM0jMjZcbBn9bkVzyMHVvi0L
UxkmFe/cCeluMqASdMJ5WWR2BRXBZDpoWsb4c5iNIy9OxeCJnnypcwv14/C7SzLrojnjLxrwOkJl
t1OI4Y/Z3p5BgZm8gV0zuUeSyHuJaY2dxHhA+W6HPc9ItTkitILjZvDn/Y2DTcW8bT73HgdBUHhn
kNT/XA87j5auE1AK/IytOTK1R33AomD6oD/S9shk/mfXSx/2WfC3xCJ2oS7EoEi7tKEghrV3w6ks
28gQEl+qehQtFv5p9f1wasxsP4JE3Q0up27A4Crz9wbWyNhgTLeM7rft1vnec/8q2zlCLX3vbOPU
pKyjyrG5SKjpPrfB5KdHTy+4JZBZ7sZV1ju3dfJdqQbGCm2yI2y0LzbLFz9VOus/2AcWZiBcD8OC
j0Ir3vIZUoqriaNcfYzB1FW71dx1QKUvjGj/dAhby6J5X8ce4Vw+7TPbEUeDmMKMVdCLEHq4QRI1
Sz68YF+ATbqyBXl4o19fTUoZHon6XwsNMbZz5hTcJ5+YDM5uyUffdvsxHdK7NevdTvXGLYdMxLhb
5hF37bfoJ/OIc8OIaoMnofMZFeaYdWJtMq6tB1HSE8Vwhlp0Q1JtMX5tJ1oH9Cdc1Lj/XuZyWk7w
DtCPo0nuj57PxkuXwVZAL7ulTBhYF+4WKMY2e5OwMvLqH6nWe7FcEFg2nnMDFs3o3u6ouTIAn4iw
cacYGNKcUyfNJcz4AyNyn6MFk+rZDsxb0onPUZZ+hFTNOlQWTjTdB0aTau8k9gyxoQqYknp77E3n
I2mKr6Fu/hnAQPcaVozQYZdYcUN583yq8/UP26eO6YVGyFLqPQSckkfwavXDv20e8CarnuGiNK4y
ZR6KWyx3zeGSTelrsxFzOgNSdDDkXBLmWEJwZcY9GuhnLS84WM5a0Vgl1UFz2yqCLvLVWkZ2UJvO
F4PNZ2W45VlM9UtPRXicGc1naRmceONfZjlMNx+omdEm6QP5V7GvHA/TvVWDhCE480obdm7XMmGM
568csyMxfHYG+BOMHBSpAC3K+9zgWOPSh9BJNiCaVQzB5bZlG7R1++7toUzoIwdDdKE9emPcuA7u
qFLElKnTXsoOwbRRvUyWhs7em26aDJaw02YtqtuZdwEeRGgB8Tpm5fJg6JEc4FXkR6TgF4bz6692
0DnNivLgaxB00dp1H1riViF8Iu8omwykl5fEnmKg7Nt5dypd0BY8RgHLBPaA6PLhRlnzvbQwW2ay
IufJngNQZVMZkTn4v7qyZKT3bn/DhPszBPS+ZW8fFuXYj9JHZm513fMaqImr0vMoXQbj1iZufkwG
7dei3yqrF78LASkXEawNpvFNdejZB+/T7ZqzRvHD/D3nrE/K/MIboZ8QOLLGXdUeJLC7cTqZaa3Z
sVgKHI0+rirWPmwJt0VGZ9THNgA5sUAyTj3HjzUCu8MAQl1WfGupeUuZdOS0ZvsMlPmxdNurTV2D
XDDdLbqcD/qaRqxNhyOBaaeJXNHzf1/6JvjAfTIdHenIe2OwC+ACyfZYibO7RWtMXvjZznTgfjk+
N6qs8xhUggY1a57tgPQy1QLIy+FYlXO5RI7PRzBorLjy7ZheiGXmwmvNCFvcvypP/YeGRW0/57Bl
MzvzT0aRGkcRsFFly3OYV9O6A/x4mXx2R4zCy6PMie6YGOvxNlIyDMZEHlauPftrPZwyOziX5bTu
8iGoD/jY02g1B+Nat+kHagL5v0XRVjPV3aWj2Z46ZvWPxldGvI7qzFGtIqUDmC3XlTl2I7uwacsb
WAd5a7IK2phsr5wBc5QUvQqpF7KrdJ5908lu5uD+zxzUsEdOOUZuapZhItz1BkrrpVlHZu2Q39ZK
3xV+IZ9UZTKBdrXrsGGU7PllKYYDbmIMbFtDhC8RhXw7eqiFqQ2MrH9ea1OeB7P5zSlqXXzTvHYp
on1jZvydI5OP2sr6BfRUf+6YOxS+dyihPl56rdBDgjTY3biafxUyH19dm1s/6e6B79Je50wbLJ46
3Ft8SWyA2uxRwkmDw1mY+nyv7G6H32i8zWauwdoCD9kwW0jbjI9gVA6mIdr12lOfbe5Ci7A8aiW7
58qUkYd57xbU4iw1BlRJ0tPU4FYwttEuUKzggHDoKcBJwqPGa9LokOxtiCxnRSB8wot9KNkPH0eG
JDwr45vbOWeb1oK+1ribYp5uXd39hr+3B1AwvJZDgznOzgIoteZDQjbnZWO6X0sDjzsqq0/EEWG1
wvxlzvPhZRBUCLRgSq5l9iXDBBdniTKxvPgCn1bhH7WRhaLFk3mxDRiyqbB/lgCjfmN+W2x9yDCU
f/LE2lpthhgaj6IZwBtK131qVk+553o4dnjnJs/7skr3GZPVxvxaP2FJRXNRx4Ht3WUJiCUB3erX
HD6TWmnsWc93Uw8ha+e5xbNni49UHmu25TsD9fKOMhxsWker7A8WJpbiPlnW+9IbzuZ63LjcZnCY
tJH9qJFf06x+LAGUgVpxgVTujBiavd4kXlzoOQdZDHx3/eRRj6VIznP8NJ6RU9sHLkudMQfjyCgy
q3A/t0gcIhTcYyiWfxoxE7EpnDFMWVOaAO72JWcyUGpGi7X8yyg4G2ywus17YNAruGL4S87Rq804
96AlxmddgDDEUBhWonIPg/HTDIM6W/SSoKz092Db3KoeXmPv/FVAZQJCCr1G/2zV/Nt0cgAlvYh9
zYWx8tt3f3mL1e+xLnMhVogKFsqNlByZsoeyItd529p+tXMSshPb6XYNvkRnz6lcOvlWY/FdGZdC
JYztHC/y0JJs89jj4AzXJZNhOfMA+AuCEq8NVz5S7vmoGLhsEjecy1mBQVnfVoJJQiPVb4ytFZNA
jy2iVePtyfRftanBTvR3Eyr/G7WwhjPx4UmWsPXGr/ArOChD2/DZjx+sOWTcVvoL+m3w01gWaafO
htN8+GQSHnDn2jsFQCLWYZkaC0w3YYyn1ewf0mrw8/XFO9oPwVDujX3Xaz54z3bLVD7tx37XL69m
6qO5xqGxy6TxbfTe26yLix28rLQUrYt/XHBzrqutPwnqXQ1tRlp+JZCE0KW3MuwHurt1Bpg3m1hc
OF32ukaVt7arDNdpIIRY2yrHhuWnHpRP5cippWMVNYFwhYudvPXWnyLDRrnkOPMFp3jaG78yG+W3
I4L9MDm/k8oddxkeXLx85hvI0ZHPH4edYTTpYbDZvtNzhoNeou7qMuypQcFuF3dok68bMUzpu8T3
Ht3KiacMINGFAgXU8gwZ9vJWBeZ7ZppdZKfs8k3cbFC8umUv7eI3+RL0U5sJHvrGLjYt68zLFuyz
dGGPvNlR1sD+kfpFbF1zCxslz1fm0Cygm8GNIEFHDG8+9XRMdk7KYF9AcLCdBb6bShmczeO3Z99t
Qe8kMtVu/mwEVFUrD+m4yDhQoqavbD491GLhLOQOtcu/Bvg4kxeYJ4FnwdnIH6BvgfogZ5kK98+W
FdgLpFJWrt/H0b3loF2mn6YvfyFI+3CwR1x5aLTlT57Z7Mbdvg7hxPy2TQXQuxsPQF/va7GmR98t
n9aAbsD9SFpkYqBOFsan/adcWP8YC4oecutwc1aHYE3fl9J5qlBrhW2qtEgH5ecAqY3shiHnGNTI
LwoVNQVHmT69DUYdei9rSUPZ+udxmUToV1SAcASEck+IMa51Wr4uxrrESbGe5GqPrAocn1SD6gzs
wafw79L9SmWCqqq99GtzmPR82CNTIELTaw4FNrqwRn1DMoC9N7r6f9lkxLgunoYayMxk8vg6WKAi
NZnrzplnFFEm96Uwh3PbIu2h+QGl1+EZ7nwIiHb7XMB7farsdt1Wgfg5qvQKgSqPzZVuZOoK/ZIJ
kE0SZ3o4goKJZY2oD8GA/SGQ+c1mWCLCfEXPdVubArwb6QOhyJzgELQvNgS/99bNJTudwb/17EgV
wRqUWwD6AJAdFbUSXCse4DQYWZNuX/RemP//T9YUaYCRGe1Uzj0ZiOMaF+9JQoWJiDBJAcDM/c23
5peRnxGZ/0iCQmG9KuYwD1DU9sPpWUGxb2rBkN1y1luHQudu72vLBGwp42k1jRc1I0rqNisZpjx+
JXDZkQluHxn2b9NDg4D64qbzEYLRrGnJgO13Im4M85k+LW5srWDUZj9l7fosvfnqdQRDSB/utTm6
x9kDqbMuA1wcJA/kB6DgInARKBlhOaZ19fA+r3RHOOmm7oolFD1K6T2sxFriKkucq3MYi/qMbir2
jHQ5eDNj96lbRzyZpnmsFlAYSH8cTMP73vvJKf7O2JKPNQHqV9KRvPmeuAA4/aT9MKDXlOmYnop1
/FMa1c3TU7YIASShbKyPrIXyJ0dYhFqCZoha6XP4jaXxWAWLXbbmx67HvRdQZ3okqbKrIEmFMSmX
d11dGJno56Jupyfy1EueLFxaEkDEwe+zdu+v1jmYLHir+rg9p/rEC3pZxKpQCmyYBjPVQ1FY/kUL
dDxhlu9FylYeRsLFim2jYhKICHJJSyvulQaAcHGIWvbN9aim+lDpWX7yuetqxzN2rtvKawAshxJ6
SY6aPv64ZnfsUQvejdFkSbAaN+Ab+n5yjMPkdwyqnUWy40CyVBneqXMDauNM22t5Px4r1zTPPGWQ
aSbuJNVc85TRizM9LDYo9yJvYJExOUDwvJhHmiwLXWsFVIkkiWuwei9u3zeAZSYUt553Xfitf0nm
QJal9wcTYkO4AuZllIcARqe8kx/phnl2eYc56d0ibvF8XTVEQcTpiMdkGV9V1QOEmcZXASDwqbFT
dtUJfcNglcHOrWa25zBvjWU4i9YooSkE/lNurviPUxjL8O94TX3r3KnmFZpBPPuBt8cixRsFQJka
UQKITKr74pqS01jD1VPP3iXwBeqg5NlG2vBaD96HX6jmbLoVBLWmh2qiGxdYIx/2MnJqoHCMYQgz
QksG+SRg0FFjNuN+pLq8tMRB+KsbHJUV/NEd3fpVBus9mGT3W/YsCzM98j3AViboh9uAFiXSCujv
cm5SuErVF0T53xB46oCp+MafYuH8mVt5vdebci+qpY7qMeEyVmx7qH/+eR1zSl+kj8GqOGHl+OhT
rL6lN+sH5BdJ1JNMPtlde4b160UWITAn3QD0vnpJy/wXovfKaj5X5TvFjXNCoY6XSCQFE2NNf+nS
W8nwyRu1Mpwmtvq1z4BQLuJq48Q9WMYZQ7e7a7TlnJMZEbPsXo7k8smiTx+ylyivLHvfaNNxrQPm
ztSHMwTSVjtMrvHA4jReO5vsrkpNtzqY3vHx2+FsRhPAirCFYMLho+8w1P4I19Iv5kksGMDZQCFI
QEXaMqjyG7KJy+Kny5w/MCT9YyCO/qy/W0YR4Q23j6Af3ZuvlRdEZ9VX3ENi+eDVdXfFT+GM+bdP
/I5q+C0WgGyvDr7n2OwqCympjgMYXt1D0zdylclpWhmGfQQzF46JJahAxvlEBfGWOmaObGUsrl1S
OtdsrWparKI/ZFma7BZSr17y4tOQ7xojT8Fu5cXUu99pl3jhsloujz6WrhUgtnJtN6aAyA42WNXI
cVtmH3ArQyzW1l5tt5a5PYRiS8TImBTSRFXNdRw9+va63zLFlB1aiIDyOTCfHDTzlhiXc5euh24C
BjTUCwBcXmn8RERgjPNz5TQPPc/FhY2Ylo93YK3ixSn7HK1tmTLM9VH8SfYSANC3jdfTf//kdxwE
9KhZqNiqGDCeLyzGvhFbyoO1MPYYupuHtLhc/T/tkk2vfmO9ggh/La1GXBlPffVrW567xIem1rXD
IdGIi5yTJ6AvMZYAoPCNN91RUNLqqmp8DOZv0Qz+W5KDu8YmjzqEpcmuJz3kXhWmF5NHge4eJlrj
wURgZdQ8mNDQJaCoiDobk/fgJcO9FNovduxOJIqyO85LihUBEF4g802fpwiwsSPHRgOZGNQ7FXkg
haa/9qPbQQBfnjbeIVLRRItTgFssrmR1s03vszBW/aQ51A5z1R4GjZeLDPsfualvgg4TaL0MF2/s
/sHKaw+dKIonSyBxsqukjorc9M7Z9mUO8uIAoPB1JT/lqV6y7onck0M/2cjTx2ZvzKa25zyKZ8eM
g7bsHoZI1Nl2kvcsqIdHYEoa3GWVMLpWnoj8l8UYZgdtjoX9VtMVEEdDcizoAdpW7A05ENEz+3g6
uz8OuKJZrzSGyOLbJVcJNQ/7Qsp0v/XMKJX+Z7/YhLhR/Ht867zJWQE1CM8RMUnElCxV6GxNkV/K
ktEAkdUDNNQ6YrUp2R+srwP1TDh1DvMKcoj0BACl0Al1QbTV5MbILJGEn5VDb0mZ11j6DoJuu4PR
xL60j3muNIz/O7tMX6YsFD+GYpHGJhh2yFOZQzLiIF+jqVrRdaEQ0jWrO3KuH1UvP1G8r6d5OGDk
kh+9xSwVcm8ZMubRd4tIpk+OnBB6D38D4t6PRv9Ko5W/+aq/jhYJCR7+3hOyXZQw/fCjQTp5wKw4
jpozHFdwNzQQYnrQq7+ykMlebF9dOAD6U5LbHiM1Xf9cm1YxfIB4Ns3Gv5rU5XOemJ8YxmmozUxg
Zc90EQdSz/cJdl8yQNu4JhNFA8l9ttplfqN+ldAIM16JsonQVXDue7SRTr48WJ2jyjdWP26BebaL
pb7Sqn7o9RZPAVkzJizBO0uTCfbMOL1mR2TLqY5NvX6pBdBhEKkJiYfIDjPN76LS58RuydHZu2bp
n5yJPZ8YrahJ5XjkpuW1BbwJ2tN4sN82944ieK6a8+4qW57UNCs34G0OVTi4TBkABnCAhbVhOjj2
b4wVeGYo9XbuugmESvt9aZOnlZycMwMFDn+T+SZ8bLbvg4lW36xCDrIHhBzvViBG3ZRRgHivchDZ
69AA5SxK98xN+Ge281M5EXU3NP6+1eDs+MPnWA7Fye0Jo/IK8LVz622pdAuryYo0WTJMI6f3o0BT
XwjpOBJyjNmz1Zzgb330wUadId1A177NdfiemranWMPFkqY4/6X1F0iGf4aSOQOIrmp23JuKJTeX
5xFw3F5m76Isn9rpZhQsUdnzZbsEGSLPfMXyqBPdc2PQmRSuW0Wop545meZTbrEXGn46qrydqSWS
ox2D8YB42xkRM6oUee1M3RDmcmIYq2cvHoN1Ux/enBU4aZra04XncnibM9XHDvySvVFdZjsYD1mr
fTsWixGyA7qzjtMigELs9C6NRzBuC6gmtKopPxZufamnbN8SMzMzdIdjqKyokGpiskC31pkti0oX
nTRaciJZim8gJLy+87qzpllEBeZ1lHfEPyEo6MJEH04dtbVZnVlsvjs2tnY1oakeGbJmVBB5GWE/
fGJtC9CoQGAx/c2L4JyXGfrcVMfX44NmntHyI5T4lnK4qES/gwd39iXxkkcwJV64msXbPLLgY29f
xuvaqtBsfPfeVc1esLSKdQSdjMiQpm/buGOboIGByImu0C+xrf2XWSes6XRZCvmpeQ7A0ZuekDyT
egQJ0FBjeUn3SlkDskyGx0G6zwFV7CwTzuY4i19YYNpFPpQ37b0WD1hRPxfZhFRes9joLd6rPw3n
GvH0yetnkNiOde39HkKovi4R3bPz1OARk7bfvLR2z1wuFelvs8dDl9n2QSSLdVjzGksVbXiI7bja
kT423gP0ViVVvBordcqnGYpZK548hDvsG9Ay+ZaRPqmUTfDSGhcxe/xaFjK9gZ7dNxdaC6W/WTPn
JNdeeZxsCUeunckHGLW4c8UR6WePoJU4BdeyT4RuoaMy66h3reTLhyYqyqi1lIMIRqvfACVEq0bS
HuS2ISQMqb+tEE9vVcDCJV+M30iMNtv6pMWjNX0FksCd1kthBhvNd0I8UjSM1HoFclfMKHNBnmOr
ID6/6bSQl5ohx6l2y590JKfLbuYv9E9M1Ju6i1okwWAtnC+JcutKvFG3A4THTi5Nn//7wt+fHyt3
/gb8L+ztfMTbO5yarHOfKoC7OPFiVaRalLXNSpgc5R5Kr5imYfnI1vqLa2Cvylq9O45zhhtXXOZC
0ApC4taT+rUx0YKADLgTT//IEbY+oYkn58KprVsA5+fgrzPr4zRAVTZnZ7i05V1jBLHnbj7Cld/G
DER0rkI6EdzAFGWnU1NFmETwxRu9cGfbDTOlFGsGEkiD4Ss6ydWHeqv69C0YdZLLgkx7NZ2xixw1
dQdyyNgSKx5MoyY5rXTM+uj0OZa2bVVvriBqwVfukfTh9HVmlBzkNrc1lDEZ1N5VgWq6qoHJXb4C
SwHMPl7dFSfQpGQApOAsMO3BqBnuRWH9nRbTvRU6bESme1WkkTups+RigK+ZYT3mXyWG5mf80kfX
WsuHWbCdAdMxxlQ/9+XDEu4Jz5n3YzhsqWxST1wKt5OrHPlSVrfC0dUdimycLFlyKiBI7iaYzteq
9xjDOpubQys8zhCmA0GyCe5mMcbT4qiLUVE9mIg1WTGTZ7Nq65n8r1d/rJqDawQQLd1Cj5RsAnLE
+v5oFGhFrM46kIa6rzGpnlIiBrcT2JDGm5nU3sFkFc80TAx7sxD/Y8/z8KvUPRUGWTyk3v7m5OSR
17fNqWKkOllcxh1DKFM7TYxt0epn5hVB0YQl7W2lqeav0UeAY2ziIfgYA89FoeN1+tXXA0BOrnMy
cJ49/vuCtu7LzfOEI0+oCLpjwSSZf5UkERxbLWeOnq1nKJTiLuf+jjxoudCzM6IK/phrgxTC6qm+
9KW8ZDZqoRpky1LYz6phybwaw6mY/D/lOGhnZq7vg4enlAbtblult1vtSaFKAp4vs+B7Tgbzpxh/
iw0dMCbFx4D7DTU/r49pBPWnQl4joB59GwXWRZ0E4dwRLINt6loImNe8h5HrBFgyWXQ7FUN3Q1Cy
CLdUT4Xf2ufNlbR2WfGkpVYdy5L2Vy8GeUWTsM9t/tQa4T27rLMPjU9F5DnytlA1h1rXHRPdYFY3
PpzRomrxebq9r9LscQam400o/a8YV7SisIREUZ0GuyANjJIR/5nHgvmiXHmvelQXPpM9EkStyMrF
cNAkIy3b0zZr4XDAiVaGKv83CONgVkseUTP1MbDfqEbNbtFUN32dxezdf+zWq0J4Tf+aZQJe+ybm
9JHMaJiI591V08Ld1GTpY+xs7Y63XtyUkyAk3AIG+IF3xRgwAXVEc8/0o6O5351ua1gSze1zFYfR
b77/m9Ig9JpuIm8fqAyW4zwjAus4kwKRSuIIPjS9R6Ya+KesdoavhJqSnAioG1De43lqsbgJHAl5
dl1c5T+7ifbll4yUV6zm2J9J72WPBJ/N7XHD5MtI8G+X3Rh1v1lJl55ZyVH6Fg4zbyvxn8gjKRhh
RYkY2G7B/qpXfPSIOJmJsq3vkk6PSnxi+zq1q1ta98ibzPLUloaJ/qtTDzlz9qAuW+h8i9ucuRue
OBcnQ5Flx2hvCL2kKk5Ny0qqzfU0LpoZVnELPExD9YoK7dE0GUeaN7w2JQEEWpt8ktKMXjJ1IJrI
ajOGxhORB6YJ4a1K+ncvl3+BD6LaFCQsZLS6CAm27kM6yFvca97mRpzLMsMgZr0wGOjjLGh+yMj+
N1nz59idNMN/XRQ+EWktr6mFeIdu7Y+DdtdTTFiYZDYR2SOUzcF0m/v1VBTTxUBznd4HzbbY+vEy
z/6CNGR9re+o9udDINkOo87gJkgpw+CGfaUNv2KjRhjKkjTmREDft4nLdfhsQJRT17hzS0Gt4aMK
slcyZ5rB8aNhCpy4gPfP+BcHIMAwsqP6HqbzfhrViwy638Xo/q/M5o/UQ4cgJHr6QY8aAAE7+nPP
L+9Sd5kO+CaBghUpotJ4kjYf+mqsf3uRHrKm+JdkREQjfvjQ0bnVGhGh/XQNdM/g9JEvU7L+l2sw
AxTH8+BLXpjaCnaJSdrU0GJGobC0sU0dts9An/i1atiFMVvaBllQrXjnt19D/IOQOUagow/dPM2X
tMqBZSPzDIrkaV6lGw+EQrHyzcguXTQo6d1OT/nPPZT3JJbNMLcq0h+gycWZ2caeHLXQKlnW1cr7
O+dbkkeznrW18BBk527cd+6lsrNfgT1XTLDZCvlaUZ3JfDyNmcUo2271yPJoSjsvJfTJnB126O1n
p8JG79twyIgqVKSwhcpYP2tmEYm+9XTEihDReep9Msg83ftp1GtmXlSAXQo02EQDANwrzTXKL8on
2POU3c14641/doXHFrWRvqFzQBVm6b3M07+u3SdhIUi1rCFspz42ULfkbzTBvq8CVHezWF71NHN4
3KzXoasQKHMLmvWoR3QSAuO+y1EZ1PfafyMH+d2RPGXm9haMrvw7GwmqMxMhMaMSxfvDlJFp1MCQ
gfNRzNlfe5FvyGixvyjstqOqkMW2dzZyv0uHH7YnWSBceKWYO4VwgF5RBJenpM3pGKviG6/Vi0/a
xjHvv5h+kOqGqHkne5haSBLAVupGSjeo7wtR3U1lvIpc048W+QShhZUCOa7xASADB/RKQ5VW/UNj
qBthz8Xc6xOQbaZMYHxHI+tpfmpYMUQe1VG8aIyXTZbaIO/hXmobAJQLVen6cTCIZkk/F/y+YZBs
85tJsb0ShJJJEnlYAB5INeZvmaPmY7VyZTAYN4FD/pRcaMW4OABkNSyodqSV/wLn/Ee1FS9Z1Z79
mZqXd/KeaMMfLaneCDBNwlp1ESm0/X1w/yVYP2JiccsY0H0knLUNK7IbSUfg+4uOoVXCSQbMdg8U
57YmrCt1Lz8YfaVHXvucqr55s2f3thZZSKaH950Fp8lLvjTT1a9ty/AZdUBwmDtx00rXuxhMx4il
IjuyPE8luQauhS2wzLN7QSgTSkAn0sFdhotRNDGNEeaUZp9YPB6ObutHlHIEobG/xQ3Rx3TSsZYJ
xPsURR6qLSPQwnJ0Dm1Xp7HjDQgSIU9UOW5fbPdbAoi9RiqVf5mkscT5N7om/alq98PoIwlp3JcK
d0HoMRDZ2YO371GixLbO09F0Zbyk7L14T6o99p1dS9m7Y+eABIbU5Hx0ewCtDdJ0U34i3xVAfOnz
9dR9nkmXnPguYa6IoCMreQe5gF9aZihWG+YEVcduTPKGjwGisKQfLmnDtmTpff0IqIenOkfhuA79
NbPEUSzeWWEZiayVe5aRYTiaunPEnNiFukmaYwKNFHklYo5qwNOBE3Wv/H6gbtDex5aznrVjfnB8
Qmq4CNuzW71I9kR72WXou/TsF7vvTSSCtadaMmhzRtDHKpc2Ikf3ZQqqI/IexvgeN58VoAxrMmzo
4q8gEIxRWfqYlfjDR6FHJGJyIgXIW9Oswb2YMEFtXJQf20vTleNvo54PxP8FFUJiI1s22X4CorET
z23KFbm2BscevBQFoPawzqNC1G1BhWDqOhhdLIKLPQr3WefhRbAd7PJ6RHLuEmlbqbaL/CFz2H3H
omy/BzJ1HpSr+6V2HCphUiDJ/d41boOqG2v6wScoxgu0N3whbKiVvBaT+aUxGj9MFKXwi1Tk4/Za
wEGiJ3mdXXbEY8YLsyQtWE/+QkZAKFKu2+9jNnxrTbfHqzPx6LQ/vkh+gZGxTpZh/YxO8FDllIT+
9rr/9zhvz3Wbswq3nW7aj8ADIdkvO3bbfUxQAxx8IKs9//+EUS3E6vtBCfolpPzT6dlfQpeSkFzo
Jsp+rcF42yaZFFMu1qIxZ3EPax9eNV+inIh6XIs9UkZmTdTXsI17PnXPD/EUpKFq509l+Ei6RPKZ
zDOBg5BWUS/qr/Sj4MONCgppTozUyB9/UBrw0uJLq7h/bcHmLlCKHD21VvsKxUEwDV91oj6VwHHR
Nsn/oNliuLDYNqTk4lBEOExo2/bAYxJE6CGaRSxxhtXeWwHtLzOWJLgQ0ANsqt4ROEIKjTZ0JI/1
0KLhhyHPqhzvIZwfbHeLPz1m7Lkt9xC0OSvsRsnzxn+iiAmANau//VcTsKUt6EdpXbuAa4WemqLN
4VsVDu+fN+DJRXVh+IZOOCarvYL3MNe0F2VQ9gZIwIfKVQeG93VodehGVzdxYl93uRZAJYMv+D/q
zmy5bSTr1q/yvwA6gMSQwOXhKGqgTImSad0gTEvEPM94+v9LVkdHWa5jx+m7c1ndVSIIApk7917r
WzSz4Cmaybr/COtR3zadFSDTmMghZFeGj10tphoyBrEt85z7Wwyn8dIozKPmFg/ogSgtbbIAqHxL
hjrX3THIenrcDsU+TW57bYj6rXFDfleWh4xCDxAHUQExXioEOlGUvUd+yDZIqdhHLEZGo79BRNga
6C68zsTkxyjkejNM33/nUHrdl7UYQJ9mrTzAMGsSZBhsU6IVLgQMpoW7xIi2YaJkyONcLzV7PAlt
eNA7w32K9XTV2b32QD7sspsb7L2q1tVYPkLA07HGulTH+skZ2eS7UDB74IRe3owO/hjfCbTN9UQu
+ta/b1Pj8fpPSIngAVDoumBaHGdsNkVJZRGvZZvqG1PUFW84ObNTdetXXbLUDD7Tt4fjJBvUNqrO
mxJSju253NGyRZUpUSTaxcatSn4UnzrWKLunZM6/DEXwjuoa2Eqm7bqQjgpMIDYdRtLY4hNc1SUn
Yd3at5jgFvVg3KoKM57m01zrDBPq4m6giFzZAd2OKN9VLq7vyOSVaIoA2j/hM+zMTCBY5ZGbcfAP
G3qd3B5LVXV4z0PaSgl7SIGQUJfaY1Kk75rB4kRQON1Qg2GzhnsMOycuIFlJtJescctriZfoKlKQ
pc9E7L1yCPcGGc8QsEavZ+bZrZsTYmElS24JujocDjACVnmx1KzK3RrA9IO+I+NmPCUlfhPc9uve
4k1trYPrjcB8EItyXtVWjc7poeVEQMI0YaB5u0UQ8m7Bkl56L04wn4KQMiTzWaimwHvC7vpI0NCi
64ppiU9wOQrq7M5UZb/PXFUQ+lbJ1xhkU+LSLYAEbLvaswlHcaXZlC52yL2xE/fOwCbZDtS4MJ9I
1iW4bejMJ96OfQvSZS0wI7Ez76aSZj6Ku1UDOAK5FWJ/isKNXrjFSoszBnyefKrsFPg+mzkLY+x9
sQEl5066y5LkLTC6W4bOp6Kklg8GMD6FHW5URlPSj+11dXRtHoS2/pIMJMz1dODB2n6rNZdY4mjR
Tz3d05qCnKzmdy3A8ix5C3yK2uv7JVgY6HSQwUQoARijhA7bWr0SNnUj+WHjC2TxR9Nyt2HW3uNl
4znxOn7klvvWCzbTKBqUnJCeRN3fZKHzo0morOeh/aIPqp0U8tCmZfR+3WErjbvA5B2qhK3q6rGC
k9LPP2RJ3CtrKKJCykMsclZkPXtZT51ecnvREXLcy1kU4W6906gBIYAVvuzZLvOGcXVfIIiZLLYz
l6dhORasNH2TIaCXa42h1pJ9l/unU4Sh29s4UY+jjViHzfWkWZPhlxIIhrYbRn0VSrQWpk0KA0Vx
m0TkIdccrdrsAnkb62BWouLMSccVHk4QFwDdghkGoNxT6RETYVn7SlCeA1vOFi2To7nmFUv4v/uZ
fGjTjY6RnWNS6E5gKAhyYwo9tNNH7qX7uuQ/tHuGh1kw3sY8bZwbevSmFFegWmD0ZtlGCwHRILYC
HEcbeV1ASrKsAqmgw3SA4BIa8zjqpn5+GaM+fYjkQ5Jl3+1Wp2OeM8pEmTcePXsf9ba+GVgI10MQ
fpceTyMp2YhJMVDd2Emy5iH6kc8dR7yk4TiPzywnT27hDfZd16bPs8Vj1UfwoIjxcv46siYcJenD
QLE1h2RfjfNLBlluMVdszqU/4SqGObFkrwBUkixHH+uYmYBDBjKSrMdOb1ZIP8QjVmx2TU7EvKxf
M7uguUuuDyWI3d9oYa/vA4Lbada+urbwVjVTLuyQHKf1Mrzjrfqr/pAu9x39Y7hIL7V5x+qXIL1F
/h8vRpsva5YphYTYuRzcQ6JcdmOJC8gAoYxWNdRWqV7zj7pstlPEjzD47isag5ENYHq2azX/neRm
nuN+U8mjPrCPZm7OPWxaOEY9vKnKvACaTCBRsDZF4gygj5cLGx/ds10UGQtXlN0RA4r35FNgWbw8
102KxgE/aTflNF0lg2LaUhYygBo8mhx+NK7Ub8ZCp9bX5QdCrwdeZwKRMJsmZkcrLNI8Wtj1Cnkf
VYTFkSlqAsY0RV1ssQS/lJFmsI4IFQbCZDqS7riL6oZnriQCIDQs4zmxmEkgEP2CR6zgDFoxdGVf
qsm12Gpa1t115rTTG69+DAxWMlRa27GuI/i54M+haIqVlJa1pu3mLckDhTY3sM3DvI8ZTJHj0ZIk
sR0InwARjrFyHEnkw05prBn3JntSn0k01LdX4OS/6Zc/ER3/Q9T8L6ibD1SogPUv7Wfs5k+kzv+P
2JykXNGcg4H6f6dz/p/8/Xv2Pf+f7/n7/+yjH8X5e/0/AOb4x+bvtM7//KW/eJ2e+S8PzLrnQOs0
paF7/+F1euJfRFmZjrQ8nNC2dIFy/pvXaZj/4n8RQDkty5K6MMDN/pvX6fxLojxxPBdEAjBL/u7/
C69T/Mx1li7zNalzZQZXBh+Uv/YTZLZpKpod0Vhv3VR7TY3hJrazM0w6sgGk5J1wKyJyoo7U8z48
l87aB6cIje5WeEhq0ZsIgHYZgzSyPMWC/NPlFBXmorcPs6YTTWGRn4AL58adxNqYwzsydMM/AWwV
GPpvwFH1FVzT00lok9wx0HY/fwWTKTLA+ICvkPnUZZq3k214Thz7EIREazohEvhQi84OKQc013uD
FnDiMH7/28Pw7xfn7+jTT+zw663kOizTE9xRwg4+0Y2pDUp3sNKamDfxbNbjjTmP/bJks4BNsCvI
sAirktmXR13S2CpMgrl9hcgitcwvHkFUv7+enxHRf12O45q6Ydm6A1UPGuzf8cEAo0B+ZSk6I3LX
qLLksQvZzqr8DyBtT/2hz/cfgBwfY0nPE+an7+3MdD6AIwKIi5KzUX3jDKQv02rQVzzHO4/63RP2
TjD6JikswiHj8dUVxCGV0XuZubdoMBStdRn25heOajczA98GiUoV2YeQIxude5uc4NOMCLid906L
rGKCK0cHDbssvjDf1dYW1mpspm+9IOvVmXgSdPZCa0SF0MSoaaP4AtC92XHosVV/xUwMVLo6v4VK
R0AcpQG+1F1sot1poniiBwS6s7IOpjBGTjLpFiD7uR1auj0iQnrV7kxdviB5eI5KdIQEbdED05Ce
wzVUj1vo8xXwUxxAzHgZQeQ12hLhmXT0o4Pr22RE6+IQ5Jq7sPCALSr1MwkJ/iCz7pv5q+jtcjmT
HbTowacumsS9j8GtLEvBSc6FvQ5WhZonuTQZfSyJKLQrT7gAjpoFwM/SknttdvZ2F188dJuuI7Yw
jM+/f8YMBYn++bdnGcA5pBuOpVuW+wmLLTHGpUFUlbTuvG3RbhqGL4sWOzEPNjeZYy6YUWfvC7rS
VkgnHukmfQuNg6n0j7+/GNP95WKoXR1Hop0V1xX15ycePK0kT9QFijJZYD5RGxmCN9CU+qswtdvB
HTTMl/WDOXCQD6AT4NU04aTqEGMCzn2t6wTrptO1ZYycsSMxEyX7JFYWqqGeHHUGPtpHClqmCZ1z
GZRHW7K+mIaggdIO2yAdz1hgEcQ6/IY5ADBi4N8KwgKWeYdSD0nHrjBtpFe6RQMr+dOPYf76IlqO
4UrP5YX3HMDDP39/HTxCPzEL3XbIRlWq78HmRE2nVB5NumgIlBMkPT11VDbczrxCi4Amm6xpvDop
wzM7vglab2HHz5nEulVwJkXCSTTg6O6IE9klt0MSoFTwGoAAzu660nfWuCnse9nwwtkGt6OpveOU
PMFEPw+uC7sPfYtn7qUlj0mCs8Hx/7D+GD/nI6iFznKEKRwbu4JnW556Rv/GSccdquk1aIztgF2V
Ip8rYUzOCZ5OnqhB29VOyVaEWlMPec80KxV/uAS28E9vAVdgCVLlHNvQQUX8fAWdyPyh8+p068PN
W0LDwusSoer+/fP9D483jG44Na7Ol2RN//lT8rSEZlelfM92wJkuisfptYeumNLpnMZhS/rbn15v
oI3/8NUsTwohpIGOXnx6phhJSRkSn0rIfXohB+ficDbShw7lLX00mhOwj/xi/kHy6NZpWNkD/NP8
C6PBPPPGIzdqJTMeQi0KzpUm1xAot17DmpcH/hHL1wVDxJ5EAFLoSZsr2JUbyXIc0BYcte923uE+
HdEPJQmaJw2QQtba2toU7WkyaqQqNszTALNh1fFiuelzYUB+uS7rZu4eNVrK6DnkHjTKZR7moz1x
idHQuah6osM0PtQQnwImI4LYy1C9HwN1DjwJReHGd2ZY2Zohh56+FTQ+9dEvlrYxsolP9QkA835I
qqci4vDXFHw+Ehz6CDbtwOiC8yFfEJt7ue6KE2dUUytPHlx9pk7RYpo15mfM0DHFmYcgdTTQWt6X
IeoQsdmrtnwKcrBtUGWov7xUsGlkNzo+ciGa17FljxMlon8gE+dsjs52bB6cniff8NghavtCPNo5
00MoABCPptumNp4G/9U3ubd5/OSXdMabLuRMzlggrAljZ1hPB+Kv3ySAZK6N8yYtoktP0dAI69AV
JJRCcDdamsJJ7/GSqdfd9+j3lH2BmiA9X6/AmrP7gElpVb+1A4xYswBcxNfHI3BUBcF1TdLa5F6X
5iEs3e8tNnWvKUDfyOakGZm5eGCjOxk5HJ4clOrSeKIPMuz9ut0lUXT7tURtzgZXA4kqkpoTYQMG
nWeAw77qr9MxkZh/jTpnpEWVGsi37ikfuZG1kMkqHbhdusuogZmtWVWCfnpeLm1GNiBtCLGkfIgm
uANlicVUCcABtelhvxpsPNqR+9DmmFVqmZ7hLh3Zm8/qF5ZpfJlowjmlfRd6W6gjnOQybmfGnQra
9gnnwIcf0utBoLEezPS+KO0dcAb2HpetxR5t5hVUABb7QjWRx4WyTTTvE5xOz6AGan0wmggV1VM0
B8nF8msP7j2/Z5V8NZN8b7sYtANFh+9Am/kq7JznmIaHqDfqaTAtHki7ciIcgdpqpsHQJ+ElkXxL
M0rvdQUyCSAsuuVr1YbFMlJvQ2Rw+Ria6DyWPrEz7m21B6XzVQMnoLQ8/TI1ubHSwRU2TMlltj48
Wd9Qk28J5D13nbm9/qJDVnwAGW66UukcHgtjZH4G63+R5nRQ28m+KTJw8qXu7tQik5EwTYXg3XYu
5WCWXFIJL3xsJnIvLa6oMejMFekpmgOmjLj0yp7OXG76jziO9lM7f7Mr89moKDii2FzZcFOQlSc7
0v4IsAPN4Zf8zK6Iz83IY20ChclblMuJWj2mPrlogXas5bidRxC5kwwuoO0P199bkRb7wZf0FTSs
YuN8YM6IgbB/TOkc2Oa0GWMIQaMfXAqPv52HVGNqoZtK/mxY3OchoZcDKtRElcBzdo4Dbl6Wf/dn
nbLEJxSl8xhhANklXT6ePYbo8qC39qkR6WaOw7PM21Ncs7KObLAOXFcfiTdLYbR0fHkkFPI4+ibS
OkYMlii+5oH5SEYYj/UYX8rifdZLDcmz3BtqiZqt4IJNj3ABu6WPyJoygStbThTnSx/ZL5bbEBvV
u+vzYtoBy4xk7fjrkZzSsz6gssPWmbAIGS1rWomUE7DuBR4Cy1M+bloimO3avbnit40M7CwXWHp8
YgldeuFbmNnVymXX9n3p5cdpdl6NYnfEErXOTHfVAGte2b3aQwDGLFm9BLHllObTy/Wlhk/GgVPj
o8kmMCEH9c9GVOL84cs1Oktc0vDEpO/ZlIRrBzMr6m0GA7qmrQ0wLkvPIpJVR7qdokXEzrG93oS6
SW9TLZlXbdA9k/i+rJ2C4sLnu8eOf2MhDQpSocRx2Uq5cuZ+cBaOxV2eZxf4eW/cIdTxNnYaPo/R
+F6Vo7dBdBfWnrYKaHwvERg+By4/GtO1atnoj+oBaV1W9rmSO7UUN8SpNkb7LfVfwCMWS11ju0gc
48CsAdBD630DBuIxqYe2lJAGlz1kbNKjsG+yNntTO27vHy1yUGU5HWjaHlgyEkTOXGSm24duRI1l
vJiO9x0H4lY9Hd1gHcjp3PtVzGPJ61nbPzSrf21Hvrzb8+VzJPfLGL3Wok0h8jkOT8ixNlqK4zG9
sSdxR8uCGcPM6YpRLtPh4UO3zINageiQzZuS2huNd0+S5agvIb+gXkD27oAfRHFxf63hUnQuDqCO
61XK5CJsVi2HKUsF5HCBUhQKuxNfYCcufWl6q0FTPiWnXWWch5aRM9NUYxhVjA96EuxG21Y8M7Eq
s/Y9NwBJPoWl8aWLvKMb81hJKY95WB4oLLZCMHFxdZgZhfrJYd9zyWZjHqo2vRhTcInz5qTW6rzN
lgyejklUbsZw2KkNuIz1XZF292GKgjhoBBnqkN7tGAFf84Qr7zQEm8LKTlHn7OPI2asq5lquJuwu
Aufe6LMd1COnp+u622j7zhcvkxaB7gN3xrMd8gpivMm7h1I3DlXE2kvWaYeSxIlM9NmUgE4h96Pk
DyWmfZgIDfJ7sVJLmDpOq4VIOuJw3bJUXTa2NCJaf0cUyR1zKTgRJniIeNirx6DR6TgauapUiopT
MbmCDSoCi5W6MOqTG/Ufrf9y3bsdbiL0wQvOrTPAA/wemTwYzc7zhvda52W/7r3ojgSKNPdYoMRl
4uMtM2+gOcRKCCgTeLvfPeg2EeFhD4YF9AD8cOc4KgmXlY73Alua4tYdAuXz6WoX/lI5P8YGwzF5
ysx6ieT2zsDusRDINf86ryOUQvpYi/ZZ2Y/tuSDBGEc8inBOOtwmRx1d9HEl2vLFyIpL51UnY/aO
2bSOSJxbQapLV5afcb1Lx2bHyOoTNuzE0feZn923Q3ghmeKt7qiLjIAkpQSYQAb1MeGqKetC4E/r
fmAJQmEgc04g+BPZVEFftsjyPKxVvEvcoYTBxJj5t7bBMqdFs7GOLAj1rG4krXOc0axD5oIkqYoP
fwZuYsv+r//6Wg5ePy5VPMAmT9mHzYNR+2sxVhU8uO7G9NW4cuKXs/iDIsmfx5mlJiwF25pLse1y
UCqxjPM4kBJsMmKP+D1K3mVyCMrltT6cJzTRLtAF0+N0o16DJq5PUc7OkIT5vTbyVap635YZ+gbV
AwjUns6b0zLBVTSWbwOckxRV8JJsYW9RNDqXK9fzwCPWjROLAjKVRRU3YC/ZUHh74h5FUxCy8sC3
bjhnL/2puXVUvSEUyJI8t2SFPpac+tz61vGMqC0ssY8EEpzCUHNxHhvtWnecj9jUdknItbbqtfRF
cI8P/pHGPg8fMe6M4M5myAmSyNXz9f3jHT+DIkICkbzkvXNU/RpEKHuhZ3uSPldSFcAwIi9DQO3r
lC/umFAQczcxpX8TZkQqRlOfGtNcl3P4TVpcDexnjwYSilTEk1b8bo5YkluvfjPoGS1cUkXjKk1W
+UYCvoQIQEyLUBt71bscHIJ92jy3BMJAB2REEU97y5abGBPfTSAEMM7BeOisNlnptfXdNElaNjKc
fjIMVtqUd2uzDF6QKvII2qCUsA/DdxAp0pJZOyTKATgPH6PBPDyuWjWH/kjxnyxkzkKNt3FjVmzY
jpD+UoslE1QsVTbZH+zooNU0rd8VeUHkTEVeTIwZU2uhqGLBWCaHEZl5N3GBbtRsUzdipG5xaorG
6OIgpOhAUoV2paBb+SrsRm8XdO5M40XfEITO4t4G8G59oBxdN2O1m6h0kR65RbyizQnFpmyfTV1z
mLGRbY8zqgbIG9zD6e62Q2J8jQwVeWsZjHo1umZJgVY2kXDCYm92WUgCUpVm/SZIFdEKV+rI82GE
97IvP1jPR3gta30gHgds821aZTyEunjuS3yT2PmiRW5gWMBVz3tFJiQtI+a95QlP110tEKLoaf+k
YzCMTVzaaq1LkB8hN9mBQ0Vs2GG3MTEtzLjvmP9fe06kZQfnhD2iGlzknh75BHTeqdh9gpRgyC3I
9OpIFImITzCHLYldYBsg85eseV7hcFTl/JHh2AtbS0csW4L3M6Jk5eBSXPWY30JVtHYVWZ5JsIec
TkAyXs9ljowcdkW8HnPIOTUiF3zWyJ4aRYKUD72nX9o+2zZ617PmktMSqkhuowsB+VjzqRf1R1+M
j22ug2HAXt/SxORUweyW1KZNQGwGsH0qfiGtXctCm7JNIGwpKYwcvVnSNUKMHXan3iz6RcLsDOjn
bWnUMTRky1+FbpxTqeNotwyuIJxz6M8+lFPbR56RHnszORrNY2TUIQZyw9sE7SIv0OuZWn+yyvxL
aPIHYiLGoEyuhpEAEjqJP0o5AFmffjjGBFYHca5mhDkzA64IMsq3Iis2GgUAKNz4AVbKrWgZKbQu
J1+vhPXgGNlNHFtoLOk5rLLirTT053hOcKJM2jGDuhrbCcjb5Dzk4jBVzgEv7KG0KZBJW1+T1sEU
0vmiIT9Gy4ih3I2QbHQbw6XsyZv+TgxfM86SygbAyPLO6bw3cT8lbLI9PjkZ3hlG93qtiNTKPWEB
jTPxWDrsGm0e32cyQL9Qka2lPdaycWjJ9q9Jp30nkAcuYpm+xa1qGbc0SzvTu+Oi65qQ4SL9EuM5
KdPqI/zKQe2ISece5+xZjzsOYrQBA9F8jyXaNBJK+9WI1BdyG89PtXMlZ9aU3HQd3JA+zwlPW3Tp
qPZ5j73VzNBzEVIM8+oGhMFhOrCVkrLRtAfNJmSwteRlGJvvjW482bH7hreKGsC2MrCFqyDBok74
G/apGB8erpCs7ds9/gwUtjXWQg0IScUxqjopqhHDhLNmsOcDLzJqi0SgzLzxVHWKOEZ1ojgfFO0N
YMQHTw0nrr+sRgsDTwfKSJjKiHoQ9BSsWK2OjshjCp+z9iOJ4WViMwcpneImWDTM7RZybNt1B3ET
+ZTgJtAwVpMX1ZEPkz15GN8IxGYHjD+SGX0IgBBOQcpUF8k31RV2VUGShPJ4nSDYXtmgi1FVVYbz
Oj0nnAz8Tnz/JpzgnFMFmr0KLcILwhA5PIvV2Flf056jkAj4RQz/wxiyhef0p9jlcrxJHmsO00ne
H0IUz+uw1z5CfFMLM76ZKRPVnepd/dCgeV/wjCJccAw6vqoJYRbdV+GCswzPodiCWUdxN+6pwy6o
JA5hP++rOd20GI2XmkcBHAyww7WNYXCFdudBMplVA40DCM3mMx4/sWSstw/GoVgHwZ0uJk7CMf/h
dWhnfMcvOqsN/xRTUrsB9WqgfeMIcovUDuPPGVrmcah55qukThaEuK+yaDW0IwTKwl8XDQ2dMukf
GifbqtvWag7m8dvWU5JwpkZ/VTruEEzLCnPDdffHuav0YyEMV2oyhI/Uj575kDdvYSdus2+Bg/t5
yu6Jagpv8io0/rrgbEIqJhx8bMOmNtOdC0mtGHrKR1VftGobAOe1cSkhIL9RhXXBedD9mXnrQavM
ZuWUfLumANuN/xDlFXu0qcowFxZyHR4LRP5sqBGfDb0OAB1Pn/ai0zBd8ew1YA3iOyOh1y7Tp7aB
ctNlPcf0BK18g3OMf9ktCPiCkNF0T5pNXTtlSGJ0A1wf8Eede0rTHBl2hegnALasq9EJMRpnYCZf
3Min/W9By3e16kmouWaUNCf6hKfJpZywp2/Iae4qh6JPOuZeT0ANWOnL1MWrXONM5vvQkZtwAHTz
DYE3UTqquyEyHv2+R0sNbi+eWgSHKSIiw+cljAeWpCggIk2CClQv6U7MzjshRdoS1CSSTPiXuYTM
WTdfGIVdgrY51XXfrpvc3iNTpQ1smOu/XoQ8PfRJ86SOtVCU3ydtuI1d07wp6Q36FkOqgCNZkHC8
pjZ5GdV8Rh2Hr5O0r1HB8jmIMdqV0fCVqJ58q1qXHp7kzgpvLGpX6djJCvb/oWufAtw/XPbyOoFz
PXdruck9UY1HS9grRP0PhA7c+aoFHqjx2HUJCpVjIGfJ7uvTVPC2GeWswtTv8av16VehfovOYVwc
pcYRZgCUsq5nYdN2VDdLknA4bEvgayhL8Ka1Nk5KVpg+7wX4VuMlxOUB3v3DCHHCwiFd1Tr4MY8d
AfMsaqNouoMCjauMD2K/9JnYwrjGPQoUh//Hr3etzkg3Kt11HVEbzT6m4LjCjBdSSU9xdXR1877T
oA9xDKfoYdDOqSO8zHFyoZpjHALBgRkJ4e3q1aMD5iBxXWhSuxlRH5YzaEqeh2tx1KkjyOgV2LSD
EVEOJxCSgr/ieR5dtt2Uc4Hnj7seVanq92h5fK5ApaPF9I9V5CExJA5JduQwpNRbeeo8ufCJHY8X
L7b2QsTrKpgeuoTd99oii507a7S/qUlq33F1OlfnKzBoNG7GnMAcqTn7OcJh1pgPtprURvgR1TVf
G2UyYG3rCtHTZdGNRWwkj862NqEBxiNUgcJZBThWll7Q08jD0AM/YeSeck8QBiTAAoLnbiA9TN0l
WClovc3ipgkEPSTNPapOrxazXtKmvGkM8UgzRr11EOfOyIOOOboru2Or8nt5bPOl3w63191ZF5xk
mo5f18mAOQcWCBj+F29kNwnZB38/mvqnyaODW0tCrpIEYXwaA3eiQ1PGkWRr+Vwr+kfOgbRxrZa7
heedHr3gSGhbh0j1On//2QzY/mFGhQBBkEbBZ+uOGpz9bQDYx73sg5i4ELUMtLEgICC/S0x1wG/b
0yxUsca9EqPcX3+G6xDW1ssblCtUnwZK2gjZNt0cx+BN8vCgePC99cnZptCHCIrbsQQvW40D87Vp
nXvUHrNXniONmD4eyE7q2lq1QNiUvsDb3lTZ+EogBVRSMmC68rvV08ftVMmiGq/TLVL7C1ShHVh4
9peQT504qKfW/NrX3eHaIBBt8AKJdpuX4eXaK5aGeKfq/SoDMk8qfAFJ3u3ooVdUe7wkSvCCfOBU
Yhkp9H5bW6gGKmskpkC+d6H+mFkjg+qS4qKLZsZRSXlIWtguLr4pwdTLtfO7EGfwqkuY8Wnld98G
4O5Fq9ZUrwXt7UUlAKJ7VGKNzgZ0bW1LQLlAmpa8AThl0ngF4uytc98dtSQiQgR1rB3zhhrRCui2
jCFjBp855CJCnT6gzcRWZTOfSn4kBkKL3z8b4ld9AlIpBvxCIgzQEVf8/GjEKZFKAVey9RsezAqN
76owkbODWgqgbXqq/weG2xkUkZlNR39yRHIv7JQCCc8WY/utqlsjpeUw/HRLImlAG66DPcIeQ8tb
tTF+f82G0iv9rKmwXA9ZmGMZJg/f5zG+6bqVHYkEQods4F8CqyfTQVuLsqZBr2n8RhWTCjT/S9qi
4caP80sOO+kPV/EPr7Snm6RMkyYAyND6NPhNhWl0UQInxIXOwVS/Yt2Yui9+Ozq3sxjXgz4ZWJn6
59R1vS/IDVCroKTw1ziuX8dOXPSSvIe+yF4rTO8bA05/Uzn68x8u8x/efc/Ab2IhutINZlg//8Bm
3up0tTnmu+Zx4LC57pw0xfSnP1lcihcB90+L49jU9MrUsDieSUW1fVI/JltgjBUYmdK731/UPwzq
kUFxWUxzr+q+n68po8g121xrt02NfeRsVpa5xOALELTLjpVV7rXs6b/4ROoHx8bc8quKz21LYSMi
hFljRNbSKg25EDqNaUtcMFgkNO269dSm0Z9er1/VgygRbOxRricMRG9KPfC3lbfCT2BiQmy3yZM/
ZjorHPug3rrHdIwzMj8R89K5az1q89lXuOPoXMw00gf3GFI4wo1WKyLnmKxwk1WRY8Kt9C1GSmy9
9X2D9RHeH5ALVzPWfnaw/vBDGf8gHVHCTMfWedCRb3zat4YiwwKuQ78I9OANumS6NcZhVzMo2F4b
DFrJolG6LQGE8q6f/Ob297+b+FU5YttsmRYiIQCOSD1/voGdoLjwCcndupEk6ZgagAbX/ZCsjMk8
qGmOnverwrdYf+lGLCydGQ1Rd3AIEs3eZy7QHs5z2D5Z1EXyPmXixrfyewb395Y3nDKH+1uGf1Ia
Ob/+7raNaM/mfWMdcMRnyaU7llMgg2abeWAcEbywsDNK09RJrQ+JosvZKtXFqhYWkFaYNfQkNCC9
PhmGC7W1zcS9ujp8z6tyguRQmmZacaKxexmQI0Tmphn6tyzjMJjWSl1vIfeg/wxe+RKSMYU0tThd
HyLV655buVNjGuHFFzMMWeSfszn8EXbEp+Oa8I2hZ57M6MpX/FLVyE2VArS3GC4BAMFPE7JPUf9X
sfMUhdazk6hCD8XW4GY3Yhq/ZkNxahjMk5nyoESUec/5MYBNotM/rfJsJ4h3cLT5aCSUwb9/TK4S
yp+3BKUPti3Uwh50988qXc/ox5YGZbkNfHoV2OMgJXE2VCPJIYpjxv7zWRrjttQBAgoq+U5DU9Dm
3j6Q/AfqDvUejPQk93DbUQ8FKrz9evIxqPavnR+/Kk+5BFrdyYyd0ADY0quDvICrsgyRPNZZdo/U
/m5ysMPYRY1+XtN3aozWm/6r1nhPKWlLf9oNf31DSEHQBaNTG2kRrMxPb0jfsj/VPQpDR81ya+oT
/dWqtJ5kqZz4AmdP3xeYiVuvVfsjVPKAJKAe8koHwX52+f1P8et+I7Gq8MgL9Ny6tD49+aFTFk7g
BKRkSO7GwK0UPHZG+8cy4PqXPv3mEmWzJ9HwSiE/r63IrnyQ7EmJv/ngMoGoChRSmFH5ZqoRMg68
YjUeKvr3G1350/BDXqq+/S4lbZVI3QdNdS+AO+VJzXV25HT4kQ18h+nRUNIqosccJ+1dyGSQGwjv
S+JwWmml/hzWnM6M9j4Lx6Pq+JHbxMmQ5jKqjvvr7EzP5U7JXL2Awzo788E3zAsOyvG/eACQMiIx
tSUsR8rjnx+AvO0hS8xhiXGZM7NXBGdKPgYgaPrUAgkXkzOGarRVDD/GJgbeae2nhK2jq8LLRHb0
75+AX3d3KQ0bkaUpTOvXvTYVHYwhwyi3BEThx5hMuNfV0RaIB3IAGSn9x2H604dav+5UUpoIMtDa
mrhp3M91TmG0OFVFuZ0G4MGpj2SqjPiNrv2pcT7bRrcHNEEPcIIM7HmqfWS95N6wTiVhf538YWIA
XjvdcGxQkbDaEYpx0/PyxtCH43J+rbJ82/nFTVu/WuCTl9eepz3PP+b+/towKgNkUlQSb+5s/xBK
TSRKZyv67KvXjN9oxcNLzhm8hP0f7vg/qIz58rbS9EqQ/vy8Pz8CtT0iix5ZAwYbWYEin+gfLbXr
QqctgbC7be8d12dR68jp1mmfMNTWV9A//6DzvAo5P7+TaE15HjlS2Pbntz+l4huKShTb6zj0eha0
CgYgugut1mv9G55/3plgEzfFQ0ygCem7MJxSmFU6202oxFZq2uqO3UvnaQtssFynam17Jv0JNeG8
amHM/M0w9kPX0qJNGX0yLam8Fo0MxMVZPdqQNECjJfQXhzc7QOmcokXDjHEekXWFwUffInSpJm19
lcNHCMBDhwrLtNuTJHpSK+Xx2qHPlRBLS1ciBSvRChc7OhtuO9C5j9qDaz+nKQ1ISw9/pH3/Fbw2
7R49e9cTCeSQTPZl3fc5Iw/xJYvpRMn4FR8940t4wsvM+F/qzqTHbazN0n+lUXsmyMsZ6KqFRM1S
SIrZ3hARHjjP4+Wvr4fK/Bp2+IPdvSmgNwFn2hGhgbp8h3Oew45f89nOG/2u1LizBEmlL8gj+57i
UVuyczX8gbSLEE4+OEm1BXVtDCAX55Ntlg+5MngKJw3hV/IdkDeqrOaqD4/K4FY4O2nERu43+sDk
O5/vPPz1JcwTqFWUjL//0Bu/Vjxce7qBWwalr4rZ4edLsIQnH9a0uhvd2TWjfjQ7Bq663Y9wYrkj
6wxaMqN+Jdqy5TTCpslziCNDrDrZCMgILYwHHhWTXlREgIJXQX3fC96/Dl3ailfCsvHPdPTMftd5
XZ8eZ/3qFNfJPm/Ly6g7rCNM8r+jLNdWUq2fGpUZE5vfd8Olr46HiI18R5Rppy1vutLc5QdPMVlp
rVjXIXkvHcO+tU0eDcP87un3L9C/cb843A5pwrCAqIArPtyn68DQh5bt0ia3GXt140Bb3Tgz/Yes
bh8cc05CRFC72bKZbO06oko0NGNtOL7taXw0qt7f/v4hzf6pD400VmTb1PGl4BHSPhpyXNbxLtPa
YqOmg+NR/8NhnYcVqk5mHQITMwBWM7V7rKLvDugAQu06AueSmNW1gU7ALaEkmdWLNh3tqsKxCQVg
yV0BhpYi9jcZzKigQehQOqqhftcECeOk3EXfhfUkM/3PAcDrDeUL+mWmxGoMYLUqrG1u168xcNGo
UJdz9xMF/WtbMCVGVGM1aHksZ9sNIYKydDzddnPDVAsimggWt6DXjQWm5SFV76WJfBWtNdOo2pqH
jSybM3Zz9WwVlFi6llbH0jfFTAmGiqZhCHdNgW6rIuwpjsjlQI+/J84pYA8juSj7aI2a7VHXUQqq
LLbcKEvQHxeCuWsxoUqZ18PWSH3oYlPNHawoWWkcVVJAmmH6Q3um/7s3kI7W0VzXoPaz5trwh/ay
r9gjxENYbMoEJUbPZT5rTphjEfSmMU+NHQzNfkq8i+qHAK3kwoaEGnNITRGVK7nl32tR4L6wUYh2
l5uSCYIyrUBq8mrhIr4t7CZBIYkEZElqKnf0KkO6S7JO+hRI6sicmNj15CR/qOl/LSMcYVHWcsyS
Q/rL4AKeHgEfeVBsFMfYaD4V3Xw4T8WKUQzn+7yUSJEX/f4j8Uu/afOBoGVjWGJQUav2h2Iq1Bpf
1tiPN6BMWT1OkQfUgO3GZHyNsgkdCMcWCZvvsCqZW1JrM8BBmA2MvdJ1oB+zDnCe44It/SxglDjc
thy7eb39hVuOV5Sxm3LUrizf/3QG/9Kt3x68yTHM+TL7e+Yz+ofLwZKgGBS0gxt8sQ92YO2T6mgO
ZARJilnIZQdYIxe9M85ARHa/f+E+Hv/86vl4w1+ka/Tqv1QgSQmQICgSKhAaq7n2Bx+G2ZAlyZJJ
zx+7ntvZ9GOlYXOn4DjFk4qtTnNvb+QPzzWs+8Ka6iicJ47+KjWBuNTKmBLH2aOYNOo5QAJ5Q4ZE
ARCxp6qDemTQjkMHXnSUB2xCEwdYbY2QuNhF5uBvXZN41ECKWaxLcxdGqM+UrtJAtdvsFglkChuG
0GjcoBO4vVdZLVIBwWpKaM01FKGHkxAxj4UUqbBjlqNEcS+VqX9sbbHBV/+5SQLloG1zPWbD3xIt
iy7lPZranFhRbJG4FRcR8SyzCOdadwMZQWP3qSiHCxrG1w7M2DbTXyX7jnWv8VhV4twXdkAwL5Eg
XI9Z+9KKhrxJBJ5LekISwRpEQoGJ+AsZzaqR/dPoD+vSTCpAkohHxuZLYL9LtfqkMm5e9Tq8lgB8
SNPBGHUJfCpxyDm2vrGFzsqPhmsh4RepVtYDz9H3VqXE7OwaEuelyUIqvQYiStZ5eM0sIVG3+Mc0
dxx0Kd07dLaXMItfmbgjDuPodNVXlX0IA6R0opoyj4MGLaFwCYoJXwxN22WU8aidMPaXRg03OrTa
pSGYkkGo6sI2IuZWlIdWhy0409f0Xt0RRMBRDoQBGVNJmeW+TvO+GGYxefZN6DG4JtgW6EYVXkD7
BTPlLV/XsMwJbq43kwA/yfodMZJKE08FQdz7ROSfkSeoaH19E/ulgNYAD5A1U3Zwxwel9MlkUh7K
1jgHIbm3FmgNM/L3DtMOtDsioNFqNU+pVLnSTWUnMoPAAWZHyDp4+f7wQfx4T7ChO2sYvQCRmZbK
5PHnQ8ANcBoqqUty69QGS9L1XOp+mlNK0yvXFl1qoxqAiiUOJZXBvwwTuMNry1rqTqAQNpR+xZVz
1SdStS12wTyLCKNLYniyjr7dO9xmDqIiztqOz3HXWwsi6xYTzGZ2r+EXUL1E3Jj5u4OMB7YUom8i
ILlWMgYlWYh0xolRq6UwF1udRLw6J/AIdtqoKgc3aORK5UE7WmPv4T0bC8OtgQb4/Ci3HAzCkttz
G4rHuLWetKh/zY2Wv6Yb9FTgvXqzS6nQXXO49+mKV2rBfdgKstPvX+GPAxfMkxxwnK4YCblJqB9u
un5baqZeJc46rCcyCuTc3P+hmv5lxXH7HbbtMEtRUaqpH97EimqUwWfgrIdmOGY81UXRs2GVyEWA
Odn3umN9M0n4Kl3lsy4lenIFcd/vn+cvXSUPghuhQUXPYIFz/cPtJFAcK7ZCyEluAG8FRjtCvsAF
kJRPA5sBawvI5GoqUMB0x/cE9rENbhCvqFUq2jb5k19bfGzxUarPza2gj2dRxUj65ytbVvCg4qyw
4YiVCnloT/xaH/q7snYnxEc0dHHMrw5gc9AZWQyBJRxhgDNwkO8braBuzOGQ+i6ARWFPBMfrqQft
HtYeNozfv3jWv32wLFsFIxC85bfa+4f7U6JMtU0GvLW28JkS/ZK99LJqtoOieIKGBCpnEqMmVCmz
cFsftEIDdp3nXlqp7gybjM/YMfjoXseoNu+kT4BymYbKRh8s9I6d/1BJq172fmwsp1w+6La1UhJ7
IogeaXCtobWDVVC19U7roU2B9piWwzrWUMqTarnF5qQvMiX41Gmc5Khq6mVbFasOKBI+veraaZeB
y2qX0atmYZhucWEHXihUZ4lgbKFVI4gr094XppwuYsrPSclgq2Phv89Si4CVHKSWGvf0ywXQWPIH
kQDQxf7+RXZ++SjSb4IttnRdZ3dJlfjhiohaC4CoYTGvEfEWHvtZDgrETShIM7APj7roGCaUb6mP
/fv2+tiF5lXUKqcw1xxUZH4Cf7v+DodVw48BUS4Pymc/ZOWdzi/WFEFWzAAYhUlPOo3bbmKVJXno
gD0DdFaODed/9t0oaYzGSXzPJv2tHl143j0i06Ist6IXwVJgBtDbQyJIh0JfAkJWUsPaqDKmaXbn
pf3RVIsvTtaYm+nEnJZ1exutnARHjGLOA+wy+IS7q4f03k6LTBTz2qK974pd1YppmZVi8nzLAj8J
3Sx01JVR1I+yS5utXirtokH8vFT7Ly3CG8+ZL73RdB+rgdIJJN0nOZUAS7HuRzVEoRKIIYwhuAB9
uLApwkkfgjxY6sVLkg2LLAKOOjiR8oc7l/nLR4Z3k62uYJbLolL/ODwqXdePpogwwi5P75ii7ONO
qRmZ9ARJDw9ZZqDazXXh+fRYScXVH4ExWArIZUvSpNVlxrW/SBzYs6Rl8Qy5reTZrAJymbyg7kYq
bjZw18lRTItTohXFCuCUCyBoZ9P3Tf34qgIXPxDISjSdKM+cwIoX6VwBOQDkOz099GMwEIlufZdD
9saMS2WZh6swV3oDkA8hdZ2ybgUPzYqeECWflcL3sbqnUK4iHUUw8ZB/aJN+LfrnmYtmG2wZOR5/
KfrlGIXod3jV+hRXK1LZVLXZfMuRzBrcaAzQyZVUXzUUc55U/D8pCOD28CH7qRI3VIoVEEmsu4Rr
fzR3IxHJhNpBFe2C7t51k50OSV2Po2GbtJm6SuoMWKofwPmecqJQ7DnBTvG/hImot53dvlUTJGsl
GGn1nfmis7EfEqxQgXNcsJ/4VBN3sBj7igbQIeIUNcsLu5rjEFgnfzIb0nlIjLP2cCnPfZkgj74d
jHH7msThhZj1NzYSk0eob4FIrTrWMTeroI6S5bwLowP8PlqDuW7xiy9F/2ZGpNgLUsMRXXMNCWQk
8Wg9jyWs1aZ0oR0R+tW3u07nfkxdhXEewbpIR3xvjWqRl6MHrNS4V8ZSr4/leEngFV2cWTdD4JEH
2AOJLt4ZdkHYmNPhtXZgm6HBuEsMDdpAD2ghzcpVEcFpUKL+JIz0rMXIuWxhXVsnJyDNdXeltDXP
qvE0GBYWBuJN3tI2JJKnVs8hMQWHeaYJSCFe68QSoCkVh2Z+5uiEeAIY2Rl1J/2KA2dhR/4XwWnH
532+cwsTs5WwNTQs+h5wrbuuMztmIjRutEFHPUi5mykGWHEUFtNgZitTyaWHxyPwYnJYNlSF9ioI
x7VrEAlU5xAa50Rkq1PrZayacmnWBoW8AtdTZvy/vgsnIM9UbinZpK7/rekpRCuLMw63ywnOKuI+
DCJHq2ZWVvk+xgajwbgM5X4jRmTe7UDoeUp29B8+XB9nELYBjgj6wo1dMJcdP99fGuL3kgzv+dph
K7ok8yxYB1euZMZ4KaW1MVOQaYf+cFf7pZc2NDYVFDi66VDv3OqyH0qHOGqlxWbLXPciJOpiaJ8T
d4aKuuHBB2aslnYHGgZJRxYl9TqvYUJmBncb7MApYQKrePaeKM54ysYJ/V+N+q1ocBAornKVUxUe
wFgT/VEXJk4fbcYDbOqCYVoc+ixGy6HAvQ8AYHBAEUW8H97UFeuCVJ41ZEayPEus0SHqHCyF+ReS
YXaSAmsdq7TElo/06nZs6sV4QWPXLZLRhO88M0TCmNhvDefp7cSeibyM/bL6bZShtoST/zD0+mup
i+91tpOuje4WpmbLj8BreDTHziH+jFYCssdmCFMd3lxkUyoZ5iqvnAt2Ty5shjuwFJNdHWBwcFMw
c32KebwkYGlS8ovqwjQO+45elsH/ZiBtvk/yzMt0zkw1IrkA79KlMhmbRQqw5N+/s5r45ahEruSo
hoMKhaP648CVnXlWK1MB7jIxlq6sKVXYYK7znuJJxMEjgLVvU2XtJjllawAxCIcbbW8kwx8eiLhh
KX4+tHXVdC0mh8ArbNv9UNs7eMwqkl6MdYc6fBVJF3Gdm5cEnCTOwp+aZJEwvVgqs840dsgu7Bw+
iEZEpqNNAKl2IEitWddzduJ8A/I0Ks4i4320gdsuT405+gQ98MdK5Z2PW/9F7Tl9iEGvl7DQHxyz
Tr2S6IIls4BTk5HRmQfxmpkFR1LNasCxISeT4zGZfg1qiG+rhzUozmxt5sUbKZoYGAxu6cJqjhHJ
T15NsnnnZrt4PkVjq2XJJbCN+tm928Yd3Wq1Drm58cFAYOuoDZNi5+R0pb4a651KA+GEXwSTGQqv
7MGQxTOI7QnvMK8MSSn5ctC71w6h7SG5sqqB1tWNGcVD/djM2tdCYT0BZNmuWzqMvlwSD83pCBEW
urszUEaxkcwGiyWMXjwoWQo+DC5kZveHcWSZaNfKgzkwWE0yC1+HobEyA9gASbCa8Ej2OVvm/mvm
tiVMD/IN8wTapOuDj0ChjH0O0vj8wWSCjYlj2Tg4PKMF4XejIGUlcBZ1hK2YGTgA6HIkHA0xSiZo
hhoHV/Bk5F7Sc1+ohOV7zMuokJQ6JtYcOSraKIOASny8ni3DAAjuRSfxBXpodY2ihHRs8uNAstjI
UKi6ukwh2V0N1hpeBq+sHWSYbKNseF74DXTcqTGi87RQ1jYBeDIb1mEGTd6o9dc+e7ATaqdGi5HX
8xGnrtK5y5AxI2u+q/f1rxPrXyxt7BEi0F0L570nxIIpWGWZSLzbcfJQh7hrf2b2BGW/n+No2ppE
I8U5c5wviGIItybWLRLYaw9Y7bWu7NbTgsxa+qg9cZK8ty0K0Q6je2Ppk6cMirqk0TuKeWIR2NMh
zIh4mdB2Qa3W0Tloe95spPnzK387bqpiphzXkCR7ZUK6XXQEQvXNd8MNeKvCzEB5AiMW/jEfvcFg
YJ+LFWYG0nhTCcKUHI4gADIpIvc7jKBn1SpPbcDdJujTyRN2u6QQitdqJSRBWfgXq1TxKMg5wrHp
dFafeq7V0fUl9owTU8+3YVjp0s/wYlM30wPJYLBWUcgDup1x/2N8xPkXfSlKZklB2AJe/OcXe2/t
20//sQLG1RIN962W99+aLm3/63/zncG3Yv6X/7d/+b++3X7Koyy//ed/vH3NiFOBq1lHX9qfgYWq
jnj6h7N+/h3/fO/dW8b3boq3f/sdfyMObeMv2EdA9pBFgN9y5zpi+Na0//kfNhxD5lhUUyxNkUvM
yK5/IQ7Nvxw6CbQ0DPNQ5+o0t/8gDjXjLwcgrKaqNEn8OGZ8/3r2l78P+b+Jlbwa//z3T1w+ftCP
BbwxPzIKDgR+zLRQ7cwF/g/1hrCHPjfTAYsf8wNKtke/HFad2+3HdNaQ9CSjGWqxTlzlrcHtNHvo
jZxryR7K1x9etH/zUD6Ih/55JDwUpAMQIT/WW2mgNwnhUgMoMHZZM3mjnzAR0tT/STXDFObXZ41u
inrARTll/zJi68Bl6SjhhhXCTXyFNjGHcCWJCCd/jYICgbOTZvq6i8VeMzrg/KlBEmXQnzo3fcll
FW5aR//m21Z4NxaftBHU/BC22dly7VUVjfYWSnTqEQKleeoYYfuVzlaTjUX8BZhn7M1if/tSpvqW
9FIN45VmHSoxeFbrDzsQZejWVczfVohpMohDa5XX3Sly6BQEfpUkqbut3yT5CqH9ndmT2pnE0tg5
Rnegi67epxKyhDlgABHGnQb36KzpfrxrqbS3cZ6h/8vSO5g05SoNCji0aPTWcdx91lT8p52LDzlm
VYjtv33JnSm8RJHVPsuAWEgiEAM1kus0jYsrDh4iQwdsxQQcEeGnh86lxCqjxP2hkMO1ZAd0zWQg
vDxUUoAwxrM2NUDHYutr6UThkyuPPYcSEsSMT6eme9BawkNeKsGBnN6T3ZXKlpdX3w5szom86XLu
dFGxC6zI9xIcTjh3tYY7KB7qUShwyBXNvu8twyC2ZsUoMd9TTz+x1U2PTVFfZUF9iIJhg3yWnAkT
ssntC1wQZ9/PX6xhhkT5sGPp7buZJVsKqLJyXho3N9LszJztZvps0MOhzWYirTvfvbWZUssMHNE+
y7KVPTNsnZlmK29cWwC3SDMLT5uZtz3w2yDIuwMsHXtTTW57b1G9t45Z8BTK4pIgC4cjoD1k5DxQ
sBYwdaQ67lSfZEaWlNzeG007Dn74lMxU3njm8ya+KVez8t5urN3NewO5mPgXlXtLRU4jwkxpPdoO
qV0tCX3M1ZXHMSfOJo2uQxh+7+PIIyAFZ4Yig/WQXRNyevZsLPe9GuM3lBq3G+MKAXKXzJYkq0aS
MY7p0QjwqkmWA5On5ikAGDreAJd3D0ynn/hNs7Xvb2GqjzJ0JjzlBzl2MJ5TlJej+pklFo51PJtG
dtRYsPv2rDFIngtLfa9gBAYRikoSphaztK4MimcAdiu/9JtdpdunZNB1LqR054tKXyukPi5mE5DT
f0u18UsmGL+4icrQrWP2iocYEYbw1XWOCmyW5UYuAhmyjRPPcYodIM5jmJUntxgext6+m0RywUBK
+ID2kmLJuJHQGjt8j2cAhKm4FCe53CSBuDKcXrVWfieBdkYkmulK/Ta/WrdfcONAkR4GG6DMt6a1
VBM69vjRzPSrI80vuaKdghExQT0+E9nz3e7hYqIdnCmVecyuYWguVcLQONZQShlqfpx6Lsrajl8m
R2IcIyrIMpABCovfsUmtAZJJE4IAe+sKhHf5LMEhBSR3vwsISwMv8E1f8Y+VQ5shGCZxt3Zo7okp
Auu1Y2BzIlqzWCg4qEqTERuGcgmHQZpoOkWRHocmf1GUl9ld2etP9BUh0RIGxk7/cT7CXTf+Unwd
8b/2iXux9+HeV9GNtMTbkbP9MgMQ51uKqGocM21/1xeqx3o7WSV+/WqikUZIfDcLLuBBHZn87G4e
KV/Lj6Twgtbu3Gfjc4HjdCbmOXjRiGF7VCvW0Lob4lAbZl8LT1SBwbodjQYGf0dHZeNKh+Ate84y
K76aRePTEuDOhvUEdJ89BAG3bXfphnXG4Xtnl3511iS99FAPJ0YqRKU5h6rFS1l901zzbDFtS5rd
GI+XgKKtH9V1g6uK1KVN7JpLId11GWDzyaLouwa1YS710XHNrJOU5CVDU67g4IF/lhctbq95ZiFV
Lw+oeNkKzzSWznC4EG/iZAztqrnILO1KaWkGknYNZgu1tmbnxmJ+sdqOnzul010zhvv5FdG74DIG
/efcQvakiIyBdL7U0+T9JgXFeHdtbCuHmJZ8aoPsyEPfq/QLWtXtMQC8+PlEeQp4Fjpco04bJsMz
zYYq3ysxZSbyYQi0x5uKz9fr7KijvYqs97Tpdlnek35pfVZU5Vs3Vu++ZjyWNxyhwToSuNHJycUF
j9qFTBbikBPerHG+uPiM70m+vtYqEurZRp6jK+g1BuC0owtzUFZJ66/aGXPT58Xz/2wh+2Md+1//
H4G+sTIhevkN5btp3rIfi92/v+EfmLf1F8cRKk8q058rXceFyz1z9NnWqBSvP1S6wv6LmQ2qccea
rR6o2v5PpSuMvzSYpfyNxrgEPPj/I8z7A4uZEhf9nW1S7VBTYx/TPsgUiR8b1FDBK6o5YXVJ7se2
j/Y8l2BNlRSdrM+BOo0ek9bGK7up38pqCDdlpj0aZeI8ddKf7kxF/RSk+O6TSRGHsdTdlZjUaNeW
53YS2V1cMBcQNbEqg5k+j4Meei1NaG4QiSw1KsqgHvcAeQ5IACUUENMlf3NID2FQRUfTH+80YA2s
r6A4x5SgG6eZJkqSkOkWatCt3afDknyK6pEt3I4jSlv7fl6vMbhPL9lkoF8LlxFskR1BWOmxBNR2
vP3JNvx+VsM7rJEToCEmPlB9Epz3dvplHK6tNcSrQhrK1k6WDR0qyi4L+WZjX8LR9kLdTJmTWSEQ
qgoSvyEvUwsvyqghRfbEelH0FaXaLs2yei6KZtwO5GjqZoR1l3FGepGVpJoml9dOUUOUZf/OyGc1
mTBw8rt0AmnWAR5daGbNLc9c6x3pFlTXR/ZSi9Ls39WOVTSxoJ9sYe8ag+mlH3TlitDMjjm6sJdK
Avslcb9YsfA3xZAuyOJtOOI0ooId555jhwOPwPk2vrCn7hFkDPd0+OpCKBckfBDzrGGZ5vUpmdNC
2p5IspkkU+CqWTrNnB4qWTyp/RvSuiP2ngRRcn92e1s9mYFY5flVWsWxChieIYJmzB0rpzgVL+BF
ckTHKtkVU88ktVGPgzmSlhwHTEDYQHXhGpfYHHeaQnMFCGlz9SVyVZj6V+K5v4dxuBni5qjEXbHy
Bbu4TlOyteT9vcuhp4xzeAdimS8JFBe3si9+VEM9ILDZ1pDWUOgbR8DLJnLqCTgjCVMeJetMIG2X
Q9OAy5SHWAm/JSwGYbQYjCC6/s5wxnw9ONO41HqAnmI0MlhnCMonh8G/zvRhZfqbxNQ/VVHN8H5i
lTBTyrEaXSez+joSkZJBZGll9aaRyWaQYRmlTUsla5IDRrGm5zupRifydXekswtdbrjgv+Z5SeXs
4zIeS+OR3MelpdcH2qGdaygvU5WeEaOt8zRdNQq4JXcIzgSGbdSEjkAijLqkQIAWbahfUgUpYztK
tjBYAVJ+gq4q775jhCvbYrwVVWCgSz/xZMKyxEG/iYB1hxJ1C+rnsxsEd6PQgJPC2s1NpVwRVEgI
D2IiJ9vzSiyLKqk8HYoU22VWEoxAs6e8sL/ZVvdJ0J8Rpo0bFjQaMZ1RtOsNv50N3oQ0OqSqT87F
1+YGWw4aYqhdj2GMTCpTWTQopRcJJJWZrsPnJQ7UreP3+6xys8UgkbRZrf7oh10yI12RxehDyrg+
VQ5JqbqeNbIWQOpPjmXBvxW+5S+m2GTxL/SHRkH0xC/oUesibeun/DA1mU4mqBuxdjOACsaJAxoB
vJqW1E9QZvNNQcwiUPdsGwHR88LCkl5jaINXTpPcZhEBtZoki0tXsk1M+mY1k+Utg52qqjGMLPPs
Lgkd4kxcnV4AJQkrQC1Q0EXFcqua7E7JsN5XdbgubJVauHzpbfdBq9nx5AM50onieBXRwdDqwS9m
fuslFbJbrs+vSpiu8oyPYleC/eNCxatm2Q8OTSgrfeBHnFhsRq+DOQSQNJJPwv/sW+DJFG0TNslD
C8RoodrWgHrwjSFnQJOdQkTsAzxr8ftAYmkKc3JrRxTfrltu8oCPrqmDRtOGu1h3n4RRs74cZ3Go
FhJumE+nKmkOMG46ItdQqvVjPoENatDfVuYSUC9KjJyGd7K7DNxlvYfn9N6EZJ5FULdEie6ZXvbE
Vveut/LqFHFyWccKTf9qUl/qeqqWQiVUs6yc7dSgMlbndxlhyQHxgWTaSp4OfudqU4GQncbg6Aho
MA4K796K6itAGn1mCfn3bmUFHr6R6ZE1HM9BMnMhwwzzhlLRdFr9gL5EjohHRHUXG41+ZyBnzoVd
3Wzvi7GuJMrEHI6WCM8ZejxVtM3JTmxSUlP0iXDk4uMAoXU9mdaMGYcTlQRyuhY2yptAdYCsdL1x
MNr4qsCD2ji+ouxhmeFuTWrCoqb65OaRc7DjjFlH27VkTmXimo0wVMuIfUKbtvbBjUlIVIZCsiX2
xzUgE/1UJGbp9RqrBVMPX7SgOxW+lFcRu+A8/IQ9j5tl277qoFuL3FdwS9InBINm0edSn1pSX+nx
gJQwFveAdpuVLIuRMUy8Q5gU76qeVGOz+JTEeb1RG591LzFXG4VlQYdKQ0UOuzAcBtOcJ3hBvxsy
I7QwZz4SoFQEhFGe6hBar4UkAJAj5y6xm+25UNgskI18NJI23dtVp67o0Yw3d4YCrsIoSPamks0L
v15uBtlbhyaK5L0xId5DMxdGeXxQQr50kR8d8jQ+qY3SoTV1ugcYHPfEgDSf9QSlRxyP6YH9C4Di
iYiNVhjtXcX9Y0FvhDEZWRL+KRu0Udmf+zlhIjbPbtnHh6HMxV41y9Hza98C21yWdABN+6B1GwTk
ERrpbHgHu7JuGLZjjExIT/cjXxL6B6KnNezq5Io2OeDGmRiddMZDrUKYVSZT+RpOayPmLjug6tka
qOBOZW2RRAh4xcECgZ8sAxW2QC01nqKCT0kiM6w4PbckdGftpypTRqKs+vBaM7f3wFRzpPaQQ9sp
cvf4Kh5sQtPI0ou6O2sygWAnY/4lL88J4QvvdoldpZaWtuMTvOvKID3a8GuhU6nqQ9PybqpOJ89t
ar849VCdrfmLUiSuh2W08Egyqc5xP5n4CZuKRQ94PxSW//rSkBeLOvZc+qY4BwixxZRsdapVYE6B
c5WsPZAQSPUNnil5wxDtpJPg2MMs/1C53a5mmLl19SLc+G4iF0441s92j/5LIkK776ZK8wzxKQt0
ePG2mu6sOHGJcWJcOKtGvCLTH6kp7VNchfD5TLN7nibwXa2djS/QgJ7YngAyqrJ/vuA7buUhtyJx
xIYjjrzt9lIqQYfkPe7v2vlLZoYXVi1IqOXkHmrYkce4Hth46We6g4ZxkbPV1R40uIzRvQ4uXKO+
VbzCrKuNVeBDtmpDv1TNnJwgQ16S7DlEibHquMvddQzFN6Y5sGxsWRSqkdau3Vy2h8iKa9ImA6LI
4/oymXX7wEojOLFOx6JpYOpACLgDovHsqFN4vX0pTWdWmjgPdJePadeNr0HNSYv4orrYmYHVT4bQ
ocDOA4isEkZoenVOEnc3JVn4XErtLYG/uW5ryCCTgdNYqwvCUDoZ3pGiDr21hZBaA3uVwb6MDInB
lOwzqKHFwmrt9zwu432Xs4oXCltwUEGLmsQZpWQu6vZGhZKT49W2X3HW1hudzNE5AiacZ44vpV4R
8Aahb8NytdqOPcrhMWQ+T2poT+46N9uu1MQ6LLJgH/TJeCH+PGa/lztHLQW8NlTw8S0p9LsJFVsm
RPhAxgOuM9puve3PvPvmfR0bJ0Mxzl1t2mer6OWaLID2QPQwFpK68EGhDoc4Lld+02+71L2g4oX8
3uM2zC2XqUiDYVpp9kafXgBhUReD6UmwniK3wwzn+z2DFPxgi6CX576v02MYsMTPElGs0btyADTG
9MVIWYxXpIV1qKj20dBPBwYnsPQLmNROVnXX280aUEZ1P8aBtk1RWm+kLHtwkxZbN23iJMjZQSZq
pTPv1cXfX7IahE2cyWolIKqrS/412sjmDTRtvSfmA1lPojQ8JQLThrWbEWSST8FG5WRjW/+5cMXW
MIn59ucuxm80jK18xmVTKLuisq9Dt8HNEi2H1Am2kWDxPVkLpSBDblCYmXRvxuh/KhQDT07aT3Qm
xaYrVFD0rdGtBNS+KjSttZTg/zqVUSp83mYVFZW114iYw3h4xfpe3jmF65VZirkqALZ2+9PtC9Pg
DDvAqk1MMgDGKnzW7QTmTNOLfVSFGdPvPQN1wjCjITvFIgpeBtKCnJhrPrQlGmalCJ/aYlj3ejtc
b/8F6/eTCDkt2XbHJPRF2hFFk3a8/anhYFgYBQPUIfD1o+aM4QZQAGbToxx0rxtZT+rBJzvi0sCm
sKGGm22OM5Bae7YecC8+x5wMm6ZxY8aAVEml5VXrjIEQtB5i60ogBMcnBVSwau3Gu/K+eswe62f/
gbidC+OldG9BAlPv/bNzVjIUUMjZm5ikzGB5jJWLebVPwVG/M++5UZcZKUtvAMSVaytyT4VdVBEJ
HxlfgwiF+Nk+qTulfQ4buBDP6Kyyu/RgXCoD5hwzRM/a3d83xTqa79hPWq+xZnXy4k4qjN/69t5V
mstIZPejcIvwgYJ6kTa6vNcNtu6VqB5QwDJoVM30EHRR/aClLr2QEFtrjioGdOU/onvJT4MTfBND
7u+1jpDesCkH4sPpNti5P1Z8bNqrfDSyZc4LkdxeiMTeGud2DzwvffaW41N31t2l+thcynurPJvf
nS9qu4/fnIfpSvafodOtXajAFivuw2v/v9k7s924sbTLPhELnIfbGBiMeY6QdEPIcorzPPPpe9FZ
f5WtSqS7+qKBBhooCLazbIUiyMNzvr332ohB6qzk1r6CIl/wXGU2TiOSNCxGJg6rONy0dTKbYezC
pqeMa9N/V1/Kh+Lthxf9Kge7yl5pA/3kK26cbnZI210RLLS5UUCyfNU+K2FvfvSfhnxL1io+5ikw
wi7mIR9Td6nvxFMsLWVwkQA2i3bvF6swOOoBU1ZjrWOC7qBMMRioFxPd31+XkrS8RHTHVN5iCVU1
jVVMgkMyGzAl6xdNExevlslFEjN7oQfFnb8mgXCNoeOVlc1drVgH/ld+1ulWPip75eLdQ751MhcO
QSiskv2g584666l3PMfHsZLm7Mhn2Zt4l3iVrt6uYnBMgeTeazZsF4a6BH7yvQYir4xtf9GFxjxb
WZ2xZgR0C3nINzhTpcbpsvRpecLOrfm3QWP7q9IMlAW+t5lx1tlCDHPxGG8l5Y2fqublboN9Lb/X
Twqg+ccfmbb0Lx0VSrOAwA/pTAuIhVOyfNcPjMpXmUCEOk85PagvAGSVj6y3w6ekbTiv6DvlUj7N
V+9NebbRUdSeScQ+Fu7lIh2daOetYz6+rXzyBCe4C5fsnt2LfSTbLZ6vPLBrUBe9/YdlZctojhB5
avqNSLWAsOTuX5CP8ZV7cSfXMwttvXPEbp1CbdPf2m+u42cHprTvwc51IkbVjfsxLZp8VmyVTZQ9
FPb0Xf1oo415nd4A94Zm9wRjg/8yp7dLW980tvVNPDhhDxN1nx4lgTOPu868i89qnVXElYzlFKbt
7EK9aHt9J5/KZ3Qfn9Fbfq3OsG8NIjn88N290Q/DXgWy19NynqFc1vcPJUSaajwzXZeDt2ipIAf8
Nci2pm/TivOsForvEUgQQpDJLG+7xfCMo62mdLPgKnv+MjwnFFe6s/zslRuRo3l9NrpL/zbUc+tR
XugZZjsdbgPCX80tBRaq2i7bNm9V9ouQjosYc5zqOjk+ZKnbc5q5JqLryE54xg5mmsbOER1/0zdH
f2mqa+HkKs7wzYsZKkWzeqSyvRLs8t7eqyt9aKfiZnJ/5g/zyi5Se/Gl1+olCu6625EqXguIOmFC
TqZ2T4leqFu0tQMKRrwWxI1ZDB3VCFZgVznveVyNHoHxWZlvKxIA+jwwhTmo3Vl6iFiKIDPf3Gup
aPYzGE+6uSLuK7q2kn7mIVGqh3HOSADnyq0YMuXURYDqhXJRnt3tBPQteKEZ65d3k3DbTZMt3fgG
a24u7dtDduofyS3nnxi1dlMv4zpcy0K7ZLwSddbMrbq1gkIS0J6ylEJ9lqz79JPDzUYdh2BVILOs
OsG6IS832yAMxKXvyf4LG7tt1MTChxLHn7I0FDfk3C22znbhk/rajHQ67/Kml5cyCaRb3+n1TNRU
/yR1UoMZGOJw0ffetcCdgw3Aa+xQH+qXwRht/JCU2qWZfszZ2gXgyf+INPc1DlrxxS1uhLHeyRaP
thwI3nzjhtAg6WvWVyboqXE/CU1CJwub/JJe6gfmh5noNckCDHgjGjP9I9S4JkUvKufdS4VwpwfY
PbWjGIkPt4mVRcQtpbVF9q1qxK2ZdepH3zRPjPQS8RjTWtJP4h8sfD/rMFavTHAJvlB8vQ5HnVLc
KF/zfCquBvd3RcqrAEYgd9s/f0lPj79QR/9BBvYcm62yXbrig3K0crbqTKVfhjJ/Noo3Ds0Jqw3T
TEeVxmPRqXtphTqZONIqw22ybpsBAA5UPzJrHU0k0y+ZLh3LDqHbzfhs69ToduX05cevLDO54jvG
MhGoc7OEWdFuAPt6i0bCLezarpqgwBbBARR47wpOSm+VvlALujsujWKykxS9ZCHRBWTRajGvESZX
rS43sxzvAyxdASZCK/SrtOQ6T+ooXAbyQEdwzH4+GOmhlucmMXKb99KfKYOWr4gtAmOVevqZZcnn
iScMa6BtycGqEwJHO+kglaCOyQToa5zJ8qZ21Dy8SwN7Z6p68MeV6hb5Ud0kDFMHiqc7T7z2dTcP
y+ptZpKOOxJktGTXGdz02bcZrjmDkx31IQy95HRflUW27xsv26d5fKHiOF0bEhntvNNGm7FzvoBs
c40rAFByFNPHcBzbNLBJtgfOEx7nH6q0I1mfH7qqflPyzF/E0ESHz4qyomVloxfQDK+8yAzSD32g
lGvqfz9jQYtOGRX0s7w0WseluuwUd4OjmlW41xU/ISyk0/WLO25TJtRJa4FoLK22cHeYKxeBWxes
1g3jgdHdxx3zJHVGnKJfKDlTYB5O3t18Hb9Fb929OtcnVpFqqYlP7lt0xVMRbLOJveLJLe6KLLRm
ZRqfsqzIT17R73UzdrfGnUHxPu6HmwHTcukaWbSQm31S0oMQeU7cM1f0pQH3pikzg0/aD60tw2UV
ZgxMcXKwJ2LYgcvPU6TvdJZ3yVTWffAjA/UxHcZ52PeMFzTOFIP/1KUOdEx+0iT1W8mBddZINXd9
E792BcyZPKaxoN7wIoyl2Rf9zJhUFdV4cFp6m9o7TNdfWTFw31Tz1i43jAAOJjDiqzkxDybyp2jE
5TwqlQ/Zyp3YaJiE+GQX8NgLmnkouDoXNQeLgYn43BLAKGct4NoitgVTfFMs7KWtUKd7ePs2LU71
zjC4q83KM9ljx7U9kMUSijeCCKvcCy1n3BBAljctI6v5ODpdaM6GUpcvmkUHTaOCJ26iFTx7Ho7S
p1rUayAjuYOp+G0o3LluCIQ6SNMtErrOfXECRHgFg3R0/nmisj7p3oV2kOrYuG/gr8qZECUWvYn4
9KfSCS6X/kWqxSeZN1riW7TcG+D/4GQIDOgsn8ecnpjACvWmXCQhkWW9f5HD0Frr+TmONorZjMt8
aszuK3lWqtZpJAkzH5TKzqvonR2nkCuSk3V9uxybPnAUwGjKsMSjHrzXEtV29QfUTnJQHql+ze9W
vUD7fKfQ5tUwklsaZk6xiesj3kUfChCtvkQD6RgH0iw/uWMUCq57bKjYYDtieLq0kwmNrbwUhVBl
+lOBZOIAxwhIXbRmqjOG6ljuvKbY6l5fQXwj2UnND/0smXZurcp/5f9tC6NhoIPR66Bb2bgJ0DLs
LKweTe1/L3XS4oxbpA2zCmnDpc/rLOWE0wzfsJdlb8vWDcnff2sa7xqLPem46U9DIWfUEE+FAIXG
kbcrl34Npw3vkum4afjmWe0HN3E/5zyYzq20/Zb3LbWyicqmjCBjJxZsCLsGRt1JGS8Snq6jMLiY
VVrLWGhlxxrUe8nSSgC/VMabSfnYFjbLa1pYPCkDQ7NNgWEyO7C8a2Q7DruCdFUrOK1Xk2xI04c1
fiOkJ9jkSfxlJ8e7gROjXXt6xjoSEFgsH5WZCmTXw4jZDwdptdfn9EkcQ9Akcz/jkJnV4SEZ5ZUR
K8U8YaK7J7PqCPBL5m3cw8qR25ex57laKYK3VKF5w0xjlhJOeXFaZeZukV3SMtgXqm9BPKHPreaj
D0pmwFZu5Xb+3jZaN+8k6emlkbIcQljEXiGBxou1vZJgkNEZFSJFsyuOxbs+nTWp5MPVpXpgT3op
O8akDI9dfh4zS9tFcUNkiN3FPFG+t+oNTUBhHJ9jPEwT6eh2bnyrNAzDga+XTtwUvIslUSPLi7qt
MX1xy+61KVzN6U1FdhIBSjyp/RjG77ATGQOSKORL4jc4foduPSIobQ18FFvXilFQxxY1IszSHVyn
Fz9jSO1a48YYFXU2yjCYgcRKiyTXmqUk1ysItQGvQhjXo6HvaKC0zqYUxre8V/G6WeOKvuPKHvtI
36Sxf1P6fNGE7UR/BzkehqO4LjKKxqb7uG7vKTarK/6rPDfp6/CTdgXFgRKMRg0fOYNbv5E48qaR
vlQFP1hVaTjaxahgqw8xLeae1S81yVoKioXTzJWXkdzdcgFRF7AtAPGRqArFZrPWeMCIoCwtYwSZ
YcgP+Am9sJX5x1y68jh6XSli1nqMTkanQ/ii0pvW+gGpiXm4qL4ZgUQ4rWp2LJzAv5rykgnhVtZI
z7t4PBMlGmfs4EA39edU1+a+IO88+lKS0JuXGTXfzcgSFgnllo5uHYeAFU0TODtIph9GmwxyTXoo
XQ8Ln69s8JKqc0PCJjSC5t5hz0sXLYkUBZvoptPZQNd+uTbEwKkTAZqEnH0IMe5cA/Oclw5vdaF6
c0WJaLER3HJlkN1YgEJsQJnpAX0y56INtF3YVfvaBMTam2TYrM8xFTjoMtC2qDiciVkDL6cseXyK
Jo9BJbvg9UMqEkeOB1JTeIzz2d1gKuBVPt1Ogx5sdBgM2KlvXPp5AiVsJgqUYadJxwRXeLVKWFgU
gel2ZE2GxrbfSpre7TOx3ESRsYmrkz7ue1+r7TTzEI389D3Km+GZyv7guL3vsdyVFNO0rbHJ5f6P
atDoY8swTL0qY9bvDN3od1aHFaDFRjuKccKlXq3kNP/OSpasC5Aed9kvdp6RY723gFcnlnmqk3K4
ITn6m0FpuiWfdv7uM41rS7V97RuivmNR2roaWktIH+qKZ7E1JwHXHDS/7OZ5LC8Lnr/o6Qb+2w65
oqKP1jEjharQPEhWFF7MWdaUWxRLqyY0k5PcCXeOJbrNU+JD8M1qSX3bIulQPbIiq9dtinqcDhwV
h5RlKNA5gZa6sXBHc5wbSurfape/FJEygQCPfBskmnEa1MB3sEoGM2MU1Y1H2O6nLz/+LKb7CaT/
9F9AkHUOwENO9FLCs03UvldaPe41CTujjJC+EupceYLKWLaW9BqlrnXLJHawWqHIp7ReNRD2djVU
v53XRAZxBtC0aAP6Vkdi2KIedJuOipsfv6v95I8sxh+teSr+wrCmBEF+EzAIbMjhtJuskWS2GJnd
mq1dciPdLIGmz0EpillBofzhxxfVkD8DxEoHLPiH11rFlZQJAm89ONgP2O/zQll5JqqvGNeXBGWW
T6w6Gp7x0YtUpcBtfFO6pFsbfdyCjKC9AHMcPtTOqJ+M9/1u0LANlPHBcDWR5ZkZfV0U6bWO21Nc
UOUaFfW7l1gyByaumqEDGiLXhnJAEHqLfBZ/xUule5QivbWJy/SrZ6oxVKOAuU/GvRNh5okCRXxL
69oWg877QzCUd5lMyVmJvb1R1Mlap91kp7LY2zDB1KORNHwTz9DOESVbOpchapjopFGtvZaMVCIF
cJjfVIwSpIckeeIlK5TcEXJmmMkQZ/nM1I186xNPEpUhWneGO26a6cuPX/37t3IrSU6r5CgvfXKp
QZRH5slMsfOZsrknVuKeMDK4J6sTieVmpbI2UoqRTIv4bMWMzHtVlOkAjZUcU4FyEkblMHUxdVK/
zcVgQaDKmzOLZvXz05GgnzvLXMCJXRnGm36g0UeloJCzlK4tn8EglGvfJzI7jOWOfYuwSVJBW6Qx
3pHSku76ELcMV/3S7hlcT5r4h9kv216dfKicc6WS/eDwzIsoRoi3lnqOnl32n7EnwknABQLNqdtY
jYLhQuowuofGA0DhBcQ4cCCNoz/Rbx4CZN9AyHELuylpKp2W5LkchRbKlBVgwNewcDEzrpGTU6Mw
D+BB/U3U+/eBHsOziuUTsFCcboR64cVmeFSqigJOeNN5kak2BXFshiNTI28sODqeBUYJwsxCytC0
i9A/PZw+86B0L6IYR3NQCI5JITtYp9Fb08F3KGq3tIuG8AG3RJXK8rrN0wsi6ksp+zJJ1fTZ8JRr
24z2I4kQJqD8XP8mlMY3ACf9QuAwssYmQg10slQLN+KOxkaa8QdxL35Ch5sZsBkRvoLkJJYprysY
VmxpaBZpoAsWcaZ++CYVCsoHhcDWycDztQ6pUV8EmUM3cHPR6CM7VU2/xJ8eXGGiMiLiSLDSI1nE
/RVAaAvbf/6WyB9EMT6YBWB3byk3hrYe9I2ZHVlmlf3QqdGqD4KKQkbh7mXASUi4aCevLrRTYlb9
sWze69xIOT1JpVNO5V0pmTUbBzqYvaG4elWQH3jC14vSTecZO/fnhHrZGnqczgvBl2+WIi7bEkdQ
rfXlkcoPbUMQOLZJSo4PLbMpoKHlTwy0I/lR78Kh7qaP7SIPQxKIWV1vjFyeKscmBZyqDUMfiIvV
Y/2apF0/D6aymYZxzqFQmFU3JIt5pztySpm1CwlK7+Aoo0ZRIeSKb7KAvT00auCpnGftrKHspBdV
zR4tfF4qMvq8qapkXaZ+fUxHyhWs0YndwDvFLQNLnSoFOaDJCzChtuYRUd1ML5fstDED6l+MW58b
8pICqsrvN5jMqx32HXrEKXixyXkHHCnZ0CeoOmaEtdEYSJEFkNQjetrEcO/KabrVBDgbjaefA8Nb
Ru2wzRRIgET9VqlfbUZelppRXDs6kjXcilGbYuTKRjW9YRMFoh1VlTEXMYHClQipy+0eXAKsLnpu
a17SrYZxoDuKbGbUUg2oVvLA8kiMrs3zd4pE28UAyRPJpLDDJHgJ1aNsxaYdxQzd+qHinCV61UIz
yrXLVYgXedjWpLf33mQo6P0a5YJMqMTo09CqbZvWBzEGAOJiNWJIU7+mPf2OcnpM2brfDVhEgqbu
YscwPGGdRkaHv5x6PmjSl7oCX+m6te4YnktePumZHhuZsvNK5YWOoBm93sGp7s1N1YvRQ3LptMPo
mDmu389FiLQ2DwTigM+or3VbxWM0Bx/CuU2u2Wo3td0jcn6wSeWByFbkrnVmv2jJwR9Hs6BJp8L/
FNHKGpZeuLZ6U5pSkPxD4MFWGC4pAxXWTSMpm1FBSWl8dYJABY4+MuHWh23CkQgzhU+tGVUdCsP6
+prJ3R9+rvV2TgjC1nNojC9qpSpOURn19scX1puioS7er03vUqoZG29XsZlD+dc6g82TazmPk1Ru
boNvzpUJHpOoYA4SSK1XbWjYQYqc6Ee53uGtKX/DFfnCDfpPz++XrLPSN6mYZXW/Dh5J+PQ6JMKa
jQneuW6lwMbCiB++ylJkDy2Qq4p2C3GOk+W7zhWDaYdEOfUS+p85yT8ziH8RdTN+Td39+aooj7B0
FZiUwb/5a+quoI6T5UtAM+kP4iqfHtqIRI9qg3firKIiDukfVBLMRCWb5WO2KMqLeO7N9yxZN9JS
vcgHda8crWtbnF8K0u4MDtbDPKynAczZPYOGuBTvZbNx96kBffahvDSP4VHf6pPhrr3Km33TtJ3n
F7M0n9lJg7vN7tBgQVzM4Eh3dpDjnYSBMat11Ex/X2b2+aytZWvBdo5yT57sv8FZSuZEV/x3Kn16
TyTc4xLkOJgmGr/99T3BayDXpqU16/Eon/tuS7y5zI78D3aHMNg5op/Ltpc2Nx0tiEhNAuWFgxgV
d9JC0swLuVxow+z08B8Os30VL0JEw3OBfNggI5q8PwtzEhY51GnIu8ZaCw5BcPQKbo99xTkGE04k
LYEa7cfI5kW80IzeaUxhGZ1v2vBOxZdIdQc1dbPhPU3jBTihdGGouzdSCBhgjZVl7rci4swueATv
Y7FXXrL3qnsPzXUzOpa4AJKRUOa9icSV4JSEpE0QH0xfCXfJi+TRsgGt8Tafhday97pKBXxx9twl
ZiVKdR/KR4X96nP69uKxvlUX8wGksj0Odxux7MEQZKeS2VpPH3jFB17ePGg0j+ZcoiE3StY6tZ+z
C8tFY4/LAz5+HCJjR84UJFpoYZPu6zp8peNqHhwHtEwTTTNdUbE+x0qF1smd76F8Wiig5wot1EcT
jdj3UaC3EtFKx3v6VqKd4meaR0f/nKJ7OqzkTrz3UVrdAzsZ3mfhJl9+iiH8xR0l/6D8f718DOQD
1SJHMAVuf7182EdHUGCUeh328FPGtT4MW7O5m29x+JbqxsuCFfeFt+V9eFSX7lBfmTvfKUW0cfqv
OC/4aGtMoPgBz5a6pjScEsWN5Kz5djDEZtFZcVIUuhvQA7nbF+h2MfpdAXqylQ6AiaIcE8TcI11J
AOtBRmql7HwEBUyvt/x1rOfDm2JemjMBMIyfm4I4nDuDnXVWJjXxqqMsJtF2fBZojTUrcsQiMa9l
+d0AZTCP6d1hMbHDVhJmbLsWFJdk6zCs8bpgKGnvcWZ32VqZRM59rR/au/wUXnX1mIDGPGfX8G14
hvfiKXFtS8ciuqorwYAIq5u4/pcTPcOrODS4a5GWu2O5D5Bda+RXlefitdPWmT+DiulyJz31i3UT
tuI5eoT1pvs0Pvzv8Xcz37rYxJMrW06Oot9Bvcyajb63zPdFPRyaTfNN1N8SRJZurXVOYHcIx/nd
U+60YySToDyF6md1v9FO+pJGb2Sp7zUCtDKDGILpZkFzVb5P7+ndvfh3wXUklqAeGMjGZHvkyPFU
sBnDdNae4CunH954LZ7yhR9XQtDbBE94Fxlw7lULVSgmFEAG/5xwTWgvqc4c03TytWlSIoePh8HO
LL4RMZJeOqKns+pZye/+vtgmiPQNq/Lb9AYMMe70s3B1yX6qrpwRemuwUCIdsAHE3tYobbiOC/U1
JqJIwqOPDh7KE/FpHPB5V9qx7nkLzR30eS2qp0BsG0x6Y7q0UgZ5jGg+py6DjZBVoZMkxVyDOOD4
1POBHkoNp/cbcun/yvL8xU2kTEibX+8hkjGiQYaHbgVZ/xGb/ikMzszPNyjy5I3wZEyyBSJjKz+Q
NI6uCKDDfPPeqzLD/09ebTZ8+oUK0nkmBmOyMJhoaS/lrb6FLT5eTM58mNI+csquhoPvitb8yPge
Yd1lz9fKAamQLoY62pecDwy6BeWit5mmyWsjKsJLUmKSoAi1upUZQDcYngvXje3f/MDT0//XH1gR
dRGcqAkKSzfEL7uDEpyQimBRrWvlE0uVps/2BUX3BnozWbt1lbhkXOGAMGckN9xTdNtvhKvE09R6
yS7laTjoqNd68VEXwcqHsp+x8nasvMUFtvtM21VnAf07E5GIGCn7v3loyn/5+iURWqqkGIqqTsyZ
nz4wPPVyGptJvfZqYyZclRcrzexR+WyZo1PbGTkFij/sH91OHtkDnuOseoQc4ojuKti/R2NO6nnY
Ul7WA/Mg14NG3xNA+fu3+a9eJo91jQgYnHgS92S8fn6ZclJJeVYE6Voz3cTxMWrpew8VWBLCyMnK
VtuQD78rrqpsVYuh7tbQPEDCwXOvETHZemJ0zqzwoYqU+P2QqTmzqkuxxM5SxJ7b4bLUGBURz0Yq
0tTfNCx8KTaYdiaKBihAlyUgZyIX468v3wOrEmqjFq9lxmZUPxawrnZRNBKQZBVhh4RQ3Zt7IUnN
PbGkdcKkePPjdz/+XKZaPcClCMlO/2yaMsbkm3JxJII9GuwBo0TQLrlvVQfq2LZYR4uVSCCNhzP+
dq2Vje2PX+VGaGxVUXAamjbXGJC0nVuN2u7Hr5CspAXnm5rzfrt1m2hga6nHtknBeDcpyj3ScjVp
zNnWmBRnaH/VW8fUJJvUaHHSpWPOS6jURqlu40m3JvGEdwopu3KUSdfW1m3yTilRvRDZfuY5KTe6
BBhbs5HivGTiTQ7wTFjsqOnZYVdFkNmnTtzvbNzD6SB3M2/S2X0E93hS3pNJg5cnNR6/doh4g0Lf
TFp9Nan2cHbpzEDIZ+1JFvWk7Z+VSeenwBPRv53Uf0IyWAGsyRMwrH5z0f7HYihJoJMgUbAWwoiY
Mos/X7SeoHo1Nt9grcSvRaqTFFlVJlN8s5I+2eulNUVKVvs2DFFx6IQd6cA/sKTJLW5igziEepbj
Ima/LFtE8NurlKo0xzdifAghxthaR4mM6PnN0UN9I+d7kEJGzy7h8/kUafnND/Mfm2v21myeNYKW
pC0V68sdqBfQqz2v8dfy3jDR3323X7ALFoC5xpLl7mkHgZInF2u9qcRNriOBK3GFbUjxs52vxKeg
Wdbps5XVakmn8bm9s6P4Zrz+ayf3f40h8/9q9FYSudwMlZPivx7Z/0Gamfvv6ffAey/9nzO4//6b
/yTO6BBiRNAmBqlaUZ0IMf9DnNH/YfBgn1pAWdEUgwDsP4EzivgPA6YM6pNqKlOxIRfIP4Ez/Cei
uRIxXK4gibtB/2+AM8qvjyygetTzWOLENp6evOrXdrTG141ETMJhJenAtFta73IE1FwH8UB0iBQV
wCWd7IKI1GWOrrAXRZNpW2x0p1oQv5WJXNttL4dbX47ZQ+cHGUGZNphqmMtUQNuYSiGwV/jvAynw
z/QmKQyNqNDWW1db5OmVRA6Tkb4vbA0FlkFma7dJ7i3cos9+zGah8dyJ3jWrFCjLnyf//391/29g
lABK/93Fje71Xr7XP1/ZNDopP/7Wv1BKKlVvqi5pKoVvSIP/c2Hr5j+gLHCNwrUTucAVMEb/vLJJ
kRt0YDJrAY4+/Z1/o5Rk8R+SZCgmmS5ZliSL7Pl/gVKa0uP/3ktOtEidS1uUeGRQtSsZXw6gRCRb
vYp7Y1lrfuzD9h2GpzXgu2AN/S3o/T++l8lpjyS6NSFzKXH59dlU6VArOi/Vl0OHAZBdaWbnwYiI
HtVRvPKSvP3N05Cb/OtPBzuN996kNcpSJHP67z/tNK1kjMwmcvUlTXqcYPNEjP15QzNhh+ihpIsG
nfcZelay8pVQk2aj1yiTgKlIq1Rtg3XP43QrFXRuY38QDwIFskS5+ij/DaD9K7icjwEtC6LW9KwT
Ocx8edKF+IcGem0M/GCCtddlEcOlXpsE2n0j23X1kMezrmv7lSGyAwI7A7xV4OO8ePidSPD29cYj
dvX506X8F0crefq2v14dvCxGW8Y04OJK/LJTN6xCpO1z0JfNxDykQwqEXydn/qfe0XiOD9TaKGnU
bsUo7O5JHYLg9AzT8XvVeMqDlxyH3t9KUr6GYHAOJeAYruVGW7dtTAgvgRV9FwjjrxU5LJw4k7Nv
jSdFKyIv+eXvfxJJ/HUvMV3oP1gNVKIp5Bi4f369FLD2dCJil7bMm9jflX3n2aAisSNJvvvIhhRr
uxgXyaxJm/LC6bX7nuodGaI4STkksim6xp2/E9ldoNPgREx0aDaN9y6QjJqroeR4YnjMStStMS2X
UJ97oNCSuMBgH+zHckzmij+eUtVfjIRbQlWTbpESOnUaOMJg0DBVUeyWs8GaKWGxCWVxXoNvmVe0
RoAnNbfMw+2m3WpUIhTmM6qpqQwLxnLZIF+bUt8Obboh5X0Nx8EWmmTl1nS3FhoUVGsZMO/pmu4Q
NN4tDS614ccbEfyVW7jbmDr1WdrVxzoQXyrJ6BEz8WZZw4cHWZOydgyEA12uM5MPbUYr5SPLm63P
4YxnJj4A9Vvixt9py1gwhb+FRbWtcrRVWdopGc1DcsY5B1pALiJqxKJyL7r+uz6VLHZ4exeFFO3G
0b3U4F1mfsL5O4T9uWwGWtXluCP20DQWtpYqiMhKN0q+xb457usw4T71OfdsSZ/hPYf1WDew/hH4
5n9/5UzL/dd7gKetpiqA5iQFdPuvF05uJFWkYdlYSq6SHDP6i3C2Uc2CtrxSkh7cN6LK1QJj3i8N
vYqqJYel7lMv4vJbXyQt/SWt8N0Su8gxfNWDUpVrxMfrJEHEhJyT+VnltC1dpB4eFcX28mT4bjWd
dG0Aem2tuBdeJCXyduI4lKtGTRRo9qOvLWH7mlszakK7bnTxdzfMX9z6P4YqCpQ9aHM8ZX5ZOnNT
zFtjuvU5vQycaEtaLkJZUNc5j7CTMICsZEYtM12Lx7MMhX2XEN0Gs24I+UYaVfMet1X5qbmC9O3v
P5G/WNTN6XaW+Sx0JLbpkfbToh57QwI4vNOWOGS1uVJmn347rAsRhmTXe79Zmf/ibeAoPR2pRMWU
eHL9+s0ysjqdOdTakm4BgwBmaSwH3JbO/8GP9NN3+bI4oa8HeqVQ/RkpQfCHmFXZrsLnz8xO0zMc
uulg//03/Mpgn94/drQcqdhDmOAcv7yJXKFhnssFIGKmB9vejAC+a1UTbsph1B5mpmLk6TrcpL6c
iC/0pqYnK4U/+t+/DHb8AH3hJ6KeqF/fXgGnDTlCbSl4rj9zwZbLWs3cXkcnGS1Q4RDavUWsM6KU
k+4ewUD5zSuYUJE/P+IoI2MvxZSH55sscmT49QOWe08yhzjUl2BtMCHiR2n2OMl8QuFUrMGpGBZW
A7JKD1vlXESQc6k7rFyboHBa/2at+boZo3cDYCMbAFViBiZO/Myfr+wR3kjR6Fxi5Ewp9qwTf4Gh
SoYWmCu/+VZfbyK2GWw41KnpWbfQmb58/v7o0vvbQIEzmOdu6jg01glF2XulchtnOlj97n3mGfvl
ndYZQlF7q02rqKGx2fz1p+tk0BKJ1FF9RSL1VHkqiTm3716EIBupZwtcb4lkDzMlS4Z6ZhCI8eq6
XESD5C4lUsUr9hbxUpR7ACdB2Tl1BDi+YgI1b61o3OI8ZTo4wUnnLB//i7rzWI4cWbP0CzWuuUNj
G5ohyKAmcwNLZpIOreFw4On7i3utrcXMZsxm05valFWRjADcf3HOd7J9WM5Cb3M/8vGAF+kfuymq
96Qvw3VFy7WVi3SPsYrmt1nDARKWzCUWJqe0NzWypgtTpuQvn1ByP7hd810OjvsZu60PI8z7HrSY
/7BTn7aTHZfwCPxy31iEtHS1qV2KAwQ4EQaEfTak3tYUXrlumUfcL55bHV0noWU0Puhy6h5+k8xF
rKvD5AVqYo9oIA8vZRlgcZBKboaGRBN0GDft6YLKalUZF4c2UIrgte6TnFVKfkvbiXGcq5UJsuxI
NiIYf8fHy5jOW4MuxERRezcTRSpGli2c4673ltp1vpvcGb2tl9S7fhw0yohWvrVZ5jzqdBbY/BGe
/3HRTLBQcoiM7oVNOlYx7ip0AGudNwzNcBj2m6hG7I9CMD3IpfCuBPyWf0ny6h9M3yt0MyJnjYDK
9tAUHkNE3PnHvgjlR9U2oEnt3ni7aXBn3JC5vlrIi7uVUSLxsIS3GCY7LV7TodePTjyPr40NrbKC
G4c+w9S40az83mpadVhMZz3lQZfejyAD0FDYYiPbMtirBR9JvFjjNp+M2I5uKH9bsezuvC4dL7c1
/gb5BNamZnZ+mZF0bHcOCD5XzBLVvIyf4P6qrQV3joVqkFNU5fWfbqw1Dtoh/vE7t30roGSaCscI
imPrffSn9rJA6nm2akd/dk47/DHQRm0cDXaLMcxzM8KiFF5rSxB+Msngu5pi6xSrztvFarJX04C4
3iChQHfGY3tJYn987ebCbEJLF9smrhCWEE51nkwPTDzq/APe7/Au6AH8ew7YSzdKzCcLkeXUjCAp
AtBRWyGZbI60G2fv5iMsuonjxuuzfV4MWPNNTJ5aJpiwWW4T72xLYRA2UcjKQ1u7nPCuh7hv8GTG
FkekRPg5FEm6Tkt2esS+5/uqcRb23646QvXqod17QXpqoyR/ozuu9sHiyW0kh2SXRBNSkdFq72uj
0i079Gbt/vMH2+B06jbR19YN2UB6Vbbz3J4QNCtqNmE096+JEgq/wJxe0yUuHt2gLHaT35uzrYYP
mN5s/1GA39WOUYcYNeA2rlDlo9c2xE4Z+48zEag+hS1Gbja7WwTCw71toaxdxXwy/q5WvnvE+ZDg
o+s9D/JQiW+8qNxi39jC3DvCyHUxp/bfvLbixzmM2fsUXQsdixN3JgWnDdhzqnqX5Cgz0YtkIMtZ
OQ8JsvBW2MjR0ya6R7+kL7oso3TTwdt5SKTBZ6SLbvBeoJD2/LghsQ/gtat7NUYAfO1JrpPJIe57
zH04WrS0NilAlrVlEef9rR2L90emLUocbzi7sQTO0rm/IQOJzwrHwUNuCeDxtgw+k0h0B2Iq0zeE
P2o/xhxxJIRPGpKBlZ4c7wavMCHgRL9JfkesPY5Q0AO6hiU+GmBP+5Rk4LMtSA5Ei2QVp8VpLbxA
ubj0WiL08tG8voQDKHrfQg4Y2HW4HzLlPPkqD0/YkGfS1Ur1WxgkIk1l8mPaeO2HCUZI8XYhn257
tpPFNmWbJ3a2d0kY+hXWHiYn1iibtGrK535pImL33Pi+h1N7sQNCjauhUh/e0On7gkf705rp2kdH
0MdJbdcwG53pbAgF2nKh0LBJmrouLopL2E5My6XhoNfLRs/1BVdksy9RCkGmoU6gCZrik5ahtY+S
RNIXNpSGVa01NB0rbPdTgXspU9gavcKxzrnbYVSM8vS8yLmUnPKsZ6dR2C8BwNpNUnn4PAyTwqjN
4bKXAuSrruvqGPRCx3T4TmHu5qykl1tUXn1WLFr524vlL18Wul+FMLjcQDZsLpnSC2Zm8V5VAHnI
TMaaTI4SgnrfuRiHMeXWKbrqGUyQ3LZjkn/kZRr8aEeLl9ZmGTcr4kPbKQTsCySZuzDPxGsNIfke
urx6pU9A7Cb9jtR2XiG1Cnrd3aMWit+CLpBPnaOXs6yb4GjFVXwxxvToslNRYt5JkpcJNMXVQgL4
7RgR/YGiXB1tYyXbuoy7k4xDawM2h6gLFKwQQPNp+WyNM/92WAE9hqKywK/61nQxRJfdScssu6L1
NLQSac7FZHyCJx2rORFzpdlVu8NPxTwAuU3YH0iCKm7paU4MNL9SFzWQC1KJMfygdYkvcekC3nPt
SZx4l8DtThbUPa9n8QNoX+3nFozgqsqpT1Z4/a1NRlDVZ+ak1ZsODZq0GYMfURIe66AtqlbveRoH
55RjHYAhluudKKdy28xxB0cstrxPt7qtOwdZf+CcBCNTKvelF6m+Lp0iWrgcgnGVhCU/FDktGQKN
RZBQ0VrLgyH/090sqcmO9GM28ToIkAetprvBTud+NZXs7lUwjDufrBZkP+RWMWcZUXuvbHqMM1FT
RCl4U8sN1sdHtyIVfN1XFmQSk5d/3BImMxLw5Actx/gWxFbMjiyB9oxjKgRtMOQJ2vsodn6IYnHq
fd5b2BcKpB5Z6CHD6ZrkOQWRtm6atDsWQGgRDegIB1nijkRzETOSlYxUmIaEkz1e+VkIT5h8gbVc
BA90NwnnUIpp+s7bpf9NjlO15tqrd1XTBIc0bCsAT2zaaZBts6lddIiMyfmSvDjqcP3M05ukYt46
Dd9h1YUWSafk1j2RfN/9agQJWcJ2+TuGYbqSzZdvx6bNMEnUy/TXCPD92P59YLegk3ZLMdq/FreR
1UpGBgedV46TXuWgiJ8waTfredH2tSs9vez8bm4h0RO8dQfJZthlkeBCTN3agbJtsM1bJij5/6Sl
+1FJp3tjSypOTg25mJe4SF9qKl9AvtqgP6YU/hnsvPmFrLm9LnHr7qkywOqBnq7vvEUgKPa8Ceu1
5Y8vNkDNH7JuYDlYA385td1TRuDv79mth71IWtA5RKFu2Zh234XbhJs40cGNYFT+0GbZ92Nu25yb
GBr5v6g/IxK/X6UCDDJOZetxYUr7uBC8tm4yK3oNFoTDjdWxoPAt027y2CLAy8qbQ6In8zqJOc02
eea6uzAVHAaTJoZ0rgAZVkl+ABu1nIshVfdyUS378YYVaiCW8D2hfrkkU9B/NoUU7+5owj8KyxZg
RQ2pKicltcAx7FqQBeYKmlnm9niukvRB90q/5S5TEwNfA991L65wzJLrLLr2US7cFD1Bwwrhq0b+
Hs3ipwmjinCRrCI1lCfrMbECd6pWGj6Z2nS225Kz11VwGozFK7JGqtx9thmxZltHkBK/qtsFaiHV
W/Y6kqCwWahv76q5Q4oXlCXFq2zhbPJlR++THfIdCoVjMsxnNkDhIuzLxNiO4yQOA14HJwkvk58v
v0SiyvI4uUWG01EO2bTzUrd8qcVAvEjJBvzd+AM669qU9SZRafunKEtSSgoW2mKPnPaGopcedVzo
NHm8xQPPBJLIgAGLlJMQsbTMGDm1LSkv7TBunxgNxAZux1z2DBosAn6WYzSnSIuWWAbzppjzbtrk
yI4tYBxMpIGp6Rugz3HztxQDPqprXQ8opPw2q9dWnKAoYk6geJ9beRjaqcVjueBlJcDOEF1gBY3c
YqiIy00d10F+ZbRAJp2fej4rCIXgxA/0axz35b0VZfMLbtDh2hTtuCXUxF/hWo6IKRtAI1Z0XmpV
+5U5w3rqnjTf1DmeqmZG8B0sOJOB1Jwh1izvduX2Pwketsugx9RwJEnvktCnCnp5NZ4BzhbdijBX
t0JBV4YdCcJqBi43GypClLhH7Wlx7oK4DA7cpIKyMK6bB7LTkwcdOe0n6TxU8sHUhl9Z1uUllHEk
0bVPYApk8iq8G2qtnkkfNQ9LQofYm4XcN46n6LUH5EqHk6pXNfLEMcZKt8JPa3Tc2VIAsZ293yD9
IN7YZPBOcF6FTjEluIgthaw/g3YJV5Y7mD2iz5u5OyI3wYl09G1GM+xyetjjGA7qmkM0qvAfFqhh
7c4UB8CPXPslVNRu7rGHjHxR5zHpUYzXPqrLLHZe6zYbKH+51n4g2PwOJtkfM7f1vnybxLk+hEcy
TUS4EJWZH+Y0Da4iZ5TFpSP6CM1fkT6VGosgRZEjUZx1iy63Y0TGjGv0AisxaL9E7Ey/2ZzWh6KF
qauSwaAsncp12XfqaM8EhSIAc3aFiImraTJ+q35uzyHe1rOd+dY37soU+Sy4g0OKL2oX4ADDvocy
ewXtQPwZiqY+zr0N0NCryy8m7VhL3AXq4RintfVVZCmHvMtSI3oSUwrBa+EjdlY+eyXOAA9ZYORG
dNotiLvIrrEJJXH5HkbEmuXONO5mF79tVOMruCPtsnoKR5QNgIbpmQDMKpLXwcQjCrSGHqprqxHH
4sb4CVykZfYoiytSK+cjpA479h3UnFCmvEYEUmzDaX5wVf1XRx4xOdhBxQzoz5lqbN0iBspK3kZ7
VMQswfEE+YDnhToidjdKDRGYBq/duBbhC6IKb1JO0BU0kN2Wqwxha1NqOKAZfMmiQkY/cXXzvI+5
c181WflTdnBA4oHkC555+2UwBJVOI2Rgdu7gG4N4uMWbEStdqBYZI2x7yozCcTYpdz4VtW6RZxQB
KDVblTDD+NrXc9MCdg+504nFC5FsplZ/6Njur8oot7eDJa0HLMTNrufQXXXoU99rE3pwfD22Qlvl
VeGz9gMkIS4hmk02Z/ANQnKwJ5nzdbItwO5pGJgE1q1fKPtX9hY+XWPafmjpZ6feiOCkeNjQj85s
NMYQEDtY5ISFAoxiq15p5AlYER0Dt2hkxtcU5HmJwp7vJycm6m0QzTOqlOXJslTwxsKUMMguXtCj
12FBmokSNV48/thDpKX8u9geYWOpL987jFgPhS/Mq2e1wy9yIdTa6rNmXAPUgTMCvoy/Jg2ArNHz
xMkmYl+wLuNyeCX0ZBA7S2Uy3uOemQ+s/fgOALo15a4DOnc/opk/FUkcw7Sgs51Wo4GZtiJa2npM
QXHeI/6Nj0WaL88wmdRVBm1wlB2/HWWKHQN/5P15va1YVng/AdwhYET6NGTulcxrCGJVPouzwsH4
1FD7wZp1wmM9sxeDwFPdeNdW+5DYzRUllvtSYpHkoXeiscdI6dhf1eTb37G1qGd/Kct9P3T+jsXI
F0mSy2mq4K1pljdnMUfAY73AXJuhbPYRgspdlgw/liUxtjETn0/Yvrs1ftaULrYGpSua5NqXNeLj
wsn0U1XO7vfs2ctWpZ6+c5uIOyoch45n1w+H+yV23IM1esllnOfhzU+j7LGY6ua9s2fapcnJb3uE
OgTpOTqzOA6kN+4RoXt3QGpu8+g+v/D7AtuNlXjMLGhYbuPIh6Espr0O2HnRiyK/TLLIoN33fHjQ
Mt8MwmOPBkzzk1BY94fHI6RjzyBM0KxjPpzndHr20LqshGFqu5vCCmAu7WqvcEFVzV3chv1uGq14
lbZeelC0FvCpZ0y27F1+edJyzmmdMPzDXq83Rep91Vw3zyVD5C+GBGms1x0ybPUb9IoOXos5si/h
wialhqMB0wWbQkppgeswhOeE95l4XeSvqBOX4XsM2qKx1iZiJflH5VBFPgObsel9GKdNsKUy6o+I
yFAzhlaMu9ETnFSuKoNqZ1q3+4sR0P2c2G5dmtjgTQzYLHZuNGLfjWiL9GCIqHTd0B432JESudOZ
73xatfDbXQdHBRixIHyPzpKMO5fz1bU8s1rCIcFvi9UsmPvqw1OT+upce6TiqFu+emOB9cuJrl8x
CE94jkR9LL0W9kFv49gY66rfRS1Rdr2re7ENW6gNj+RLeoyI9QJAzgUVGdbJ4jAx9ZjjAG+HqJE6
7XUYYISQ+lOeijiI36pxZsXK6KGqub7qaeMBzrviXRx+paTBlevOn81plg2ybkDz7s6OdPYxZhZ5
PS3BirEZmnDVjn3yhP2x/minG3FvYnCSMpjGOW2+MxusSMTxxKQAEPzc33CyHnnq+N1arprEfjWZ
5xAOlfXiC9sqMtpiVvztzB92ZX3bMbeFR5lDmsapHnHOkKpJ27CrbkdlCVbnwZmT/k8qy+lE5xnf
p1pV7doQ/AwEpyRqC1mwAWJvoEL4q74NMOX642Q9zWxIWR9pioNVlsvhCBSh/IXjeXnL2pSBiW2y
P3E9lSXUptjaCHgMx9jnbuUwVA+pdkDI+9NY7BiyNMCqh9pA5kPZ9zdTPMGbEmAA1cQQ5ruFIDmz
c0uK3Hbm+qSUCM4B/fKrbfy+g+ZtL7i5pNPwC6DUBJCdP0Yqun2JHrSVjYf1M1u5qDGf8tjFvEA+
bbqxEx77MBeAHKp6ROA5Z9nHFMDsLsamePGQHq4rIgyeaKNoPHWn4TeWMbkDuoqU2LeBWxFCK0nK
nC1gJKyiudWhIWaEbANNuDF3ak28yY0KMtCEbsZ4Is2Qtjv97eXIETDrhu4HGd/WvOImrchUz/v4
oc4NL15YmpOqhmg9EZPwxJJhgQWV1ttkMXq/lMZ+GOUMGHnAuy88W15RcHZvovCdbcieYpNDWthJ
FEirOonnNeBnCbtfky5Q+hiyBmwuESMB2iwRbcuabED07PYl90DFzGidUcS2BAmVQNHxvLfBjkE5
Joym5NDSlXWh3rbekPfpDQnKhjc67fL9dJNVbwdFLOemSxPveRlaPAzC6s96SEN8lA2MKea++9H3
UW26g0fhVdtHM0gwDk2S2vvOKuaXrBuqcV0LJ8j2pDGCmplF5g0r0gfG4t7c5rjtaLlPng5pB7sB
Xi+zZiVWtW7sMyAVSgnyDcLfhYhYM47CLaCbsvo7oO/Oxc0qb82XaGEZsW8oscd9TPYBt7CC1Ozm
sr86/6yapzJM7mRGqR60AulewdRGoKctZrO2CC29SrNE50rL+OBS8nxP81A/1XZgPRVT01lrOUjv
Y+wC51rmnv/sNoH4HJzJend1kMHtsbuNWHx8CCiJT35VUziVaY2datLJfoY/8mQFXveeTnW3c29o
2RV28fBOCas8DP4onyM0uZsmFvk28pf5ua20R8NbNBt70RiDnQjiF5QVaDxmIotioECOCXQ+DrlU
J+ViB8bPBrckizHUuHlxGFNXn6whGvpV1HEYWGlvba0q0vdG2/Pdwv7pd66U/yaIxT0MvYgeVLf8
7djAeSvXsruHxLWmfmXa8SZmUUuwm7uA1ws0xrtPZPtntVjyBwTz89KL6akKeor/zNjlvIH3p5tV
RST40xRomyx66KlXpcHHoJzwF8n8S8AgmyXlx7Kk3jupO/6XmBweQEMc7wMXMdIUD6D3KqQuPQki
KjYVWvuD8BlagwhPvX2OPO5d48zf20FvYO0Cw6txe8p6008ABcdk7vCEE6m9csZWdxTVRt/NowoA
xQAnzrN+fqIaHT/y2u+vnvIpvmRCY7MpaoEP18ldm/FxD7hSJeW1rNS0F23bfGkd97t2QurTlTrd
sWhvjlO/kE+L4HpHuABNqdGtzunMJjoDBpGn3Pet68g7jA1YLf3OKjXEzbRG/UIC7LTmBZ43HWSJ
jcrj8dGRysadIDm8StXvekG4kR8p/2uI8gmrYnIbQGUp1wftcuWwgsrS05z2837WA2rXkNCO2x75
rtEieai6oOCkux0WRQcoGd1j+NvCF7Dt5eh+mqk0wI6B0rhdhF7HS2Xw6OFD+GmdMXpH+Jt+N5Ow
RqSzM35jzvq920bFfpZ+cOuZ3EMfYuF25WATm5VZL16pwr2lEUlxKmfN8xIPRE7Jsn/3qoXdUm4D
WifWZ/tvcDRCRhWQWiOCAH8RoWffU6JSMwcLLAzj+7/+KRz4/62J/V8UoyR9SYWF1Pm/KCj+L2Lu
5PcwpP3/Ief+z//4X7LX0P2HKwSvOTvzm8L0pmD9V4JoKP5h/0vSj4cJysHt3/yn7FWye7pZgyLU
Ar7kd/mPBNHgH+g40Yb7iCN8RGDO/4vs1Q6c/ym28PFHIOSOUDWig0GA+9/lCCLONIHR2gBN9IhG
9wrSPgjwgTcF4U6PFGFz52xmT9Z3cDW72XswSTXukkCrEwfbEwH32bpIZPbqRXhVWcpdZjtxrq5l
1uA8m/txmo5VP4QPJAvUZ3NTu9r42DObvWo+/UR+RNHtcYwlQeIcZFN9FQxCsdIwEe8L+2qwObJQ
68/kBDKic80u9rK3xKsPlv87XjQRmyP8ze6aWHR31BfwpgS0D0hf4gfeGC9gEL52cYiGq6GJD+jQ
9ukILmyk4QgWvmiAaLsEXmHtPwYeCyfqZjJ4Y+ezSVd1Co/NxOe2cN/dQhV7Cln0KNXFN61DcqYk
xsMmkocChUYPYwYiMOik+hxKwNQ0K126GIb1d/acLMSlVPo0YUxHBbIWUcv13nQvupi/TQbAEGAv
Pd3wKvupINhxD8Ik3qdT8xo06V3TFw4ZpNiBbA3rTRMmkWbDQGXr0C4F+e8iY8qYGOlu7dI+eWdS
HjQI3H8GvAzgM6EmZlX9kzmSgqLbFFXybQejvdXO0pFFR97KpPkkvdF6Dvv2JS6q8ERsxzqntz+L
2Odw3ELIf6gdeAhEyaBPpGJcmOWIDi1+VxdgjG17VTbNbnBq9AZUKmvcWa8w4JGUukWwtXOQO3Mb
rdmrEpKDOzBwvWWlyChY5b5DEHixBwBHodWzTUpoLimAol9d18Dqy39TWi0rtvvVuhHjflmsjeQR
yqDh90Bl3SKnOl5SBuLmjqaTpUKefowuPD5do2tgBMmMI4ogSdBRrjo6z61pq+huLP2PhGTSgmXw
0djkfsm4uFAbrfmWzVX0VUWxC5JQimbY2klw1hBav3g/Xpwov/Mc0b22DGk2HoXKEy72a4606UjV
BggRH07b/Or5xJPWu8UcyPh3rx7btH1hJaLusvHFx3/9ZdfpWnh1exItcPvYfeoUmlonc+z94Iz5
aejLrzYWycpiGHoXx+Q7FS7rFb3QGqSJAh8SImINHGvaYpWfTmzmH0Hz85CrIHlEhqLXTRXHKydW
ywFNeHO0ZvKhigCnFxxBlr7ES7OAgDdjV29U3nkQy1USZVuYOw1j9PqSZweEL39Sh4goKYDCIwsk
PaDAja66n7Gb7v0wOkd8QqsObl4QpyUQYq72nGzgyh8PdX8D6iCVGSowaUjv1qMeDr58MCFlllR7
Hv1V1Q0gJ8se4AhE6QZCNQOFY12k08nlAR3CNOdn+J9F3jEmucVoJpGzTYYiZcCPI9+JoaWPYxAx
7ayvYubn+wHe3OWWapqMGOSj8YMFOlGIw1L88uwJvr4r9jmdNT9BGKiE0XNUfZQ+AyQcAC9O1hNK
6y/ZQQQsam12tgyFzj0HQ4AKhrag24cEESE8OBnf7KaZZWpQAqgi2f5cgvxfcuchSycLDRNK3oHg
2CaiYLOcnFg2GC+zAuYPleltybJLxc42ABuLHWZFBGmytxRbUz29tT7MDZmSGOMHJJi4Qp2ReBAZ
7xbNoYn3RR97lymanso5Lnc93xzDWUCER4ffbm8i7w90TvUwolLQ5F59BV2L1ngSp8Q1y+GWEee0
/bJJQhamig74ri7UUw3D8BSa8TkTmyqQ3X3DrDUPoO03TYRKMUNUQ/5qQxJMPNykNED+3T/Uu3co
Dl+zIfrESQHeK/FPxJOuWDIAAVc1zWDy12HQvkoCQPthRt2m5LStwWdltyyeKSoCZOL7whvgw7BB
W5kIY27aXTPCdza134LDr5ZjExV/2HQ9kT/2q9P6r23yS3tpvPzPqAZC4voiRnf2IZxjvTjOvYSJ
tWHgAjgvG9zthOwUkEjTnMJmulS0OKdBS/7y7CYdl0uP8Y+vAQNvuC6QhgCXtcHRxG+9JtyXfpOX
hzBhAn/VnavS40ic6Gro47/aX74nw35yRuKkUNWvRma4WPGR188NlLg5DNbal93GYek2kDiBhZlI
OeZ0y/QzJMhaZPGWS/vJ4cPfY4NCehzU68aavlxoZtugguE7zuNdlDnrOGc97dUEIyuBblD64SsQ
RWfrlwsXwfjk9OwopBzfrGg42DmbKKZwq3CIboqCPNvlo/9SItY+xiFJe1YbbYIWPU7dqkdFewfJ
Lh/WJC022ypJ3QuxZBdBnBy6Io+ZYJefCtni/PfMX/T8DBZw4zdN7b7RAtArjEZ9ukQRZvdDRQSN
WxdP3cSqrSMM51QXQEkJqPmGLXsK58zZ2LEDXs0ajl3qOseR0WUxWRPD0HQ+KIUGkmja/g5pCX8y
LMj9EizFuom8je3XpObc/iHb2L13+Prn6iPuURUO/bjVmpveyrkrAruND0zCr+zSixM7uHrlaFsj
v6nCrfRuOchZtZ10AWCc5njdao9UVwn4VHpF/9b7pdyh8gfqVPvuwe/YzClHfCV0YS8m+W6Yx4EK
qf17z4gFPgXgQRmSQKLqfoVkHkmZzPOTVVTiXN0m3fM0jQcOKucUzN4BV/6wg+LWnUgeueZxFJ0W
5Xzrxd2NSYv2ZQS+KmrJ6TTPNqyRaJ/BeIxkutwH3UMrh/E09c3fMYuQMpPnHKftFd2TvQM9+sUW
dxZL+VyT8+zY+cXv1EOPSeJQ6YGerPTXbejnDGmgVy+9ehIKpT6f9S4dSv9yiw26el7x6dwAj21S
7EXWMrsfp5AwROa5DF6fUdtaD0CtmbGMC+JD4MgIrsajnYu/3k7KxRzq2+XH3shizSO7jwLSnLI0
n0mNA8nO1EdqNx1iN28Tg/pnWNohtcfrsJ1c0u7rcW4RKRF0NWQ20lfPt079POTot2q5tUR7Dsa8
29hdw2gqmpdTlIivvlrGvRuO9WmISFIIshtgCqZ/xGziPnec62SFZI43pXpwfdahdrVNgaOA2wIj
Iia0dkrtAN+S3y1wW8wxmlq+XdxTX5mwzkMxPkJFZ/aOLEdllzIM3jzo1ar7yo3apO58G098lpn/
QZkEkUMJcCGwd/WAi+E7zaXYAuJ7cWTlrCcsSet0BJyzOF1z14Noutqkx7s96DvC9cgY9QmrwT4t
r0wrKP60OpegA9dZaZ7bhWKvnWKgLXH41OmsfmpGuz9ivGFhBk2X0aHrMg/L1QvsVnrU6dWz+19L
AFQvduPkCub000eFEmSyfAwX5IFVDJXHZpO4bXR+06igtgNtMR4iK41Ipg7DbaLjZ+2l/pUL/OhE
8r6ehH7R5DFO1InnrhPjQxaN5AL0ILoD7XIHMNBHpDw29ybi87a0qzaIDqwr3OsvGmQBFoGFdqL7
i1Fef2mtdLjU1vLXydtoe+N7khvbPpYO69HiNj+kwmxZy/jtk4JqsCYT0bzFvBGrCoDvEX3eazuN
L0XDmH5sWaHUjC185x72JOcj80EwlP13yOe9YdiNZmImaUY1GNtZD1C3B5vR8taN/ihNg3aCgsGy
qCWZP59TtqUIcqPXqMK345fJL1s1eFyWYTvM4pMRBRxQsuNWXsagoRPemx3q52V2Kcvtjmhy2EBG
xFeRivtpaF7jaN4DW7owTsvfcrMpBIGpJfPPU9hN9joOcN14BfdKRRmto7K4V0H9O4Jpy6X0HWRD
tx21fcO8G+JeWjhgJTItFzZwpy52Ov2w+WSwHYxvRWnOYegOZK6AU/RcsocqeEVsUde4xvdp20SI
dNlu6gVYfMj+ZO3LELKwCdbOnH1YVp9e3yIvVWds9sm+xe8JU1cTpWIkDO+mAUfdd/4mSclSicL5
boSxEvedy/bWR2i5hPdI2zi+Eqx+8rWam2pn+/oi0v6C0AmPll1fogAG8OBQ7CraickpPoYYqITS
xPMiU19VUITTtnxyhkCiwo0/crj/gfLP6Vy+5NIciyB/sZ3pmcoP3kGbku1KlG7cUBhRqTF9Pnv+
+GuIHcqDG+KG5x/cTLa2bKt693Mk9PSYGbPv9NFt02Ev61weJoPdhwKes2TR/r5AJ84pv2nCcDyn
JgK0GgwvGNpAAJMPnO+ytM7XC1rdXcjhfvSbvn0oO9pUl50RA3O0o4bR+5Up38SnY3PitIQ7lP5J
DCkLxwyeVFUE+lKTYcdCepXVvTp2XFl7kkAoCJSvH0o3uba3QMrRXabrhHSSMuinBCtxqlQE8Zqv
2LPScONI2Tx5t390tvmqHUlAQ10mQN1VwpY78d+JCj2wjGfJFflIJGE5FlH2kOW8xTyB+vzvlJ3X
juTKtl1/RT/AA7qgAQQ9ZJLJtOVd1wtRlp4MBj2//o7sI+joCLiS7ssGNnZ37+o0wVhzzTkmRvyD
RUft2R6XKUAAbAKTDMUOWAZnF03g+3mOUeR051KOs7Zzja6+ZZF4wrP5aUHefBkit+2MCyIFLbAz
3v51FE/KMa6c+vfJNV/mjmabmZmiaJaXXKQf0pShv9I9OKb2WxxXHlU17r4zqmgCfohh3XE3VU+J
vLsOmIxUf/aaqPfEelzn/iZOqjjyphETbpmdLf/qBvFkWEBOp0SUS7PdTjdFMWiYEqZuj1ul3BJM
g6BlqBH8v3WIi/FaUgkNmsem3l4/6ucmMchM1Oz9EkmJn1nRX+SljDsMh2xxlmV+0kT1JyUAEUGq
fAO46JzbujoREcGFXRrFodMb3Hvswo9at+KOUYjQRjutO5mSytB1qX0OiTyaPEFehDDcoJhcCmpU
jo3JpM9VY6mIaWo65oy4Xc1ERSaPCRxF/WRQdZPHSBftSv+ByTZvY1gs1ebSJtags0v7S/3L/9SL
M4b4mEeOPvfGS67lu14d7wyCq3gj+vmitUWykbmrrgbVo2eNp3yVzZlC4wn/rQVK2YLgDxvp3JDb
ZBEzulttUmQrHZroDKFdDBqtKsiaVDliZCgBMYcxrouddNOPTCTirk5Gkr6xX74qR7O3Fdf7qPAt
moOXibYggzkX9exDcoEH39Tnd5akHUWsGDsUM38UOy1lhQij4bxY2ekq7LJ6Jtg0ZxsKuhg06Hi8
1cF+B+R+23Nv0sRpNhQl9E5+wV99VDNNBnCZ/zh+HSV8WFKSAZd1tUWkrWuN3TWmhqtS7TFjW3bw
RvGBaVOeZ0O5W6F7cVi7aX9w/chJbP85S019Z8f0NIiemTjH9vk6XOmxmla37+U4YdJda+wcwg5V
k35XU0mhaoIfiUu7jY2kWnHfiC8jb5132LT09aydgz7vmXzRBfjmVZICqm5rIitRfrV0NFfBWulM
+GmJFNJWkxs5hAZxUdAllezmAgmDqUWxsryGFtJbmXH4TNK3dwkeBR6sFDXmvnapltw4z9PiHZWd
nPP5Ku31Cy4jk1fStrUfb2Yugd/vbmrXuU36LmdXyaU0m2gYE8BIGJ8840QKNnScojqiNVW7tWXI
tJpKh/buVTQSZA8l+kJVkEMfjII+jlq6QQ8vK6h1uwsqEQOqowKQ64LV7xOs9WG1QNdPbcx5RsOQ
lvXOS1Us1r7LUAW8lMohwQrxjCE3SOJSowkFe4JtO09ECqtHl++0mROFHpdHKM1oESspjdS7N/hW
w7ZH4NN8bpKWqoEalse4lODiMlSjLtaSwMnbB0Vg8phCP0Kzn957c+5P/TDhHikWrzzx8RpowHwB
Ip24ywc1RB2a4BT1qct0BhB4bYsnOirEjVXMWPU4/M/0rnuOLzink/xsUvJwhk07bbiGJBGY+ELU
CAmx115sI8MNabePA93PhSaS+wXHCY2Rj6MOBE8zrbekp/mytHhULWtx42C5CCDTy9Oskis7rvvR
rn8jOZ47Q3/IycBFq9MN0BuHW4wYdpTS9DRnNTc30hlgdVO1lUIHeWzC+MkLrb/zfCqWJys9iArX
Onei5WB7KRdktaD4VYpfm7nqnOXTXa4BGXTjtt6s/vQ4xYSAemMN6q7d1bE7bri02Giiek2MmSL2
pHqktPcjxiVxJpnxacJE7xv3pIb5tIr8fVgP7ex/NRRjhHoz/sxjR+/bPOcHTfUsmkov8qydDrgr
VFizN1ls81f2vkE6v62Dhp2n0QPldjhDh37e9lN+wgh+j5OKDkflUtPmuSb36+HBLXpv28WoF7md
7RqyqWHFMTBKfXv94TNrCeTEVsbsHhOsJ2XiD9tR0z8MBmg+kvQTVNXZ1KS3xaCHfOnEn5bSvsdB
DqGDjAVetozI7ta9uhUzBX99h2LcU5GJo2ifph1xoS/ZaRnDboZ/p95J7FP7pOlxURbnvAAG21BB
no4iUi4rVFR+Y+N037PDtdcfMwMzdeoEhmnsMqfF2x9TEipT9eQbayj88XNN9epYvbtSu3PpiRnm
mpoMvEIBoxDtgpq5Ax2FE1NxVjDooXo4fzpIC9vJ0BNYXvG2GVhd+w71WJ5/Z7zSiVOd8wUWkt5Y
B62jmZMl+u1gxyc0mG05fKfyS2KxPTjJelNov4PD1cYp3O2cc323zATiq/uatZN2yh3aA61agGMa
PtaG0QPdD3GrTU+DPVU8TA0t7NbRuNgQ93Hyfmc5ZQS57KdNQZ8MXIWiDWlrIL2SjOl9UTszbcRU
WjCFnCiZoIe907qgoz7liJvj2necHMySCZl+5bhiSh3THMa03TCLGwFxYbBK/isOCnmCRK4zF8v3
OE/bI7EbHs+e+U2HqhWqkSpn5Y+R11n382jxdeVqNiCtTFkNMVl6Y2ijuLR2wYzsrWqXLRa1RqJy
ebxO8J/7n5W+8XQyn329/BjkcoQoco4bZ90atr1nTrKwiC6X1FneY9He1ibJST09cAW8Abr1shr5
4zjnOLCUSwnV9IFRLcpn782x3bt03pXrcCflVxFfL2k0QyyWFeO5MnjddFB+PDSE2W+NVf8SVd6x
3pz8fVzyRq8gxwzKX0l3cX7gGMZYwDw5enw4+PCmhvsJx8RlUiwdqsIHYJulebAbF6nflXB5m+w3
05q3YmSf4u4X+2XQrlExE5jwHNICxyndJnCiO/5Au0ke/cV9cszi7PXyLTGKd89q7R2G8OfW927T
3Num0rxfE+9Js5jST609ffbCe63gCUAJSbc97pYNFiOdaMDsoUGr4WxzwlNoduwM0gD1xHGQbNGj
4lDXEhXkzrNXs13qxdKHqTQCbxhpCrTqW9JLNQacUZ0gE1L3q0sD/6Q23egKRbDpmUuTsgMTVpod
2p7nHZZrErWO5yflPxZ2qW3MhKQW4Oo3qxTmKys6DKdJ99WIyoZ+PX0nJY1xWlZ8dLL+cDyjuMch
we0/b9v4GqxybtRAPbBjfujEvXjh9kaX1U8D2a5qyHgP0mmNppQvDb6XhOCGXh/Ldl74LHFZ0Ab5
TQGWtfcLXYWG0dJEVGZDoJWMMrBwqO60cBer4bUrq/fZzdQWknaxseofTV5BCx27oAzvxgbKAbZY
5LP9TJoBZwd/qJW3WDLzsb0p6bdYPW/GENnyVFsW3NsWAmZcWNfKH3yurCbpfsj2WCLMMwtPjC4V
tfK60lhrz9cpoKhC6lcwbTTUoyDG2qSw7lF2eDmWG0UM3RoH7ZyRYOWhXLEI60fvlLYvlV+H+GJC
kdFbs1rajSyM+1qk1KCq5cxWJL9AzIMDWxjR1LFjEQ01vmLxIGOL80D/7WZI3emexO9N2ZoimmPD
CFDxX8xJy+/FYvVbt5A3DpPSCTNZt2+Vzn6vL7bZ3NeUbNo7+pN4xHAD3Ru83/yV6cRInZoqXVt0
3JAHi4KqLqKuKN+7tvPVk/Do8NwRfayQV6++ah/8Ise/S0uC3Lf9ZLw1gGP3qe4/OA7+XLj6DdVw
JGKx8R0n3K6R3tNgtkj9woM3h8hhfZe0/wUrQzU+uuFlSov0JdBdes0qg4WETAruj5kXw8y6jmw6
57oTe78+EJ5bNLq7bozX76JgKlbF1nCb5Vn13OuKjEwLjc0l5j3+io1NVGuqWIHGFtW9CGFlWK39
EXEK40ueqD0vHoap9hEpP74zV+EjJxylNOZbiUXtqB07gu9YVNIspF5yBWyhIlofRMnEQEjp3hwn
3FI6AxroRr7Srv67JrB8HdqSN/BnbgdPFXesGV8wWhhn5VtqM0rjt5PJcsKFgQqTD8eelVXkCE4c
enLPzXlQsvyjS/0ZEEC4KGG/urH5It3OCZHd5UE21IKYrRzgs7NaZVQkPd2c7SRfg3mUZ22mfDxj
eZxX+1END01qrJeuE8+d0xo7HX2ULEp98WR9krX9OZtLc/SzqbxbC6xfsXU3DPkNEiJUfSJi29JZ
WC90th90vtBDuuDRTwzTQ8hv9a0l21+vmX9qjDmhAUrncRy9V8N3XxozX++0I5WZ7Hm6IQus9rmS
+mayz57LHZ/222qfzWS6DU75QPTiI7GYRGZZ/s5OzU0ppdFsaKYIu+ZvMmgsI2uSylWpiyADxbVd
mASR1drd5F+tqGlH8rR+cGrCgYLtyGbdthZBeJvHGklzKFr4CLZja3WB7NkjaiaTMa1ZkEvVT+GM
Aovmp0f3knCo1e2Sjq5MrDubVoLtjfs40pdqOKOHNIgict6Ng9oVhmj3Q99u4lJHEa+uF2Tzu29H
xtOZvsJVUJ04mT7nuGClpIRH5Rpv+MaUbsx6a/yxIZT6Gf0J6+Qfytx3D7S603EAezOZKDZeu31v
3VqEoPd6u3QPq1bbUdkP6ymD+Fn+lHzvH6389VqEs/U775iJuIrMpgFAHlt7qlAwK5FN2C7jfADn
STxuzl+pxFkwq2oiFB5gT81szaCjzQTIEaXLGrhNx7emqNIRrBaTctGqV/G+MggvrlMSjqurjuIq
SVLYeEJ8YDXWpw9GwdguXJxSZEJt0O7+55Dx3DGQoVqrSUIFaoyxDCADTanxJuZL60siUoSsfuma
o74lNxl2QWvEmBrwK/NKqanXQrq/W/h/r1YljtzkvujQXRFHkatmR77SATKfJ9ZNk4FSVKfp9EzP
6CXUq9Z67AzTP2JsmHHzL6dssbnt9To9Vtgln+lZ+y4l7tghYwOikx9g/VSt+qWoinfSKi/1mtvh
MOBbSFpEI9/qhl27tZuaTZ+14B6ozVM/l89515cYPo07PAU7T2WEvxdjpAnL/WigLTkKYi+24QS/
hu9dqdBlNV5kie9vaT+Hla9wzHwyg1oKMGZi1yzcnaZVJv5FyTqyyeksUfiVXUXNgeDaAL5uowz/
zZu4nKVt9Xz97G/KtMoCe8K14X1aNZu8vC5w+ifLo9StT5/SZsscGm5k+RjQR3HfzNRlFPaoRW1c
frmLzEO6samMj19sL5/uk7yF7c6XQCS8KZ3fc9NCFJT67d+vWcm1nx+6OwCBXwLb5T7vlzjFGlLT
RWLZl2rUp/2k4uqAF1Nt5xfT5YLSSeLSHfY5e1RBkrUn+59TD//3zrUfJjXiRR+w9wn5W63IbPOU
ys1s6UThsuVVAL7g4zBha5cjR/nqc1vKyjpEMD0lY+xdiuaN3bwZdWP6s4CCDGet59BYWNjkehSX
i8NlctoTZY0v3viWUfxFw4agcGPkwkGBvX8uRtaxOrI5bG9700v61YoFzwM1D0ctsT8sghpshewc
Pm5i4sf3iaA5RkrjIMezZcg4bJDxQe6q4qJ1cxaO1Ay+ErOLmrWl96Q037jQ6LsWD2G0EFV403z9
rptYWFUZfsh+0LrHrjJ3/LU/Y5zbF+Jd+q09zzwsrCNyIRnT3r8p7VRj4wEpoHTrx4bOyqNPzjMo
zYxl5OhSpEsTawfVLQIHl50kN3o/7ubHVINjg43+6FhlcwEZEnQq7+967E0t7uwDquEbv50HSj+L
MKH+eTsNGKUg8QS27cZH5bbDZeV8KUx9YoUP0GQhOuPb1OmZzjpf/v7DLqiKIx3OjmWImSd5MX2O
LCAN3ll5siEplbLXnrglycWJLI4B2zDX+yXWn/WiawJ9kjXlIxzxkILObZVZp87EpQn7+0iOu7tH
eIz60XYvAzSJqF17ZM+BkMxckrNd7emhqxFEoerig71hEki5Y3PKt8BF4gIeWiEf/NRZLyKhaIdb
yBAYPQm9WLd+PIzil4XvCV01qHz19RBJpqDshTxTKRs6hpFRsVZdMoLV8GbwNPrdMEdI3XOAHfdo
2MoI69XW72z82QcCH86GnHhY+lX202j+y4iSCvIjTYKuNZtoAEkHn5RWlz7pD3Pm36f0OuF+7rnb
inYJ24a15mRO1d4dK0JQPOBHqhUp6YVC4az0QClb34+t6x7Gq/AUj3gVqiLx7jS3+8WNYAYZYkng
KY8OQ01Zoc0FJywnnL1NwRKkmFsVWj7WrCyX970P0M6qCBcWnR1a1N8EroIXuDYR2dDsdspNrt/X
8FlJhJPk5TDuebNfc73DUnf9R0ZneNvb3d6ztK3TuyNaKEFNPpm4Stpz4bvdvsTFtEsnHAKpeans
vHynWERRIJriZA1X/FhOJbj0WH2zr2PED8rU37nMFvvi2trlXX0wOXOEOycOz5513inWtI7M9IMd
U4SAQFwAFeoBxivJS+u+lVipEtxPTz1JN/A8wZrEyefSXszCf8ZxUqCy5xS7QjXfa2RhwlzRK+Ol
7u08C/tuqDo76nwnUGX/ge5JqXxtZcGQtD/YhekY4wwOigwfCmeIvACqmG9VUQdoifnZ8Vaq0Z1u
ZYIv1MGZgS4mbsxMl7uB5mvuPo4dWsGAFrzCdACQYpZwjAiaCStZn5shPzm6VuxnWoWirFruAOJn
+7Yl1D4VJE2tVkFtmO2F+O5wUYNpo4eXDyne/21ndOOureA7OGIJrYErZmegolVrgm6yGuywtfVS
LhUaV41pXTNjWjtdFt+jhExAFqd6sRtYC95W2nmHKWuwSeV4LKdWfho6zI56N+OGsnj3aIiSIbJj
udNJZd25I4aHDJzRaqV0kfk45LNq05Xaus9GDPmGUx2zbn0jUIj32BryyKzKPyjndeB7cR2ZYq0J
xPtRb2BdJ5GwRApcIn2K8GDGlviZIdflpqbdDK9jfyI9G7a4t5gw9XMLCcbS0uHaC/wr7vuY9rk8
FfQTOdcZR6kneAxfdTYeVqQ/p6mDRMzdlkM02Q2N/NW4lPemeIWh1e5TaAkNeVhsbdoL7zBzWIpt
CchlVE14AyotfmWOu7Te4B6pVA0K9tK7LjOBu8fi0LKMXGgC2zhu3uwHW12U0aS3rSsuOewJhpbV
DbsH2ut2BX3cXdrdxKVjnniFW4wnC+4u29lqgyK/XOyptqe2Zvyc/Aqtk+fn2lHe3LL0TMsxsFlC
bmlVvdSd13E5xMGnxHrWddg+nO7omiXVUCByDJCYtbmnOfgd/hgPg7gYABqul7ye1cZkmr51CgQh
Y9p1aXasDPfNXnQXC35fh8A7f02fm4MWY83UTFLNa52dgRHGVob1Fjt4DZiKeeUhXfLIor5yLzXY
yyO1QINbvWj40vM1+6LOvTmRtIFrkG3SFUyI0NJ9PsVGMIn8aSlB0JQLsn4Xg6r05w+/zzFOltO5
ZIs1UrFgNl3kSNwMRGnrTWsQJgcDg5t+0aKiGk4Zji2+Xqcm0eywtY2DMTQvvrKZlb7tPit2rQ9r
yqIGkAEm5AR2d3zEU3LOlT3iDvXGfKeExRnUzmI7YMZMszkYeIMDzClcb210f0H6YIM6Vi5KnVTu
f1uI21d/wY8+0aaQLOOryOhyYI1P53PcZVsskCPGYFqUtBwk/CqO63ptj6pmLxC6M4XQsXjpl5IH
iDlY69EjCA+ijNBvNmD14+3suFTJkR1MUd9NZodXhGBi2+x9gcfN7hsqiIfnNs6tk1/1n01TBezM
d0SvH7icOVu5ZNWFHSY345UZVtLnC7blnOfxNXCEpkxH3b4sfaQSvyXT1F5f+AlPmui4UrKbKBm0
2R6ursumo2/ZNOBSbnPSVc3SBwbVrcnoPFjZOwEL+zRM3PJLVpTFNEyw58TCpZ0Wm4TMzdZXBf4I
370jKZV+EDX8cAv8NFZPIUuuPowiBnOamDf5ouLHYfWxdrnNS4J2UDv53gdMdop7/cu6Oi2NTAAC
iHniDRH3mvpNKabRYpV4v0p/7zEDBI7wZ0AZHitxi1b1gjc4MFJqj8d8jjoxCuR2hBREfGuDfmmH
tsInOUHx2GWJA2mOjc192vVriP3MDP7+qxk7Cx0DOhJRXGm41NiveHUjGbm8x86PUiLO3w7SH5RL
by8s82HWxUnzWC3bS//ouj0isTplsjVOhvQfpqKqI0cBrQGFUoYWmVRUUW40COiibYoPiyFDp05L
E+OvEJCPynfm/zVqMNuexOypfZPHcRjL8mzqY73HKL/xYqX2cuFSLRtIcH68TdAHt4N0jsLQmnDq
2bhodUJCn72F0/B4qcTzuGIeM5hnte43axRuDnkxLeswZYb5FCPYHTFKc9jPtXweEg0/WOudRM9X
dgERe0uB26ZaVglxy/P2S+Foh9jCYuSRGJlcHFXC0z36mtfzbOJ9JZw3PRn0GGyTpTYPSz1gqrFX
3pil1U6pIftAQ1bZWjHar8YlbgOGNov66ibNdfv09x94KusobcfHzHY5FjrvwshrnbzyqhYtbE7/
6ymUS/alIIL+9v/9Gl75auQCLCLt/0LB//VvTw2gkOr/+kv+0z/o3/7c7n/8/UOSn+YaDvm3fwnr
HkTO/fCjloefbij/+TP8z1/5//sf/9vP3z/l/4FmJzgCS/KKY/3PiweeVCYH9fG/s9n/9dv+mVLx
zX9YlsntWfeu/QF/ywX+mVLxjX8YQvdN2wE0a5BFIh/yr5SKEHDFSWh4tudAvvpfKRXT/Af+MN32
OJh5HkP5/6+kVDz//8DPesRmyEjyBzqOKRw47f8eUkmKwVCkaIZ9DofPbKe3kX5u+IzvGc/VjZL6
06LbG0xfl96F2Jpo5NvoBSB9PmsBw+yplekR6wF2703ueW/5UhrsFuzLZEC8SPpJoZ5gCCMhjpCo
0zJn4UQbeESTk+wt45vhmj7Z+yK14D84TCy54Z+q6SN58E3gwIxbWDU7eEdIW7PnbHD7bB1qsPBx
HPQ4uy1NmOWCLTyR02FD12OnV7vMBMLYef1zNtR4m+OPyqv/SKEdumxJuYYv97n7rFdVtdUX92VZ
xMnvmp2l1Q+dM7F/meXjuPAITnS5a8x3PbE+cS1QpKd924l1A+eMaqyUhPjiuK/+RHhRuHMOSgUs
ifgWzjjvi4oHPtMZHDXiMo0+bJxauz6sx/esK/faCnWdRk9KhqYlAizRrsQsnOQuMd6n1eYRjGi6
MUFeE1ZMQ2Q+zvjeOdoeWh+07lQbmn3GgnvjUuo7uToKtDNn+6wtAkOPI47kdVNpeRrahcacN9oP
uY73v/az4ZC3prxXiO4l1li82btqFMsGpF6zd4lh+tMpdppLmRQIHSm1i6vb8abCfqHXvbjLcR3x
/4A5BQohaL0RNIdG7rtVxA6Enx2mBl3IcZN7rF50aOosBB322mEC/MxcZkAdRdFuDWvd+o5jHXTH
LogIJldTcOA79RRl6UJYHYaXjVzL7nO6SPzNq3hOvVw/O01mXLifTyzFshrgB6xHn7mS6zGPiiTh
cRZnduDP9As5GjUXjg3rvF1wFGX+plcZbXsSGOZaHiQ5KKox/HHD/ZWyHIhzASMCPPC6SLe0lZco
mcsnZ7KN86PfuUyfmbseSVaflNOarDfL246e9J2UKVU4rLGo0cBM7nDlbNK2jerR5ElE8WQJN3L2
SQFUiCYQXl59xGmeptSytlvpcfWpeRiygE3Lrd2+mL323qypvauMzrvGN7f457F0Ys/zSdZvaL9T
m1wh1c1QNupG440g9GD0PD64Yh9dbPYN41huYDxOpHu9g7J+jQlWFzU1fo725cm02k64ivgo498x
EDMNvUEsEh4ZD+fa+kgeDcF0xdpEmfbGcnDC9SJ7honJJRY2eMf2YsUK4tFouNX19oE7A9riVfBG
G0l5Q9NXt68ebSToUQPGNxVQO7Lau3P84VR1+tluiyEES4tKTEvlumjFFj7GL6WLOd7NEZhMGrmN
/059Nz8sMiKyCfpRssEcs1nTcTzHQzmeR89F0WZAiTrUX37w+HOs9GPjOpgHFXB5KEXmhlQV+Lme
0uYm3Wdu+ZQ5zpMNIiMDqXYAM/fmauid9mgfFmUAgosVGQXFcefL7MN0cHEY649osckR1kDwUpwO
ZAemPvWwOfi/je1RAkxixok7EySdSLivJsAPYvnjLrEA37g+AajPWInnUZkTRVY6bWmu1TK4KnfT
qNXeT3V/BJ/QHmcM+6u4VIIRlEqDJ67cXLIHpiTIdy9EQ8ZGReo17th+dTUHKe1V96AAFg0ETdcu
JwvoNr+bwjpOb6Yx3qr8jXP800hgNoB8o8KWLlutfxSO9zAu/tM653f1tfI2806L5XONjPM9XkCy
yZAUgriJCV8JVzuU8WeinCxSCWW68bVWlxUXxX5OGolr5a5+Ld+dtMS6ZSs0B+pazbtcS3oXSV2v
Q29vbFLgW2hjHGZm/aBWSsRibp67xLl2aDg5jESN11/X5qAwtVvlMmHx1vAAYsRKfEwxNni1XlsS
9inTuCsyX994dvcIG3Y6KEj3Vtfg7a2l2no4zZFMScb1Hp9UeAq0cBVRthLILqFHqszvIjqz2lhm
F/zPxt5X0yWRxN48PjqhIlKFuggjQICImo0/PLaznfQL+Eb4W9iCmAtrx+5lpvozydMsQmMjLccO
b7f0zn2J0Qi5xqN+jMJZ23km3hxfx74ece9p5iNxY1rOUwFzbdto00msa7fFCfWnMdH+HAyHZ7Ww
ZuuNNyzG9knGAx3ZhEjDq125MNtzxvYWW5u112y7vXdUm4YpigQXYPZUWVrspdexL2oVl+2xOaJg
/ngVeRo+FDfT3IOcW/1qywsEzpc9toKDmHNL3RQT7AGCIX6g1ZWgB7INtTZ7alP3T985R2eNF+je
cF3ZYcmEZRJQ4as2sAIPrOlxN5p3Mhf32OqR31gZb6qUQlaQDTvf7a97h8Z59ptjp+1Rx15TVso3
Usf/DQ85jVYJot5o8lvWtjzVl5XETPI5VcY3W7Tkii/lhk+w8Hog6j550S5mC8D2bpvjImuAfj5q
dbGdp9l4HCjpNkB4BGsPfmFkdMl0G15cksZhXkjqYWni2BjkYgJ5ozXbuDKjQVjjRXX23TLAtvab
0Qksw36EGe/ygJcbldsl+08Rb0rSa1s9nQKVdlbgVvwio/DJQfnVwc36O3sdGZs1z9jmctrrQmDV
o54i4RIRrGZOu73AutSglaTVY+yxeqYnpGaDIykPd6u7mRflWM5nO6szhr+uxZyNoGnmaRWaMv2W
LAu3tZHinEzmEOrJJWUijSXeRtnNd75XaBHKB69ZttonNvth2TAzN1epw2mnBy3NwR2wPwnhXNPS
TVosjYffgXZoPG9gnjy2hY5H9kZLxHRDK9/VnH8q8lXsasxEgQ5GJHApRNXLGo0NV+4G9BlSbu8R
fjY4Vj0XjJxbFjvJHWVw28Mg1lturCXaHACjdjB/+q4GwjTmAQbV+kBkdFt4Zsx5xoCDaEwAgzNy
Mes3bmnqBimdx2qZYY4rmIotrjfg3iaU5fSRRbmEO6Rj51k8kF1pfhjzEpEOsM3ObRDvk87hI6IP
Z83/04K6hpudL4HQ+Zi0LXaH2Vie+AzsxhoM9jTVd92CAOzI+orRZh0I+LjCx7s1L5mdpLu2s14p
MPCwGibbdeanWNmmzH3L7dlGT1wxGWr5cFtq3HZwJ96bXk03Yet4KJzOR3F1CkCmodsLi2bVR6ke
+4FkIpRCPAzFOuwJK8XbUvCZ5fp5WbP+Aa0jmVs9XK16Rm1ZGOF9xkV7+cht5JguH589jyrkwcD2
58nhuTazs7dg0oJIrA6ATUUAceiF5DjcBvA9OZcBX+euioAm0NKCZW0erQkpqfwzQhRGrcpfycQt
+8KFhTwmCLH2OGKCK90IQju2IuEfeq0lWqT1VcR32ux2toPBrqPbnN2X9LQ/WtW6m5j1N6gMXQsg
KYCcFT9wtxb2TZUdxKv4rpTzJbIBK4gqvE03kcl2K+tptigTsKxX9IwJKWNMQlM9JiR9cLxWcUF2
sY5fdFJwHANATwUQ4BK6szXYH8qWP4pOTPYvI8YfEBP1fsVod4WUxx5PzYSnnNmJVwEs3qwoFiJu
B1MF1MOW5S/zN1+xuejKrVcmJLKaNjQkGcAcpSrmAmAXljr3Pnl2FJUWkfnczPVR0ygGx3YqI7O+
K0GYIM0FpvR+QaJfqmlgi1KPP8LrD8QlHgmw3Y6W52/E0mkbHMkaJHdyP8QT15Oe2uYW59+N72Y0
yFcAGN3WASdXsB/T8gdiS+sOaBsc6goU076fBL4Lv4ceW24k4IMQt80UDhrNPIvluYFRPxDCr4Kc
bxpUFxji0NzKA//TP0jXyO+Gtc3M/tD68hvXDeQTk3DjJB5bUXzGbtNghVjpDPZePWwNnDzWRdMb
VGb8Kt7Yc3nBhujO8bFK5++cYWiNb4BxsmSknomI8rj1E+d2SSPd9J8HeRQ+7d+IiIE1JiYlBxn8
mQQeUKH/KQB1EAfrpnCttDoS2vBoyAwTVKJFnML3mjBeStNNw/+g7kyWI9euK/orCs+hwEWPgSfZ
IftkTxYnCJJVRA9c9Lj4ei+U5ZD0ZCtC9sgDld5TqEhmMgHcs8/ea/O+/1LGVpTs1eced/KEYC9Q
8ys/Vtu2YzmNbvIrMiky99qrWILyisfBOoZLBl0wvXg9prtmLkvEKKhAfYWeifL2YGcVWX8zYtWd
c225V1+Uz2mVf1UR6QiNXF9jXQFu0vtdlj8oWCJgnda3fiTarIhIO9o264tThRiF+rMfLfunaHx7
VSGfhh2UMPqPfv7r6s3/RZf5O7nn/xNpZBFvTAge/0S82Xz8bD7+RHPkn64fwEb+tP8YfuXJP2g5
v7/KX4r2zD9zCKMXT7B8cOh7Q5b5Ty3HRZXBFurzPW3L4yJFRvkvLUdHAKJfFMHGJray9OC0Vd/F
//5v9OzpSEMLw8TwTAKo4l+Rcv5YfvK7b8V1FrAJqQVX/0P3HdY1YzLDPNyOHJPp2wC1wRBuxTvR
okxPVvA379V/09xmLl/vb2ttKFuh14XGO5faKp+34w/CUaHJStptuLWBjfsubvbe3uTTa+tdY/OB
w8dK4zki+U8JssxzKNwtoRTCEAxXBc0f3fjqm7tGWSxhmIqTp6hJL66rPmPzLefqL3BQRTLdaC3Y
6OjD4Yr556/gdwPRP7wC06DZE7ENpYHf5t+W4XDSr3ysX4QuuTF0WX2wibvFmbXT0tukjY/p42i4
O9I9XLrAJTR0J5iSHmOqHw0b3VtZts+kz4/Y2+usfw0jGdjd2lsWQHRqhiDj//lPjPD9j2869XK0
E5ssmDCp/eFHLogN4q0A7trOfRxg2jgMHIjP+eS/s2z1h1bCkEGI6DhprBoYe/DuCL2N2RHAWfZj
qsDSTs58TKqyAJdAMBgTnAVlq3zXZz+5eA7hUkm1m8hPtTfxgNNGXMKgMCWkRVwBx4Xvg1t1fDfC
79HL2HnE26Gy1sTx8a1SxdYGESiQorBZ7oCc695tx151HchLjAzEitd1NW+cN+HyZRSMZdyYBIqA
7u6khbfTH3bapwEVjzanlTqo7MN2KLG32GTCdal4Mla/otZmUiw2NmBwiwVOMQzrI+Q8PnCbsefZ
ibE7K9fN9IklZTOOnFEci6aFiR0zGoOJvcwowazA5wIIwCwJ6k/I/Jo1zdEazaMkFG9Ye+wUgR7R
NG+75yh2DjTFPLJ0vhHNPAx0g0vbCryFiTdUAbsthP/tDGJ7wYDV3mH5ocrECpaOGYsf2GNLXeA1
sfGaZRYJqDCnHDnbGiNriby6M02cqC35mrYAil01RDy6HZGzPQ0oVthfCraMZHr+86etWLKHfOtB
jxBH+e/ydblWcuY1zxqwYkM9MLEz61fPoxeQZKnWvGYFSZDJ2qSMcS20w6G7+va87RHyvPaz1/oN
qxFILnheQFEie40z7yf2EJiUDp/+3mclw9SPTzopsMdR/ZPO7sZn1ZVqGPTMclVKLlZEj4iY0uh9
LstntLklemqsWnvng9TzhpuoPyfv6EXsiWGmzx3yi7ceeXk2M+Ikp620FovWvQahWU+LtZY84gvd
a81VSS7IVB4Ajcy8kiENgXp++rQfxdZwweNCQ99XjcetkEt8CoxygVBLRIU6iN+vysPKRnh8lxTT
upHFe0uXIiqo9WWV4AU112OODt8LiSlkUng+ccpviLvfClXGF1vU93Azy0BkNu90xOUzuyJkf70k
GOm42xVz3h6UYIE/9YN9AOqorWq6iFba8E1IeYmiDl5gx1S+awVAdywqvLW8KG8K5V6ThENS0UPB
s4T9bPL/WbcYHCKXZmpj3lVTvHdH67Gme+hZtjsnA6vgaHhQlNQc1vyNtxkX2HDiNx1/M3zHIL0j
FKNdstb9skh6rwC44BhMipq9qJOv/bizV3jZTcmUhkXCu/ocl2GnyPbAVi06DprzZKTcmj2KOnbC
ad1NSs0oAEkvPSpbt49ugRmAFr4f0Fk8KE/ZuedU+2yV7cU22d1SzlEg96draKLdjwGzRKi30bmX
r/EgCYn2Jrb/jAonU4CgyOo77j7DhYqMCK1G/i+gav/jFur/7WmHh8Fy3+Vp8T/vqo5sl7OlKPvv
Tjh//Zt/gaq5f/YZ02wOI2gnnGP+ClUzOcfgTLWW08zvNdZ/HXDsPxuM7gzqMGeWmuG/HnDEn32c
bLRnY27iuOD8S0XCBlfMHx9/HLlYhnk6X8+y2Vz9/RNbL/SU+KSag0Reh0pjOzT69avpIyOkSX+1
UBs3DNrEPC37u3X8fdRq8lfKjnQ5pEjPHded9EOymmJ8rlwMTzzWjoK5blOHMEcTRmeG4FStZGmX
Vy+O3nHaXcScKhJqH4oIwqboC3c7W+Z8b1OQMkxux9ckaFrWT7qwzA9VdPkW7rEdQA56sB3rW4oa
6Rp5ZNWU9kGnTg6/E8r2Yi/ApCXXozWeE63/QIyJAGxpgIjxnfNlwapbBVXJ2pvXNG9DAzE01Cp8
+24ROCy3O7TRlemNuy7XigvVZpBfI/JDhRv/FG60qyMi43I5kBgmDVUl+LJqJCUS/0C8Qfb3PRK5
hmTcj/yfcUS53ZQcNZkAiseh6jXFsZtckghd9Gx5kDUy8kxkshPNWbsST3eYzaQRZPFkVAOLpmlI
ruTtV/icJ5z1bfiW92QwRD2RJxLNnsLj98Ez7E/Au5dJniMtNR+xcsyXmaVe65n52ql0jAI1U7uZ
p7c4z4drPOzpw8ZAl1c3LxytezbpxiVn1T5NnnX/+3+izOs4uTMKf2M5N7P3FPQYODLQ6ZEdHKvY
xZoZ3tMLw0A75eNrTjJ6JbMoPgw14JqmYnPTWLH5nEW4wpXrz+TyegRrg6f0bIFt0nAKaZF+dFV1
09jyPVfDjlOO89S0/tlK9QkbZfsWgYp9VIyoRygqAKTjNKitpv5w/RfTBKHRIQj+JMS/qTG30zcb
E6gCfvrYZvdpDT1AFaUTWEkY76Dvonf1GqHfOKTD6YpvI4F54xM9sxNyaegkGlFyAlX1HneB90hE
LGhEscH+lZ5SZWKEaWyy5gbhut9/WORzWDDJjrOUl13xcRRbzch+0NsndlXjTsSRnZdMMN4qU+9O
k+ivnSPUkTA8emg6fMjcrfaNW1FP4ab3YelOL1SHIWa7l7Cb1DnJyvkuK9QRwP3S96S/d/DybX2y
b3qHqIucOsMGQNcD2BzvKx7rgWbNG7Mz6i1iq7NJQw4r2NU8vLZwo/uDRuxsRBwTjh80kJjbVtSr
IcybjTPouzFFyyCEO5oRpnNf3OU95JMh0hggsjonm4HRzJ0wMgFl1lZxR6uBJIGPtWh+s3rz5A6i
5HPG5sRxzvS/uVTETXagt7SnlJ2x5yMizum4IKez7NzoVXbQlB0fdcKNJ84COwdj054nIoGnvi/e
/eRWQhSw8yJ/aeB97GuaDFkTKgX4W65LhoRnfRgwjnWkx3EXPYfzEPgmyjlAGx8jCT5lPZ4ScnWE
XYuiBJ5rAHFHor95VnG2wEU/IUI/dHFfHESoLMYpDqFZ1z7qMeZCx0DHn4sR73bFhiNx97HnUMMs
nYbJTMMzrfKtaNpz7Jd+4BO3VbpXPs6meNFLdi707exKZXSrXkMKrcJ+PjocZk9Jgu/dH0UV5MJ6
kVM6Xsok22DsBmEc+qx3A+UCIZlzXT+wbjIeCWUvnzQQaONyDrGSn2qO/ItrY4vKi+RA7VRzdCrj
rCfFQoWy/aPJWSkcBm3ZK8T8HtWI9TOuAwvX9eDxeQT9pZYFt7fxamldk4wZQBQMYTXY/TUN4WkQ
iSp59kd1ENCozEnE5zzhTuqGbXvISJXyXpVbu8vCy4xzBh0Pmrbxo50arFxC+NtOOFDZKQvEpald
C2BsfkqSUgP5o2m9dR1Cf2szBVWgQtYhRboDqRCUQMj/xbeomy+t0ZjLjK8ERrxDXraJc6i/1Yl3
4UPWPAc8Xfue4eOtlvwMmcuNynWcDdL52eB8mBtSD0mnPcVU+zHKUT3RwlPi4/M4mR35IuKkshCr
0EyBXZfZl2VK6DP19KT38pHv6RnZuxwxRKvsGhfGPjmmar7rGFl8EPGN3A5xsV+UYlkPD7VkO6cw
ka1VA7EIPf8GRNs/zqPJDze21yqzj1LL/GPvaM9EIEMU/jiIGutOTODYxcT5E3biXWo4yWrgwWaF
yaHP71gbeZlP/iTyLuYu06h9VI4H/VyZZEGAdXFvq4+xnjZHlu88y62KyGHt4npy1CyOdvkkwHoc
yZrdJXjx0FhJUCX2/ZiG47trNVvEdfWWFti3XMCuOxqDdDYrjFcbyb34Mc0iPPE+M0WqtfI8txBt
/KjQN7aNtkpob9iH42AjtbI6rJcinjC6n5X+Uo/RaZJ+9yRqQ2x7I6FNNXNufaK5p8rm1F9qCnrT
FuiKdag9fuwwsd11bLL7xtb4lBHKxZln7+La+1VJrV7PMbepokCBZfvFtNto/r72rVebkthLD1F+
RRuHf8FS3ZpNfVfM1TP7bZvINlQkh+3qpoGkH7CrW02lF99j4fNWRSXsrR5l0dEX3rl+GRznSEx2
QYmwIS5slresPSkBCg1eZFi9eyiwzIJAuSxuikN61+c5gPJ5DQG7XrtR+qRHYNhQ6qvSlltyaC0j
IdUoZuVzHcQXlXd7Vc0UcdruUwd1mhQznX7WvHQvYhwBEm5QbhH6gMg6nRZx3zBRW1NGDN8mY6Y/
s9Sq7gxWNqJmO+bGxLM7b1ybLpB0ARCbz86w7jC+44SVGrCUEWbNLR9LnUhufh54qGX9Z2qV2F3o
TGPKZX+m3XzUL5Z7Tra1zFoFHGPoC3H0p8ge3oiIvHFaYDiFQQ4zITmY4J/XLI/k2iMoZxM5hMCH
x8kmg5/RoqNqYkuh82RX+n5yOUnRXzRkDwQY71v+M+ojMR3bvnYq/5SchabGPVaVhboVp29sOvaD
lRkrnP1I1M7eofyBng5C0oRAmY6F2lEaiC6dtri+4SkNILfX7FQDTQwmVaH5V6nFj5yBP9Gl1xDF
Qsij5H7J66oBGh/+ArCYhkzXdJaRCI8MdsxhptYl58a6W1NodfYLMGa0Y2RAmPgHUf3UHDy/nih/
QplIIfRG8VEIhyMioXLdX/V6Z+5rhR8lr99syQzfuOaFLNex7gf4SMPRya/ENwFvyGMZOaSVZPZt
8O7rOl5HHXdBmaTI9Zz/HLimsCRYQGX59xCzW+7iaGsmKc9e03/q/fqta/ynzFGvHnzQeJoDqh2V
a5KLeZkSneTD4tQpGc3rMP6sXG1L4oljrwHl2MBiHK1iyfdxSQmvqwnwMEiAnpPhjEdr8rwnaRIC
nq3oG9vbNqq0g2ex89Ia/o4d8nd0XeDCkKsontjsv+EN3zcgvfA//4iBlpsCNoxlpt8YXw9VgWY1
ad6TG5n3v1+eia905U14Ts1IgkdKf6WS9wPg78awEF7TNnyib8PYlgXOLOK37lR+V5757CwkrS75
BKwfr7OrqznX6aWO5/fM8AMwbk8FHyqgq+e4Kajygg5hXxOC++6g8QWNe7tPv5veO+h9/ZYVfEtf
mwPexU20nLqt3oVQmH6j3X1aevpNu+CbTl8au7O9Kc37sgif5jQjOaM+Km9ncCf2P90ofLJ7O5CO
/5TMEdQTsuB5+okmB8nBAPbYWtciDZ8aQBvxoP2SJafO4uZL7Ql6yRus+V1Yp59UWHz2lvuQ8Hvs
3APX1F1G9Ie/5Dq8AF5pPiafPkuXUDqYRFh6994vV8d0gQUiylKfmz6PyeX7YwFbexoBoLbyDmxQ
8EQ3dEARx125eRNQavBZRS3Xe1W/lWXyGbPhzJM3unrONHS+yYk0OtwK1zdIO2HKyru75eXVdf7d
5d4hb3parLTks/T9p3DkZ4/j+zgbH9gaXo3gGinYFMxTNNBOqz49lFJgsk59ybUCTZTllnxvDY/W
Ids+TYCAGQudVdi+GmSl8JFzK6l8+iw5aq100iiAjuVDy1hQD8s22mo+J9qK8TFqETVb68EQ6WaY
wAvABWtXqvmEoooGUunrqNDYaIcgjyUMNLfnqNNU/cpM9PdhSs7T4qKjJIHovx5/ja5/N0/63sHs
QOtZu00pyAtohv2yIF6h245HW0/3Xkdkrc1fYwIIrF9bJ6ByjkdCM4lL7lO6khC30El8NEl2RZvB
q1EZGNEX2JE34oXX4hrOZoHrk8gPOpcs+1NVpFmQhUTgKEChObFXx8bEDGmGSULTDpl9a0ghNxYa
gmpGm1lad2eZzHfE0+CFJVm9oYhquksr2hsU/EJtGOqTlmH97uYi+8GgPDrtF35w50ZMgpZdfGJH
Z2ri3UDoBqx6BiEk21iMEY/cbt9qq5f3iTymvOVcof6wVvTT4LAu6Ekq9aPH+KD1EXdsP+fFW8on
3kQBN5KvD28n+WGm2nCWhs4Ubisclbg/yoyeRdbQe1+O+Q+jB/vgCo0elCToY/aMzuIklYk4OKK9
96JqPFccdPWxSQA/KHGaFrPaKIeDofvhgaK07BIXO7cY7avX8UB2BiECjfK53UQqYE13RrztIQFs
MOAwn/j1eODhdC0TgZrvwZBWVSAXFADZ++zGvxCgDcgBZLhP6uGCWIKKVoCAT4w+PFiYrVYJnoJj
nR56f+QjbQBzn6YX227cF4tfjc8lSUzEqfbjqOQNNOhLlIpmq2Zs8LJPXn1v+f5LvsHvx8++ax4z
UfcPSENfRRzWZ61tKnj2nBCdjHCpO/KuZbNFGZcn68DrWZNUY2NdTL8+pPGIpphngmo7HLdly36f
fYeJZbNL9pUTaXspKrVGcTx4SZU80laF1zUd0ytEOOKpzkMItshLpLYxtOzOcwscSnZcnGUMY0/4
9pYuqf7IySELqjoo5n2dxtW6bTVQoqTArJlGqAy55Go2/SYzM/2ULH9oRfnLLlJGjjatgqaV+Qrx
Qm36ihYKE2LHExIU3kRBcRTL+9EvVaBVIVD5rLw0Cu5oE2bdXbSItroxn0MQ8nOti53We+I5p7dm
rZnOx6TAbtWSzqa2z5hgaVlLHa27h8KVb9DygbInFhEcDCbzyDFEdv7GiOI1HEEHNpBHAA4q6WSw
GMlBLRZ590wVh0Yu24UBt2yI1GCtqSb1zn6X8SsQeoZf2v5Vmcp7X/6hLQjIWzkyDMepRxpwcOTV
+keSa8+5PlqboEyr+cYB5aJNOEvxa0dBCev1OuqIQ1PsvnEDXMprPCoBJu1UDDiY4QRRLGIO970K
kd/sGP+VT31Sm1G0FN2E3HQZCzVyIjQPhvVGp5NtK0Lyh7OXs9tJ42wDqx6ML4XaVLzda2LmOaBX
Wzx5LCgUd06LKoYTaxZSyjRk1hrY1RmajBouRlXi+fC0/aizfyKF5pHW0sSJlNKKlqmlWcWq4Dz6
1Z7m8DtvPNYewjR1ZVRf9R77qXR6SWY57zDFo5xkct52aUfas65/2E0abVtbrcM2y3YR4tVaeXSB
thKeoqLCeE3CjmQNkMCc0eYSv0ICNoPIgPRg6VA1R5kFLqHtkOLUfo5/MJRmJxSXV3+wZuYxKDAF
VsXCIzRObTvkJ5p3N9h6mgB6MMoTCMqyKJI9lEKO9qHSeIjG3EpG/WZTwFdTN2OhRk74KryopoQH
yPl+lhghehOAewUF4/r7D9xTBiGTBlJZ4eFGxl2z1geTQgCWy2ugKSNu1Nbaw2Fi/ICFm6mTY8cz
HsIaYlSSXny9zfZOX19qLaUkaiC3WKegdrpYEcOOronlO2dytWt4asM+dpr3abTALrSBOdfYwBTY
iiG6KTd9AkHxJeYk2gC2YJUSyy2rERuyk6D6tVTAF9vm2RrGaCN1DUu7Xt21rvuRalSzQOuzDy4V
SXFeF6eEp9J+zucvTWt8Hkqgw1MuyJPlhToHL/XSgEl8F4rKAT4M/cnrquGpYabzccJrlGFxPs7h
Rflc105Xt9yBWtDMUDvw8+r1ZvQdl0Nd/pn3NseezH+zyF3vEk8BgHQlv7X6J9nEjE7Z7MUgyz20
U3X/mmSSZgqet0xsxF8dUDiH0HC+8FXxsSuLxfsn6TCeuX5oteceLKwngIbDBntTf7DFcHTVWsuJ
fArRfwAWt/adPTvrJla3pDWHk+obcXSz/NJ3Lj7GSUnOxtDC4Grdi6GxgqKtnuocga55nYex2Y8k
FLGkUa5hqzl8dGrSUAOYo2PdFswhQFc6bzCCMgfOa9e93C4bgL1DKUQZoX605OFBoXXRg6s9NhQG
o6Gz4YPpcElCe9iVU4bxdCrEGm++3NnJsSYmCaZsMZa1Z6GlMye8egRHNWDERc22Fa8WrhW8qo3G
m32n0J78KLmvm8TdqMg2kFnas0MXIFjh9qwamOeuc6xhc6edax9k0iVALZLLgPgpO2BdcdvYVz8r
Pth2ceRnEU53gPNSsCsLDIYDyP6lz7rA6PbIWzYXH2q4pzn+ZYECNt2naPtXUZTFA9VMAAIn56cH
4uEqSz46i+QCYydvP+o+g+oWq+90YuYg82qUTvOzwya/Gih9mErw1dQQTPtuptOujMmKGCzXnbS4
jLE77mLltjup25+lXllnPv9sCUwHSrB3q4p8Pldjyjy+pGTyQQ8vFUcimxBoXKTeviSLeq097QyM
TRwaMhQIQ3A9dIz7+KZLsY4N112XmJNQ1XBemm50TgxdbWGe95zRQHIIf7S23RQjYkyqPmVeFR2X
f8ureTobns3Bs2Fh7DbhDdccdaYGmOA44aiY6LY4JAhGG2Hho/NnyTDI7L4bmeHHuRpPRuRT+dIB
68Hw9DlRK4bATU92nw3+uoi5WybcIvkk5RBRe0AARAYzOu9WsW6oAFDCvB/YDPRuNZxpFmxXHVr6
uccJHDLPY8efzjTDfjMIqKMxxuqI3+wnOnR29WbMs+xsgSubVrqffQ4aYY64KEUUbiAYyoD2hMds
cFmym8XbJFu1dQfAxbIomKRBtV+6gsSnlQxwSEtUAVYi3ZaCnWCaZhE4hQ95jVqdmjLRrWMZX7bS
xZ2kDfjOCf1d3sXmuXDKAMyYWHVAsVmYx3d96UtuMJYVEMyEgkJIMLBol8URhjRm0Rp2Zs/arlBl
ZFDU0y9p50CwRkq0BHG4tez7GKQqsNMR5Wwjcz2CpwKJJJFttDdMpJYuh8lXikVH4UMShDZ3c2WM
GfbSNjkABhw2BdND6CKntGN9Mt1kXLsm7nLSrIGIAJuNibG35yYJXC++xL0JBNjq81UoLLXr54iA
ysyJ08nFtsVEs7ORfYECYp4HPtXl5WsmxNkwFQyKitp2PzyJ2cBFU0YqmKCGuJjuhxE/PsCX0Ojt
ix3Wr3hoyU0X9t2gdZTjdpl+daGjhOzFLeFnuC6mjeOSICIThzih1fAPbVYIk/rE2efvi97fl3oy
HQikbZk0HCAcrXPKkunXlFHFWLAgyIf5pzBd69lK4l91rO9FVc1Xu+TQVs3jzeWJfMhyaycEl2hp
dotyqAUi4TJx7dzdOzvoNHkkLmYBz3g5vS3u+FODJCgbpzlEnamOozcK7J8LubHzymvb2vXKdBtI
+pyj2G9wnMhYugMuyRBZ7TsKYQlj42TohxDjSmqR/cVEK4Dv0oUDeZXaPDS5doFcENXK43vWZngH
uvgVslNKFJm1Qvm7tEn+JAZVBAWtZY92p+2k26xrPZKw0Cp3Ldn43qViAkuX5lR/hMU2b6NxL3Ok
YBaoYE2y6cFpW57nw2tvqujN6DE9pVS/da0ont24g1+mxYTRc4Ugbn52Uk07RSkeLwB9Es7DPk+5
H3Q0iBLqOSpHmefU774HK6c9yvKiwKHUcyPCdtjrnK1x36YXC27WrUggdbYyXic6VHqSzWu2DvHB
XazLZKLzbZ929nZK9V9VRyvPKEHxsP29sDA5RBMVlwJGedfr+ur3B7bN2Cy57kPuomhOBA8ACbxa
cXSwqdbdtIPv78hcrS2FoKZi7cREaV8J1rEJrh6Uyo3VON+z6HyZK+Nzrp1TG1RmM+4qeW4RInkT
nivLv026oJoEud6hMKT2MZEXPVn1kNWI9JijwBLYkbd2CKN3SfUoxbQ4dNiNxd6XUsmn0dEjnxUF
83n9XcUXz2Jg85eDDr4svK4Afxn2nHBlabm3bXNg9m4O7CvPWYoBEiPIl5/zxbtP7/20iXWOrQAF
iz1H0F/lYjWPUwl2NmsevT5MmbU3dSc7PsBLwsUj16/5Hw3B+10I1OU33kVhl2mt3qGAKB0pDioP
zVRrd0prnlzX0mA003/OjHyIO8peVN6cRXlMO9WcYHBytGcZvpIGAL2Zeg82SW2KD0pvdnx+B9c5
kQ64LVWNIU3b50SoO31qSh4GnvgsM0I4gID6BtBzHZOlZgmxmeCB8YSxw3VjZe7RFPY6b1Jnnzgz
9SJ41D2Izzd+jwjRMdvHcHhRuc1qPaGgwnc1ddJg+gcKDDYSoDVfImXjUQZtdT/h0t4UlksepLD1
XcElQ4LB/OHjSNfDuHrTw57ly77Vov5H77iXofE9+irAgEKm3leV+UEnBpsMkYQAt8Wqwh28m0d2
CSN92scxxYMwxqyULLCOvIbp1kFAeAzb6ig6jMd041TnBONYtnBXkQRIdnnjh1529mZQwJVqKK05
uFYDbOu48FvlQnLtQLqm2rcN4FUQoT/QCZT1P0uW2x0Y2BQcbLhwYWcAsclCii0gjZ3115EjoQdI
dpSR3NLhvh4EjFnyIjR3CueHJfuR3X3T0GJgPnK+3lULo3booNUWYIbXplXiUfLv8ncVQ7W1wNt6
YG6rGNztwr2NHbbtOugsSlloRF/ouKMjqJ72vybNAo2/EHTJCmGWZlha2Loqzs5a2d2qhboLmIqW
H/zQLXEBZ/5CDgvsCfxjxp1a+vgeLBC+8NturnNwQrKPNojfvof1awD97YH/QiRfaGrwgGOPT9eU
PEq5NEWBDM4i1qn0m1Mj3T5SNfroWKTSSrkbccznbEHB3iRbZ+EQZ7N3Mlm6rD0Qxe3CKoY8bnDe
wQuJ9fG+5Yhp9JCN69+0r4V2bPb+XS+01xIMcgwOGVIV3vSFkOyC21iIyeGCTl4YyvnSvMXE9Wtk
F7StXeeraA6DjN8HZyD3ZZ8EuobmT5/+wmfWkpTKsuIx5TY4+xCc9YXlPA/M/csPT1/ZhsI07juA
n52FAA2dGnkTKLSYJuIIBWFWbyFGmws7GgopZJWFJ+0sZGkXXAMbVNJJgJTIb8Cf7hcSNfiRYgtJ
tz13GHuT3iT9qg03Run+NKB2BrplPPjWmXiNuI718GtcqNeOkBIePCRsWjUofWEtr6FCYL0wzLde
tw5sycRj0j55eh/dh1C4DLOtH60Js0M01xeA18Zt6XWj7zXA2jLwuQXU7SpCK+0EUYJfzRzB8TYW
ovdk9vZVx77wNNL5i6T6HIH/1hcOuOaoj5gys4UP3rChnrhR2HlokD5RVXfC2PEuHAyehJbNYx1X
D16EA6hpoLb1ZqhfCT6DEoNMHoIon+CBrPSFWh55991CMc8Xnnm1kM1FCkgi3+EoLR5N0OdUHQ8B
0SVOhgiC1Bz5FEeTuWSGKTFeALGKO+dFX3jq0UJWDyvXWlsT1QRIgt1+XgjsPJeHoFio7C0ZKJpS
enfDLxFmO2vrIAPjHoJz1xRcd2MhvKuF9W7lcbmrecFHAQgey7NgQoENHy+U+HzhxWvtQo53nVu5
sORbCSzW0rxfqmhpIdbrCYAl7PkaCD3neO9YYD4+Y6+8tI6j4+xh3otGw0LCJVKY4Vu5McfEOYpE
Xtv9p5Nr2xFGEcvRZxjOtEiFAs8pKu2qGjqQ6Qs1nwpaOEeA9CHoypuEctVPk3FXGhlLMp3WDhvb
2btdf2kt45iBAZp7U8sqplyI/S3o/hArDt+kKQ9TBN7IQokPCdetSp5xr4SvOJgmxETYu+s7J2n8
Z2ZYV7fps2qMELRp4a6rrJfnhDXeZuixKmZwM9ZZ1s5rq88Wsmx6H42D/lSnHe0WtsBW7J/HaYrv
CI5wfM/i1zTf2uEc3xTo+xsYlj6wXfOusnQXBwu/izzDRAbQsX1cmB+rscmXI68Qa9GzjIlkT8JZ
NPVRZbm5NjRcs3GOUaGVaj44bKvJ51QhaTjd3g+6QXVLJaYLi4z7elDlpafZTPrcIXLFTymr6WiF
tB3Hpr7PSvlqijQ+i1lH3sVPdbTZraIR7vjY1lzLLAexL7mB6Q7xtSh/9jzBo5LUDkMOfth6dFgF
GxVwpewvf0xtVx3p+3jMut4MBmnElyHcJ2V40PExkPzRjk05tPezs88NW7/8/sMla59QxXmi5mBd
pEl41OWjM1E0mNgFt9DhEDtjccCHpd6WYcWNR+YkJxm3Juz9wRl/xnllrggAzmq4414H1C3NsaLK
eq0zHT/DCQaw5TdYNOjp3jWexlYK3FkFjG4/9tEp0wv/zNVbsgwdgVbllE/BaqvQz9prScEec+Ag
DlUtNiaFoM8cOKq7WVin1uX87OuGQaKMPsfWzKeDMwPfZFLrD7R0RRz1uG2j8s3b0lDjg6rjH7H0
o7OURhrYuih2VVj/mHu8WWqOs8vEsi3VnPJpGL1+pY/T0Xeb8uy1FKa3PQfTyRwwk2Uf7thNt5E2
uNdh8za2d1UZFUeNRCYGMUjcCJWumRe3YuSD0prUkKTiET6P/+zX2YiZLvzSKdDuwER+4ZR51kc3
f57Ef7B3JruRK2mWfpVCr5sJ42QkF7XxeZLcNQ8bIhQR4jwbSSOfvj9G3kZmVqEa3UCvGn0Xwg0o
BsnltOH853zHo5qi4Dg+mf4bBSU/uorBP9o2XASE565Iy2vW0aBhYCza2IWBXUTgBnAjM7yAhx4f
cRBBiIsxVA8RsVM14ghEd3CRw6BLVEaz2PMddS9ri9OLto1rz2BmLXg/0y+XnvnHjRts1HAfcMhQ
RMYda0yBtCvjPRo4/usIEFAVmueu9mmsGEhlzTVWRqj/ziEouOTFtk24ta1wpYTWTsL0RiPsTp0m
jlYr71ya3q4dMdI3g/WZ1eCUFTlmCwp3QwhDtzXTRUehszHFXNFyvsUjtR/9+1qV31NW7gq/85CV
y58cD2+q0VDdM710zQZg8biXonhme1LFP5j9cRR34kdnmbz7mjoZd7FyYn9nI8hpCOK0KIDnxsVX
DqwxSJlnT+2VSRC1PZEQqPa28WxI3fNCxiMCxHtex/kF+sTNoXbcGr0joRv7o5PM/gah4Mr7+myY
5XTlTV1sYzkk2Enwacb4qiKdb/6Ygv9vt07/v+ehtuED/6/804cf7fSj/FfWz9//zF/hMO9vbkDv
C0OqP1Znwd/2VziMomq8ypgK+CcIZy2f+cs7bYu/+Qy9g8AU8GJtMmD/ME97f5NwefjUUle9GK7/
8JZgHf2VzgKThGH9H7/+t7IvblVSqu7f/5vp+f8xH4ZmEWBcYC9yhE9QDZv2P6edKLukpR5dcJ8I
66XWztaD/SJ8NT5XidHtcxpY9mM7t59WflJDin9yLotdIbIvnC3jPXf/Fd0R9EkzaFfNi7YuM6kN
HB5AUPzusyfYe5EYjbDUqMuUaUDnmLoK6z0MenM/TLTJtJ2SB45az2Ss6Tzxlu0mqNTNnMb+nnHU
mgqKu1J37r5tzXKjKUjIuYmDv/QGTA8++BlzTHc+86V1M4feUQmHPFNcmbsx544sGXftuxmVpQs8
DrDYpvje7Puu/815GhnBLSXRU2URcpGcMOSgV8Q8sH8ZjoVojcjXSnfe9LbsfgioD41TzSBv28d+
mb/UFdXWsBqTvS1n5jny3eBvf1NtgQVzyG+jh5U0EkzBgat5G6zd+uSr6LXjNq8b+uXal662njk+
5htfqeeRhuxV08xi03s9zFaMq2Urb0THkqa5huTHca46V4tuN9vu1r36MbRRSwGBtNYe23JWebQF
Nd0uYEfb8Xd8O1NISQUHMc6sGZQ7CHd1eUdrICtTnL0VGdcyTib2MvxcN/pk2O68F0ONmpjBagne
g0SfyqWxbZIgPpGHAet4mE+98t20wmOaW4Q7BpNBEzXAAHCwbtQm2jJqbZe9ySgItrYaJXUQHJFH
x945fZgsd+Gb2+K7bDx4phLTgJF8ToOJq3kwVnVwNd06Ojlt/5uhBxNkWQ67zsFIo4Ged+aoF0Pv
T7amIyD8i57EtFOu2uEgm1ZRaD4n6Y1v/Ku1zbeqzfIjd008lj2f9EjvCNyUHWMSxsscRySgHrgh
rP5sxgCTLtZMYKZPDZoP8MEgeB38NF1DNj3EHoTJZMT6byXXKJAQcVv/WTnZh6TZBSkfp7qT/upC
i9K2Hubid9velTHpMbjO3O09KMKtea4jNh1kObrYLXgbJPeStROcTF9dU48+6iR5SBKI6XPKfkkA
KDSTA7+AjO17DUNsAJCGr74X383Iy48rEDGdqQx5rw5aHOzx8lTVzAdmhhOGjcW7k/1+ocni9qX2
TTg3O+of8rqtcVMYG90gIVI5yATR+QkVb9ihLTHITdxt7VunFgAXLIFwIpPs7Fqsr4yhxDMHboCd
88uYuDczmlswB+XV792YGtKFasLjNOSfI9bTE5BvCAeCBw558pbaUG4dQz4EpKIG1//OwwS0FHVi
gVZAKID6NrOJzNi04wq7ju6b4mKiIPKN1d/O2HcvThH/Bg7dvUhfArBIkxtt0u2+iqHhZKIf7zsj
5BLAXXXn9XDH07Z/JjxF89nsBBBLBnvN6cfcto1BEoKzaJS/+Kao70YBhWfof9R9Vd1CtPBJYq6g
+LW9A0i4M/IQePOQk4+c5DkuGYq7fQ8mpqEYNnLzfY+2g78lfnF4199aH7UgFOGlVdwlSq6aOy4y
d4AQygOwjvTcV/2hb8rhYHugM4aWi/pymdk6qNlMsuhfZoqFLS4v1+H4EeZp+EYf3MNkNk9Zkb8V
1F3CU4HA1s9CnoJJnMoxSt/qQVGb1zIvC6S4G5sovNOu9TuqbgOPxS5xjH7r196zI6rXjv5RywIt
FBFk5vnIxdZSwgKIpOv94IJiD81C7GsHp3UBUqngW7n4cy3XgLu6Fb0RkKhxEa60crFOU425d3uw
Dy73mpNc+BQNBCldFsPZZxVbtWx+V22Kc9tOT0Ee9eeuvPmUdO0QmmgZakcuTK7GT8cFzad+/Rxr
CGdmxuUizJr9WN8iF4dqNnrpCqY9rxFoDkBDxTaL8Q72MzcuCzzsiRhkv3JkjZblflkObKc+fpc6
E6jKMebc0npq7vsRignqaoM91nkf++wxjOi7QFynxsGx4b0F7yo1f5LMPbdLwgVuqCYp2lM6aiBN
Ly0KIgbMlrfNl2IvAJeO0jjPTxZUWOUyJDE9kgv9Up2Of+zk00UDsn89DuFXlpbt2olg2GnP/07l
Z6cgLlg57I5iErRfkbzFHC22fksMchL1lq2QxhLtvFpu3uz7yWZxJK1jAK5eA4j6btP+e1DM55cu
DbhhQVJ8FE2AVyaaVqlL717Z5mCRmbiXU//A0tRtyaXw+rrfbuGMG+5E7+D9n1SiWmRe9yXybGIp
OM3Z8apNFak1/hgVfSRttNEC0hODrF3ZcZCdgvdSWvM2Soka2vSAe0W6KypQFU79wxfVm2uYP+oa
WTx0HWziS0n8Bfn7VvYGCtuwryr8og2Xmf3U4NoyzyPmHW94dxLnfqkQ6Ibc2kYN3DiP6caK0fa3
E+X52u1mtoa2eYhsis6xP/NWKefH3GJuaESa3LOZAnowh0+e42YzGxqD68jPgw6eYK9HNe97sFvp
8Cpy/2fhlg+FCxd3dnPuNUQiu9buVgOR9/UMlpMkR8BPmTd7VFtMDq32DZXYlPpHM3ZqnaZtQsKe
WPVQD9cmMugWSsNqHRjlOyuatfNNL99lql23PVkgLIKEgkJqhGL6FdeDAI/vYDrb4IKHIWQWX0RZ
/bIM14k3nXE3PDS2O0KSUzDxflNrUfGSTackZedXXIL3rUMaaeRer8QykO7CCFFFXeB/bRIfi2di
0rxpFXjxE9s/h5VxTxrT3hCTBzfhwKQfRnLCTjDfR4QuMuk+pCbOYTUgdY4DwB4LpqC9DGGxuH0w
yeGx1g8ipMgnD+dNzkOvovyimJCucNE9OHX9FabVUngEW8bkHrjY1afADXd2CGQOWyClU9QaGpcK
YsK+TymlKlqMCBzQzh1tKVcLXJHNIAgpHmWjIlAbu7/pcICpAr+Z5AiKG8bFZ5yw2ZFT9UwqfHjn
/JmeZju6i7O+OpqGgASS2d2dSNQDGSa07sIwD2Flu0xKjhWD36dYP3mR4pLmgzgMBuPJCwaUm7z9
ZTDPX2MkRvx959Rt8C5DW7Kz8JuR9MLU3rpB/BsJgP7Qwj0yoLiGzCZeyQgavc62sQZLSEhq6j1Q
85OaPmaLRzf2LjKsh6eaiuuD8LDaqNogZsvn/Sw/6Iw+NAtD+wH1/kkWXKfDkcPRcmrQdkZjESNH
BojJJomhahKsSixUeGZxKyzJL1xJF7iUOOT8qHZhnD+mk/+S5w9CapP0C+aAPx9yDtcr7DSHNpJf
48gDW/RlQh04PSrlXG8mZGX7nVqH7ZD/jnPeNpVfo36DsL4Dj7ZtKB1bVwHfkEaxj6d+OndYOUo3
q492GiWHUs5AhoZo40w+1lbMW3dWT/lWywjDM5mdUAEPk6bEzv1aGdPz7Fb2xY3dbwH3G/tSco9U
mh6qcLJwNkcbIv39CQ0a4EGGvbpj0vPsrHrpNndBdwlr7T/H2IQY60wbrKSIwDL/oAaIErGI/T+P
DSBK6Pq0CsBoCUje3ZTAJZlCzA1sJ7iUTq8PdLkVZycc49NUtvMxyKdwp/PwFHcWVlLnQbS/WsKX
Zz20DM6XD2m5Cz2zw+4Q54TdIvPUefV7YfvtdrQBKFAxgZjnjGJb+eYHoZnko0vEQ9joEcA2sAMR
GhnlFBy/EzOdHzwuNxiTY+aZvF+zKTD3jZndrJKbSJXbgicoLtfk5albA1O1bVjO1xjqi0Ocsd57
YLDTghLe0YdalVk81z0ThL1VVGQgiVpcQjnmVMaQF2Ucaz+Cc37D4PVOKnKC59anz/TyalfHpyGq
h2UY33A46vBg1tzPIrO+J2nw0GsrPTeFxeHGEF/Uwoy3WfjkVlHskSk9wYrgH4i/izXeDjoVe9DP
My1lK9kP+jXQVLXF5YGuePUscpHcE7LifZ5aZCy7mL1gYO4k+3hToCDe9z2dJ7NvfM4IJCV1uzfI
kPMudgzW6NgkUgouYRYmZWCmS5di2oDjKKnCkXjHpcXaUo31nZGUVFtTO7Md3TnC9NbdyMQ1+8qq
5TaOI289wPZZO6NvfzKOf7SMI0fN7Eoyh72ypk4N10N9NtnJViTg68PIeIeyU7W1yULulOJImrl/
3n41ocZkJlgU5s+0c8PQrTEA/KSFjd8RtK/cRILdzFvs2BP1eZw1LeIWvLoKrtezo03KeLXJ4Uag
ayYE9LboX8EeWu6n7gZnlZmVf5cUwt945fSGIyi4N5vggGXc3eExeDAiecUns9wxGddEp7yeg0uA
T+XOmolnOQwD8VDaj8HyIRkpIE6qX1bthpvWY2Jm4cBeRaQSdx2wXJnb6hKZ5xQo6auZmPSKZwlU
gyEt3gYccGUdnAXEz3Mw+eHaou7ooPPFhlhX5AiVn++8bpYPUSS4+tPfPVj+g4ZxyazwZue4oZjM
OHudehNnZwAaoRldmqT6Ieqe5huorwpT4pMCy7cklOR+4L2xL4FSHSPgXry7jSeWKfFDeSyDpJMx
adhAei09nCO6lw/QaT7JYCZr1w7UPRHN4SrbeRdodIyik+Kj8Yx3TrPer44GFCNjWk7pj9zXY43K
mLEZaPTcTRJwo66bmc73CChlXeTWCVxDss8d0knYyZvzaAwVjRC19Umr3KrWrvcVVLSJQ0VO1zTT
QEEwDOOhIvvltJraslwyLJr1Y+O/lOYp6AN9X/nldF/R6wtp02jux/HBRwD+TI1kq9uugv5uBm9W
TpVRDMjMncpTwOv0Hsto6ybORbHi0xSDC2AVYIPdBUlV3w2oo7uCSBEOsqm+M/uA841JpyD7BLx1
zpnSbh6wGhjHWvdkeTt/R+uNx3ZB9wdWXZMHqH2Na8P5iOyfuGrFiS1bbiBkKHJeUQE01DqXNMex
9cw+UcyZCkrSuJx4p+TGExXf0sEe8BWtvP0Smt0oVqFnz4GNDwtDvKdt/buo5fTTYsqLnd381ZK/
7wYjvadEK9/YgTVsDZnUq9RMptfIUPHGtOlo007PF2M79SHkS4LykVyUiDx+zoDoI0jSSSErXrAw
XmtOAOhdlX2w6+Ktj1pIIiqMHkujeaz0g0uNx7fd603zmzI8593pSk2FvM7ZmyvEDKK1VwXIc8bq
eOnJs68ZI5jXekHr0RBBV3zeZOT503znB9OH5cYA6EusVzqlVhnuiWYZu0jYFmvKzg9G0UYvfYOr
pvSzD/CC5t6mX2OfjnG0ti34rUOjPAzXTnPNsWmdmzL5bqI9p77x1bbYx8lBGNzwgwNGh2QLU9dk
gBaNlKXVvCLkcDMMvFioKEEHkImesZzMn5AN4seZQ6ElF+4sKdltmxn2nkVYIG2ELNqUtou4y/ah
DY+nbQqsJkug0LPJ54AOkEd7qp0VE6V60/eVyVmg1McqiO7hBBwVJ5lLbmX5NuhYD0lI7Rwf75JT
6kVCbzK6o434ZnvFuS7iV/i7cu9Z+cGddHKldplztO8tfeHtBt8hbShNbu5kF2dAlgz7mg0HXi+X
NG2bXoQtb91k1LcRmQ2zYWAfqGGY8IQlxZ7jG4W+PRLCmJb1/QjoBy9fc/Bni+Ru24c7n+o4isJK
wK2TbbxkSrxgOoXZKPD61i5xIzub1MEvgvigONmDm+3NM74rjQxAOQ4YTE5b1dmVGakDTFLaJ9UK
bdjZ9zmj2wYNYT12JiOGCoEUmdXedZSJo/qIHnUsa89YoNtt2jUBGwwho6n1L2WTQOFzczZ6/Ef0
+axCdMw9mVv1YmBNA8z5Podh+tqUGVpO0bvH1mFGMVVSHxqsOVVH0YefGqiBncT7DF7IL8KS88ca
sDDNuy4x9aq/jy3rLc5s8xTFZy7P6j5olu7oJC5PMzB40kof1UTbyphIGlGEY5z/fAAUb5znyi32
3ji0e/vDHF1CLCg2CKrVyC7EG8EdqqcYgkAfoZuQyrijIZWWEwtB0Y4merpmF6Gp5qsZVGyueVsw
FLM7sbOoQdoZXXXs/aWXfErTU8jBY5V7Uh1azZSlKPLTZBdMgcRAVDwVv4xATseqF2/F2E98Z0m9
mDeeSFmc9KzNa28XW2FFuI21j2Yls6o4hBK/Q65Gzm822YpsOjad85M+oOkGXIs5U8DWO3UmHiEa
Oe/toVzbVMt6/dlYWm9cM7+EKniDm7+uaivat0o061Z09qXurbND/uVcGtTPJ/y3qkdhbyyvSy80
YRCR36W+Er/UiLcBtud5EixM6bpYZcjQ5EMt6y6w5VeIuLIJUYM2bm7j7hmsoy0H75w2FMqUHNfp
5KMfKiq6T0s1w87DS7Mu1fgVMSjaVyXA5MYwMVUvRvCGK9dIPcXRWt41QdqIV1Q02k3pIpaAS6UB
SNnBdxyVdOkSL1FvQc0rM8frvGvCA1W93r7sYn8Tk3kBfY+lrR6wD4hJbKGZk7aJxKcZ1V9zylA+
KO1Hl4nH1vKIiVveKcMpAz+UFavqWuSoQH3NXdmuGIn2l2CiZ3lUlboU/hPJvQ3B1JU0JT6foRuw
GHERi4ey2WVO0yKwAA6ltnK6DDF35FYRVU6cKTux7ndcajEjUdAZ71YCGH0juWVUN6oyh8fAL9Hc
m/bKFHe4EhiM+YlZ66JFzxm95BaHE+5Sq4vxO/TupXEPo0a1hbQ97qfE/nQRB2hPA9TxKwq94lDa
hX1KqHnOBDPmaOFuWlEoL7VNiir/jtKkuE6DgTUg0uXeCFz9bI+sGdBXnho5PiPnlU8T80wMrSC4
A2bFOuDEXFj1kzfTQebGNSeNNCKBqDXyQKGtz6W9lZg4+JC0hzOaeQ81pMKNSYKQETG/BK+N1cz0
Xd5OEESGKGwOYR3PH2p+D/Ro30XLl1zIfRJk8cufD9bob61zQXbnISIvvzVHpqfTyME5an2FnjIB
azN60no5xdEZ0sZKR2OxYa6sTnKowd8qruO8RajEBLZWA8u6L8JjUVri3pjz7GovB+k//6doKHXa
KiI6L+8zGvHOcqKFhs4zbw/f9jWYqOBpGIg8yS8zDhWXzKi/cUQHesuPD76D/5bXEZAAryrvsqli
jjNyBdLlW+DlZALMptuXY/M8G8Z0moLkxZsbcQ1l1OAG2aWetF+K+ZGqp/4+TyuDSXDWoXITwOC7
S3cl1VUbN5vDY+6HYON7sP5A2Tp/5HRMYK7vzemsQiqppV1dqb0yWH7lxVuSFtGAXQyy6aHq2+qE
MoQXcFguavIz7WX9EJf+l1mX41WktBfl49kbvOwa93V7r4YWV70Tmge36uo9b5h6G5seKIaQFYvG
zXXkEQYllCF3EQHXraPno87wphtjELzPpfmpqji5lNN4mcngXqKmeJuTMuYg4h3KYv49UXvz4Izh
sa86Wg3HIToVRW2/B+CgmVg4qjmArH2iy6o///kwxhh3VIa/GxfrOdOcBaM4+6WKqbjM9niVfmO8
pVWGrX9uv1OClnhun7rSw/zTQuyplHtA0IXAAaZgwMu+5VjKkuI4ZA+NZjM0U3YNNHl7hwHfPR7W
c+005I00cqEyMmgGybsPoYJID2FdH0vp2Yk5PnG92CqXFx3bAWmAwT4PTguwtmEhEGNqHFJHOQg6
0N3EaO9cDJhnbdj9FnGEls6G5brW8Bpa4Ls8CLyD6qR76Kc8vM59+m66uGfcFOy2YbPJEWqGHj0V
B82R7T4sh6PjAJmjcM/r3TvH+nSMbNyDLngOaWN9zPFZrBJGBRejxdU74SWsgaAj42jd5UdHpUe+
Z/YfGk0oc6CrVeUkNAzJpSaqd4LfDz9DT480ZoS7iFEczBpkJ1eNWyWNV4OQ5iHunGzL3CjaKGtM
tkju/RGL70lDe/xhTRdQlWySZXPflA8z+9erz+G/HWEnSY2Xz86618LkFOBEDskly+g22MtxUvcD
Z5DRvPi98SiqUmKjN8n0AfZYJcwUpcvZrye/IyyGB0HnnaXh45ITPc7hAfdE49eMWqxs2rFw3wPY
tx+SXlKxaIHqi3X0Uo0c/fwkRKIhzPCHp9ea1s2ntRezcgZxl3nHMSybLTOBXdajUkMJ+YznxlhX
FWadLEAlrherfjWQ0AgnUiw2YywMOCXnbn9v0MpOoVw7bSw1sRLY2CLxdK7IjLoHb/KvdeEYb8Pk
Y4ZpLevecMF30B5ABBrQ1G5Qwa+g2xlZHj23BBVtp6kfeukYT1wtqMuUO2YBmJUs3tPxRHemmyFv
0nxqbixOkptUl/EmVjapcbsrWtQz3Hl6Oan4S9mUF7u4stP+FyV+lzoTw7OXzhP6apGwdZNH8Wgh
PpCbOwPfiO69GUBV5AAgDQlD7+g3598Kx/rc5SW5ONblB09XrKzUiawg56t9BsqPfZ8kjkn13t5I
09cp9InPCffn//eI/G9VQjnCBnP7XzP2Dknx42f8I/+3W/vj1+8u/hfU3t//8F9mkeBvQvj4Ga0A
MyYUCtB9f5lFXGwkXItMIbjEesHymf9pFgE/7Lr+X/S97u8QYRwktudJXCTSdIHtSfl/4hOhd+pf
EHtgcC0bh4jl+3h/TZj6y+d//nhMymixlfz3yVDYRzL6MewQxZl0bnOBvUS6Fv4/d1Uz/FBu1p+D
KsdYEHXJZ2KEPAYS0/IxB3VOfNQuljPc2A7v/P7224o972lsdXszstqJV6FTZYc2Nek8mie97arl
im2XiqcgRnHpomKvZWpQyBqFh4A5DENXpzrFOm4uHplhJjVxCOktGojQJjEWsBTeCn/vmC38cpdS
xjHurr4/cdC1B/lrGsSwgx5TwpW1+3uZqWQvDIEMVzbDwSqVRoZuw+MQ1841mzufnmBGtk3NLkDF
ykjUEQPe1p6JoyU8ghgaGit5LEwFJGssQIxwA2ie4yRkRp7lJI91nhQb1K6lIYdqV+3U85EddiHs
z1O96yKjeKKC09y0luwpTspL5zsyqvFjSg2c06Nl63XfWe5rryXOl2yqv+NF9zeSxn5gQRye/cg1
f8E+T16rJkGbMSrv6pCnunJDHk4Ej5FGq3QEYpdNj0jeAPsqmKCN34HbIAEbPFBfGt/0WGT3w1hy
g4tzM9nHzgBExu7njSYj8MhlP94QYq+4SpjZzyI03OeK/lFvjQhKl3tJSdbKEMZOD7G00dQC8cim
x/8ilcSgbzt9Lhl4XixZ4cIs8+nmAbZvV4iN9i50lryAy/l9W1ZzfutH/LaTaJKbaOp6ICoWTQcT
Z9W570zjOINwOOKTtN7tWBqbvPLx9pECindxHNv1Rsop2cY8I6dySIz3YM46lAGiaKCwScVvh6jt
rmSg4EE55jgwNg59UhmyK4KPvu5GgPwlonyc4yHnB+PoE07u6oqFtuHfdpwHN+uife825lM51OF4
0EnI0aOXlDbS/MctK4b3z18ezAHVFFliHDzMJfS5WElcr/lBlA9WMvS4RZf8xUR87UoCygk3XleT
2xaiVfUZOD+Do0ApfTCslvR/WUf+VyZcajByPUhOv4LalKZ35ES6tmgOhaJ3PupIpWxamaNy1PlM
B9PMFGBduglWGkUDDtHmsDthb8BlkQkZnAweCDzIcsm/Zy10oqoSWNVDQZmo1w3zWVsWsejA0Mcg
4EkksinWQZdXJ4Fr/eYWZMskPgG8HxXz1M4rzbvQtM0D1cbqLo0KJAawTvW+pfV119OX8d04gbrh
+nV/JqkxXmeSRK8Gsa4ni69Croc+14+sJvT94H9PrpJoKqORJLbv0X/6Ay6J7C6pOhqkRoci+hXL
oXsjzxuf6hD8msILu9y4vfZL1Gm4n/MGR4dneu+ZLVy6McYah0nk+9vUt6xja9QQqeNUDs8RQCaY
n0x5tyWVtc/zYNs7T2rnqYBMdqPgl8zRMCLdpOOcvsGozI/F5IuWPCaqeBVF2DyKqjwEVufSO0fS
IA/gO93RFhJt5TAGB5FU89YaAFPSXoQfK7NapptFYzhX/EEZ9vsWGJyUEZ6WyOTFg6XnUlFhQX+a
Jss+ebLOzhm+/6Py/fbm5QYdNYGpgEIxPLolkSE+8rBNn/yZqiFU2egcw+DEgE5V0UPYi/ElDytn
x0wOYcxuKU6FMeO+F0pwfVxavn1hSc6XfnmIS7OnpY9TnlUHRPsND6apNXF/DmEn7jrb4lBbVJa+
m6YSxkaUcvlMEH3VaDMuItbMVMfhYNKZpAjpzYmGPZPvDIe/Jd6rLnNOVWrTvJbZ05uZMchelTOX
2rH0m61v++wKgFuoImZU3TcBdZ/BxMAH8FWx9VrXP+sWHuKKyVJ+7ZUTHeOpCSnVWFx2plPjOWyD
aRsjn/8c2RAoyBK0B6rG3kATUuDcsZeEIJa5AXr1V5pyuOWATdoT3yTiKstoYCGsEI6PuXML6Dz2
OnLpNIKQMYyffmPC2gsz96QCP4aTocZjjWSzB9pHQpvuxhP+EH2wZGS+T6rvn2fuGjkEiLRd22b9
4ipuUKtE2sWvDq1oj8egwFJcqQdiPqS2FfMeJpylUT1KY7CeZ6635zHyoGg1Iqf4LEpGSCxNyU8y
JlDHgVDI8i0tsmIX8vLuiCrlB3saArp1QlcmG98Mhovtxfp9MC3sRZTcnSymYjwKOOP0kIdcAfwU
J/XIStTAX3PwEMQr3CTuvkHzIaE0IzCzz+xdZi6HnioCGPeZlW4dymaeChZi9ORQRweQ8PpCe067
c/nMncBmgWmLV5Zl2V9eGTI+FoNW6NkTCPUh73mnNIPdHKI2TF4jIolklpKuLFC9YESvs0XuZhzp
3ZtgqndLXTSdSbTnhC7Y0LIpIB3Gtt4LSsM24F3FK1Ihw7LecjoEnaK6cJCuH7h+o+vmRMxoNSxJ
UaGrMbj0E2t6NuXSZuIpwt8g8av+KWGouaHtEjGzHuCd9GOi5MZRkHdI54TqKWjYDIWwmms1Yh9x
KETpZkgFkv425lTsCb0VxncNmGJMQqK7y6uyetN+Uj8UBLh3MGJDunT9yXszXY0my0hzb8h5vBuq
mtnl3AUQ52Sw6ethQWFmBVnSzm3bA8MSdR1nLzqT+qnfdcMGPNXRfE5A5rlrI4MY6cfCYc2qW+cD
w0/6WuoFdiQ658jUNj0luosvMg+NtU92dNWHebEtDaJAaRodk7J/zjHYrRh3zHcJcLPHvBqh0baz
E65LFpoNf5zm4WJ2k0cn9wBdUXkmPoEoerjtRXY3CFegIBTz8HvCLoDeyw5IsCh+mifJfmx57ilL
Ekb1MIcuymbIXKlsvAZGCnoT/OM6KUxAsJNjjwbPeT4+4srXZy3xHjCGbb/F7FQYkYhVZxF9XjlD
NvjsGQjdWDQ4O402e6Lifd4yAkvfic4sVPqBukjCGcO4gk7IRMGiZCo3pvqUOV2/t9PKvqoKy9Q6
KOwc/2eT/DDcuehX3USHdDAyfAHv4FgLYdPGhmGkUoIBrSqItFGZtpvWYSyo6S48T2XSgXGfvZ+q
XKrPsD7D8OgTtEOynCuGhmLtiQ7tNa1qcrQjbGcjsRuIFba6ZtOkTj1f5JW1VGxzd4ZtEKlgjfdX
cQePhuc6BRMmjbDA8YJRusCtQ+TSmLeJdmO9thKP1powVQcyRKDbqrrjWIWMtTLo2l7mkaFJyTnA
ihLGkq9flXTpE08NQMKGjKjLcaf6xVGhInbn9kcxya5eubKzX00ZTWAJffetYAXjjDFPh2akkcj1
6vSA4u0fmr4LN109JsGu6LJoQyl2cYCYED6ppihu1FMgK6DkH1xTFGuapV4b4bo7Z1D5kzmx8ZGO
My6uZ1avVtzihkCFp3Y+DtKvf7qf/WWU/2djvOUtvvd/tID85wvPf6jUQKWGkOMrn3NKsALEFW8z
qyAtPmLNmXNVwieBudYO1kAiPMVhg7UFW/PwPPBvUbLiwaBsuscB4XwNEISD1oibKUqpOhjTBqeN
E86c+Ks7w6RLlmejmbgEDcOoj+1Q3sVDmh66GrWzMBafowz+B3Nnshw5kmXZX8lV7xACVUAxSJfU
wmaj0YzzuIHQSTrmSTHj6/vAIysyMqWyO3PTUrFguAtJdzoJA57ed++58C1wVc4mSfHGsQ5yGB/7
0X2FORrtAMKhPo2UlXzWOL5WflM3a+V6Iz1pWL8wZGOk8vrmyvMjY1fGzUAwlJx1SdKAcrZhhgwX
AGGIGvd+nK38fRRx9KWLYSTcwyNjqgVq19wt1DCrOLd2tbacssOQIuFzUbg0vdjzOO3MLq6h+qB5
Dtp2r1BY/a/UcDoeR9EU7LURdMCx8ZysdCPRYYUKnmI6OV4xmwNujhF6w4w0pybRPFnh8GrxlDxO
0iQHtjzEQ5mdIVV4NxgLh+2ELeFQRqziefj72HvVuI27Zr5V47if5dyu/WRBluSWM+2DrGAbjMeu
oty7LL8HrLdEvobmih3r49yYLNE547GGrIkkS9XHR04nATo0oyVzW6u1u6WHcppZOLG/9SbMcw6X
3ytS0XjFcNJeia4HP1rfaKgRr6xVou3EqmBV54n8kXGvY03auGsjmE3yEIHwbnw7X/auQeid6rgh
ODto+eCInlOIFZBhXcV9Rp1ZkhI3MNPhVCYyPzsGy2KQ148z8cdcxG7DYSWC4Rosozu0l+IpbnLr
q9ZFfC8osiK4nXkdtZ6OS2I5io9jYtQ/DNZmq2ymTS7yOvO1D2s8hMtBwWdVtykJXxxSI+/P7ox1
2jZ6tbem8TEsJPlUDgLgauoKuK4eeYDjwU5Mf4CiKnL8xFm70p7/XiqreMsZqo6dJKTR225+QyNc
4q61FzHU9i1+ixhEpRvZX3kG8zVk27E4W77dWIZPUTt0xLZFnxxTNGECsOG5as38eihn/0tVdvg0
9iLktCd4BrZZKQ9eFDiP41COBGC9mh7CnJpdy8qLu8I0o27jlLbOV0QKqi+QejeNNnANdKisXZXI
ywybZHFILf5hS+8ri3+lJZ3pxZFcwrHpZ0/q93NdXt7Xkjo4sGzdU+4m2SPZ/eQ0DDyRLB8S+WzX
09bPs3A/93n96hHUfO5a8PHlbDXk+6Z9Sax3Owb8tIQ3+TS5Y9dv5zZdK6Oft2IS7SsMTH9VR0l4
UVGqbviuexAnRXfdhfQjBRldP5heh7NOuVQqDvPSJk/aplyvJY2H66zU18yIGGCws35mv24SmMPs
bZyW73SvvXrKPVoGYDyok/CldHqL6Y7zW+2x78zibW6PLrtX61yREL8aDdwaRPSuiZ3scVAfq8xJ
1l3hfBbsW1Zp2d/TgEJQQjnlvVwO4/+Pm/I/1hyZnNxMG8FMKOGjhi3v/5MIFbg4HTjnBXtsx+To
xyzElUxLc95ucsxbNyOXwFIGvKVf5FUKqxkvFmuv1xa41U8GUciWUZGdHO3pJ87Txqlr02kBygXR
tZ/WxW6EbVdtObPbOZ2q2gxWjDrpfawYtc5W1Fj2sWCZ7xwBVWZnAeZLY2iBf4Cfz0h/7yT5p+Es
af/dI8i1BSZ4BfxECsIo0B//4RGESUEGgW2hYE8YtJWdOJ867LFrsaecOLewKeIFk74BiNffOvVx
ZkdYcu4aYhJvCTkqbwvAgJsQMCaxdJZTZ6MN8N2db3Y8scjThPixIvoHojBh5NVOWxxxDXgEckuW
FI0elLH+90Xify0l+N8X1C2Jxc+ymnQcwsT6z//4a4Jx89F+/N1vtr+U27vuW0/33w0MpP+KxS0f
+a++8y/f/5L+i48Qxfb/GhM8x3OpP/K/U37/+LTfxV/f+s0mz4ck+kcj3O/ary9/Y2aAQeiyM1zC
gH9qkSNDaDmeyX9oFQJy4d+CgrSs2A6RI3b4GJ/cf08BFmJpsfvTROR6CkHAsn5dkw5f4q/L9U+v
PstHTRSY9A4UWj5Xjvks4w4RaB6Og40BG28mjqAF1p3fg6Jr1qzTr2IPpFETGI/0NeVrakGyCGd1
iBMPiIFa5YN5LPX4Pkw1L6EpeplT+VZDEWco3MHxBunvOiCznemGM0S7Aotz5uzI2lFktwYo0yuj
pdwZX5HE2SxoeeHMtE4G1j+wJ81j2H2yLb3OyRxwNu4HGtfBnPRsvsQmxc+zhl5o8EloK3H8Xjtu
vM8XOonlnHPSUDK1j2kb2avEMj8dYglSx29Vz/PBdoeY8k9aZ00SS2PjEUl0QDPnLflfE1F2Odka
+4iMWkFSZrSTd8ghr7Po21XWMIIPv7iM5iTY4eutz3ebfH/xaTNarjq6Sw6z6/2o1Xid+oAB8jya
T74Ce8WgtBvkUGzUYN1wUvtenNOT2aB3PaaTVOycIL1G6ilBbltFksCzQ6/lmgdE2eJKDMDhSrom
+tT6EiZfTYyVpq7lO+0bYtU0UGndG/Ab9EBpXK259umFEOmS8BnXACGeugwUpeE+m6aPaYf5TlCv
m6qBtIxD47Y/jZemmA69YGy2a1aFjvU2xNWLn5hvib2wG2ucl8FwXvxeg+vcR56+DpvmTgTuvUra
nfNhNvPWtvBMTGN5qku6ajB8xvvBIeZWToJxOj+hFd0FY9/ve/0QTZzOh659mc30yrKz7zqF2hZF
GSQ+jQerqD/DwW83pc0BT9Mkb076VVLciieEkbyDdojNpWUdD4D5q4prl1GaMEkfiJfehZ40e1sf
G9/GrEk+wBLbjkZr3vXavAlVjM13VJtWgWJuTfrs4D/ArIz7zzoZqTFuql2cTzuin8lqHuDmlJxQ
sWZ5AnRjER/myL8WGfN5ZRFUkTTcRVA8XWXfYxP81EFgcADF8Mz/AzvQp4SXTaw7d5+Y3ZXnNheh
Yf4iRRL9MUEHVcaTFXXUskT6Z2ERDKCF+ppjGDnW8VIUDdmZ8iEfwt0EniFbkBQEGf321W9QksO0
xbcwcAE1+lo5E+bFcvt7poZkY+VDmerlHaRWLMPSerSc/Jm4uZzM68oO8p3lc6L1p+SWfARDzEbq
4mCJ+DWOwY1ohTecjQ1xqXrBTya0sPkceY2yWmc0LA+I7Lg0uNSC6qMrynPgR5C9ZfZEHRxtE1wa
tfBmUlf1PtGA7/uRYTqckagpMaBUzycPUfN+QIJ1712lwfg05T/jKf0a7OAHx7mbUpNcKK2HTvUP
4ULxK1xsvx7x3aHIQ1j3/SGVns1Zjj19DTTB7udnHcJwsYejocn/NHYyord7AyTWu6SAOdUHMYhp
/6pKUTQ9Q+HUp14xB7qFfPs2pSV6QIVLNR2c8/CzbrHdxfNQb9nosuQ3uwPNRwcnIExcGiYnS/MQ
CcDiMXGAw2x//4r1O9CLCmVfDN3TiTJREJNCVO6i+hFHyQBfLHmrQvWT8M4WXs4AAOjHvJtZAiwk
eAIA9i4S/t7KT4x64yr2iqdO8Z03yy7c+oipewhSGzXGT3BO7lGYpm1v1GcIMtcZpP9VR8BPTs9D
a3/M6VvDJDpZiCHAN5otZc2UVdwvrzo4rSyyWvTSSYqZym2mxcCK3o26v8+XROEUc8SwgVYjKV7Z
cExFlxP1dkAylkQt6WTBNEUzzxGf8gNGhHgFXLwos/yKTd0zFARUPmBerinWshTpTkuOKcNPUPrb
FkF8H9BIeItv3gvhEtc5iGokMqjr7kx3w9KMUbq0V3UjnIcBtrPjBqzKoPOTFF/AO4+hyzMKQ2V1
ZRMjhWhlY7akhjyK3vWsPyJqZvzeivb4/y5dPKd7IpXsFRy2PUlz8YHErfs6yteAtra25MeETMzt
00neIU8doQ4xZ3lZs5Nl9ZhUMMVqqqdm8MKtX987FIfvzKh+tedhE2oOqEOf7j2nv5RT8uGGEV43
7NtzkUEraUZra3b1oz+xhKoc46bs0jsVRT978k4bL7oaJh/J21PwSuyYe5Yxi42tZHVayo/oIMAJ
mkJ1crGwTomtVmZqvbgTXl0qP9fGltUomWB821zi3/ijiPmgbVOnEiB+t3Rt6PDOK5HgsDYm656S
b49WSo9WWaCRREWL50wTm0PUoS3aGz5BepWKZSIp+hI8Cl4cPdNMSKl0tJtck2pVV+ibSirrkiG9
lbMCruqijQrvufLVrdln4mHy6NWJ6n7e9UhpV0xEp56p/Ydtalar7mZIfW+HzQW6AGoGigP1LJVH
Ms1G802codpWxpxfIZfxHXfEcDU62b5G2eKg55IClrRLYt4lW2ZVI/bUo43h7d4YwOlRoIRhbQbM
2V8Jm3oQGJXGfJuEA5dY8ljb0ycxNhIbsU+90liwTKa4Z9SKgrFlVcBSIg1/it7ghwOmnjZ7ACU9
6Skrq3fVZBuHjlXXdhrusHNmn1hvlgoVCTIu7a4scM0gx4KeMQGTaa2b7PrXrxIA7Ec8XmR/7GOH
beRlyT/vzLIVO1kzmhVt/egtCkJHYOzgDjwR/YayVuhGOc1ENE2xgu7xfg4Xfwpj6Iqcjirb9Nei
YL9XdhHRwMVvRPZG1cmELSo7thNuXR4e2fPo5uTnyA6N4IEvKrh0EyRRwZlk69VSnsI5J/w6TG9c
a/OlbCz3qSXXFRPi2wup+4PBlLAZqsVh/zq7XXx2cepzQ87jq/R2dGR1K3zUU7ID7bVlVnfO1OlD
kQbFA9Esk/FirHh+glEsZPdYq6rad6VPa1iaRQ9RgLXaLpcWMC+8110d31ks9xq3Pf16oxrbOvQ5
q004weg7hM3I3FYrXU+nWkB/5q4U6eYOrhDOMTC0m/oF3KreTzS4RM9OCTVoHtjKsSN+5LPH9aTO
Q2JtANnWV4PUV8TFbBL7zIgTlQtk3IcL2il4GBjLhKZjSm2GRwyjak+b17eyVbwnMUgVTQCPtgeO
ti1sb98M/k8c0d66kFyaVa13QKP0zq6jD3P+7rqAkg7beO9T0PCelTebeEBtF+ysj44h104mXwnD
tEfL16vIcR6JlD0WDBMJ98Kc+Os+BYK1MjpujxxtwUkwVJuN+6OJATxoCyNbQrLvGr5UB4U4669B
Z5Cn/ul04blnlWyKEKXWct5r+sGseUGCljDcRfxzAvOFPZETuhm1lM2m8PjEdK38DrO8dzvA/Vqx
RIAVhFGaToB9K/272uDJm0MA8Uk5MbLGKMDBvmDnupazwwBBvU1oM4GPlj4Lcubk/qjbjUogfny8
wMoMwxNAOJlJruafHFqY9m1zZ4sZPxkxOxqAOz1el0u9vDPiKxTDE7ysZyrGzkRRO7RnfbT6dJcL
KsIiKz1ID8dyJqDOEvdiflu0L85AGzxV3vUwXKwq6E95CqlQxoe0E49N7Eeo13jTkXIBDXg7W9lf
WlAeCKPbxEWrbBcTQsOpx5mo8aHdpG14siUX2xZHVCSOGlX60MuFxA3Fgr9M+9EbGlPMRowHZFu/
hGPzXnOHWslTHHRgm1jWb2CnrrJgOuV1g4Q4p8+hjPfxXLzXlXt2bG8niuzdVsupYNSPZWGgL2ng
6I31iZ23BztuPNUmTtY+Otkah59I02futjjfmLPayuGZkVsvRUAlYeHempUP5sUFPTEX66E0HmoT
XIu78HsVxMZMV+Y2t0DZZuNqDLJ7zytedTse0fhPhW0e2iaf92yLrntcjqxg2nHLJA4uhohDzeq/
8fvHqWlenFR+Unf13dKUNMe+WnWQzVeFjR/dM4JNmk/+saurbZo3+TWL/01JfyfGmRkMVMN2N07X
VdX1h3lwnmJO8pusCvw1SQdCK6HCHhTlGFgGCkZIsq6r/LPIy31oetSBUU5hiAYVDhnVGWYOdjG0
y7451Hq+nUNkFMt5JDf5MLZU3aLGoqUNmK+j/Giqnvw9F6ywXWYZK153c/o1Q5WhzmU4MaE/ptw5
Nxqv7kqRakyycs1S/7UMn1B5kmZ6KiW05OU77czx7SB8cgbqMxLlNyFDAaBO7hef4Bz1r0lj6yuc
u+FG5Wm8TSo2Cx4NVaZwD2bB0gBRk0GuNCRQbS172k1o/ypTyAQmfXGjJa/9rHlzSvIQcZY66w6f
MkdcfDS1NLF81dkP2ojLlWn/sKVx3asEunu348xcrAGh7jAnQMHZTbG86/Hzeh3VSmjuRByXQ4E1
v/bp7aT4ycYe1e2jCT6xHI1ryAInXocMyEJ/ugDT2IGEOE30Wo4eg3H5qpiB+hk8fEUtDs7720m6
5dk2g6Pf6HCFXc7ez0uFFo7ujSMYOdyMzW3EHKUIpW7a85zHN2nlqV3VKb6TnP+zpOfFgqHYTmP3
DOP3IckyaiowCWC4oenELZoTOyAQEM667th2cWo7QqoONzgwG7KQBR7w6kZn3ilWEfRppz4a4zLE
JmzVXdT42gtuRBpT95SuHIufVjahZkdd8MPyqXINZcJPZHJWSTRZRyFf+2w6QE6Lj2EoP2ruGH5H
goJ+aqZTGpbBt+0B6GUr5Z44Zzmrrk6e8gi66vCcj4rMsdDtLmIZHgf9W4r0iZfgWoXdt9TyLqYC
YhtW3a0VW9alG/stnA3KFCwOTEWW7KMQ61wMXYmf+CMPKOapesW2Bmw9dPAdKsyFRkFsLtSJpUPR
coZh4S5ZTxGh+Goj/6n34Mkt5RheBT+C9fzmjMPYTtyFdEMKo5bBD6dabsaKaomqn4+9x18TdeOW
J8e3l7j4icoQGjioBscuoZAk7AfKBjLHBI0iMt9mSh43lak/uDjYd2Qni+mZEFVucmIbNwMUVD/J
v0vXPxPl9HcDGay0v8KsfJ1PyluLrjA3k8zStTVDjqWJ6IBF5yaeg5u2Lr4QZ8jZj5y1KH54jShz
YXkKJZRaRa/hIOnU7x362Nrzh53vwiYJSatFtLTBYZig4EXWMSFETfzRHFaVNmhkmvD8usNb6E03
mEvOflh52zr9mfXU/hSaq8bCi4bZ55dz6V21NT0hnAE2Usq7LHFwwXUt07gR7S1AIX3dkQAmjdpr
61CZ6Pr/vjT734uuf9Zc//NfU2/33+XlI/9ufgm0fwi2v0u0f/z2f4h+S84XwNo/9+9efeR595f/
9ZFX//svp48mYin1d0Lu75//Vwuv8xsqrceSBwlVekJSVv1XCy9N2b6JiuqaDv+jFOFvFl71m7B8
tFqkWuVj78Ve+19G3kX8daTA+mtbpuPY4t8x8iIo/52Ka4BHdRdnsb3su/+k3jIhh4IHwLzXcmSa
z13xXNvRktCI+0tlp8ArMM+F716maL3q+jTamcZilKNx5sjLpN7BqVAXh9DmBmSGuS1gruNeLUnS
eQHR3ER6ubtRchyXV0eyMmhmZupjpB4ClJO6bKdjLl32aKUsHpzFLCSbwd3zTMZApKgGEJ1MXxQp
HdbUPpWUTYKqytzJY833gZAP+NMWb1IOYusqjznVVWUs3vzFw8TC0GWi/mVtitMRijuG0326OJ+K
xQM1oAmD3w/C9HMYHetCjwZ+KRPDE5pbi+uUrZt8bBdr1VjmPKHZMOO4Iv1ZPs5zM/L8yIu9q3OI
4cu2cmjSC9vD7BVMdYKwAMJn+mXmAhDQPSZOPELXqnn0zLY8qbGaLlAuo6PpUOwAkiTei8UnlrrR
9NilvmuemrAJGOJ+OcvGtOKwLDLZXgpt04QoSViUxhCc1GJMs8HksHOVNUoatrVkMbD5i5WtTICE
QnbJP4OWxKe5WN4m6DHPIF8YKNwsx2iT+V279mBHt1iI6B3eRa6XUvFTxcg3jtfieKTJzx3PrQps
g5ZR+LZaqTQn7Nraz70ElYMOLdTdUHq4Nb1xfKJuitZOaegT12/5AVfGFevO0u22YbN4IB8m7yy3
D8JNGHfyvq/EeDE45pOGgHZ7hxCaY5Dw6yp8yptJ4XBAHjPWs9Pw55R0eQRI2iJloVpHt0oyaYhK
434qSc4BqXIN0iTkKqo1DRjqVA8+UGj+NHmrE7P86JKxA9kkiN9hn3YmqoWsgrFzNjkaVah/LaGX
7VRBhVrh+kW96UXEX88huIy28L/kPSej4IOtGaekrlXqxETB2OjQ0pRcU1gz3iq3Heh58SkFpAqD
mW/qHHHG1Y0s4gfxJ5NTtTU1ZF7GSQsNB9wKSe++BAu0itOJE1lDkO87UMb0YU1M3W5fWR42x0R+
U0DOCywKFTKdHiOeLKOzPO3wxNfTj7wvPGsDXhhgiJdJ/GpjT8G0D4E02EnD9exbHryIuh1I8/AD
VnHzUIwttCqrwgRAb0xTyC0FFAnpXDfWP9nGlEfaNgQiEEWFtG2GxcJJoh3sSkxuyKkg8/17uOQ9
OwE9N0SughF4XFe095o1BUxjrxqfRyMJPyIE/HdMasDbcOPedTbL0kz3PtDzvPzKqgaMjjVH0lqs
SnzTh3IQpwCjvLdqE8Pb2z5+b0JTPm1DWWJbd6rqinNm1AW9HZYR46dQo/UFvMH7jn3mjZWRwt3A
mxrrWyeRHT0TCtNNqDkP4PCe7HdDTxa1n7G2LzPMDNpkneTGhV69kbC53ok794esDkEOWaa1Fy0N
qEFCeRaDIw2UncbKK8bwJWpojoEgBzfWhm/AWiSIRjQvvGcueS1IaVFTnKosgaKT1QEnd89k+mDu
oVyut+aqX2s2KhknMJze2yBrodGjwzznuvO5Gkzvgv39jt11ymGyNjlY2GpX45VNCKcWxQu9iy7o
Q4bzruvsT1UZ5LRLsYjAHtzaUs2PVhwSDm0gclpANA8yNqAv9U29qRj4tjWeaIpdXWrjfbqJnXC0
aTjMWFqlmer3eAetjcXR+2bqjOwUGfF47tlhrFIPK42d04LGUrC6H7jerhvZGZdaDd5DPQXutd2B
jKBiZrqxuil8CBM+cgUvkp62OfFhcAAkPBRRbezr3i0obQAz6rNDuKFlzdoOeMzxn83ZgNGoJhqJ
rKzOfq09tbFkbb1N9sSmAIIPUsvY3o02dmMUMqy7RaNwkI6dbT3ymEbHm6X9blIx9DSbVbNi1ZFy
+qgd82XKdE6jyDjwI0jGMvpJRYmw9vBAihvqgMHa2YNA40yrELDTPOlNodthDQpgPFOhxvoAiZtO
dIdNPkadwb3LRwvJXMPBcJoU4gQi532QjU0L803lF3roh5s2Yu8C1Dr4inVjUG7lh08BEa2dqBeq
N15I/W0qK44u0u3nD1ownGPX1bQKpzNAPjMt1bpIiIRpmn22ITcODOrd0ifT9i+yCROOa4N5O8ZV
+FZNVMAFQLmOCVh/YPIzfuvUqi4mNAh/FfIpD1ZfFpfI4+Rd5AKDpcn7VgqO9INdt5w+Mrts3iV9
eEc69pDTOiz4rF0IMnygdtp6VbDEuZnrVBCf7OKEkLTCFa0d66gDDRBOe+FwxZCOTSgnpecbZrfX
czwcnarOP8FqxcdYhOl1jjp75+b0grUzVtSG48tVGLb1UzDwcG2ieL6KlyC/JVzaNQMS2IYXuI9N
4ve3EbgyMPk033ELik/l0td1wRhWHAGG2Ntxbjoef4njQrGX4Y//v2Pz/0RHAwMng+M/n4hPH7rA
R5H+Pff498/66xzs/aaUXHyUkoAA2THcLX9wjwEXOxQE4ElwGBT+xj0W3m821h7T/GV6cfmsP+Zg
IX4jo4PtBzuMzS8c79+ZgwWWiT+bGWxHEWWTyrEgLztEB/7BSuQ0yqhcgvvcHNVhgqLtBOlPwam+
b0GApc52UXwt58Gas9cae/fvR61/7u0B1/yPX4HD4QAjk0dIVvGP+oeBPIyUNVNV023bsiTA3cFW
r0fnHNjATtNIkF9vPV5Safc+gV05et4g9pqiHOT9+qnqgUEZSVNs4kR9JLlyz64pi03QZOcxsuW5
wlGwdus0X1IWah+16KGKXupNxAi7c12fYzL7nbzKBm4YTzHJjjfa0l8SXiR3yy94zs2kU0xiEKZ7
EymckNx0d6FGUObWF4n2wa4AQ1T5eOUut9+Y0HLO/Z9W1/jLEf3rxInmUuYIm0sx3WzV0VWZU3+h
tDrGqr6XFna4EMnZIYd1dqxqPVuFOFr4M06/3ogWCATD3CGoxU+r6Xd9I7/K7KCpkB+tH012iDPb
26rog80TNZBO6Ww6L263ukvuO7VU6xAZ1hOAxYLwtkhZ4FSleqbjw73Cr8160lcpx/geKZ5ZicU9
nBL8srhIqvVoTvTckbcgLDkT88U2YFrlbqCvfIXxRqxmI2s2Yo4OohFXLEUDwQA9gG1fIXWHuDrR
wkNzy4NAgRJjNAPIZ1MmiOyO/9clwgjnZVbrOJMHM2AZntb4LBN741ycFoCuyhZcSnwzoyGT/L4m
SoQLv3RJvgPdz1RG7nwUt+QkVn6sn0Ov0lv8k5vJnLijV+M+yUZ1cgHJFiOdNjXUsrVVvYPtvJgO
IQy/nZjEgT7RRIc93sUYxhnnY6DFHk8pBkotbiUZMOziNHCrOEQJ7fkg+Mcrt9YtVdDWHdhFElLR
0FC9sUjOA99jE49Kx4332o7Bx0ACO4WizK60Fh8yifWKKa5DckUccYitrB2HrE/9HHXeoZXZM1Pv
Lm36PWtHuuGcvQcDZWX03k+ClGBIkppSpECtK5WKo6uzau0sJ0FhmRcnoqOx9rnWSptlsPzoJ0qe
HPOjMtZMoSDB5bFVy3fJCFll5e0WclRATJRvdpg5LyVof0o9N6NfRpgC49vMtFc8gNkIbAcOWDAt
sOBkGfXe5Ld3zLPW2sxvPJF/TLbM9nLq3nMatk0bfquq+mxdZWIzIa95PdbxPFjEzcb9nOKUcq8p
eYZSxXo62ftAdVZVKgD4ThVlK95XaBu7RlD1l0wo7lHabkQio82QTMXRpYccLrfFV2tTxpR7wQ/F
kMXOw9oGHvGPPH4RtK1cU5nkU1CQzf4jHTCAOXFCexlpfKoZJP8eVierHDLCmm7eue5ogB440/T2
V8vcGsAcOf6SskKCh4RpohWRTeNgZR6SceMRYlDjZkzdL/obn2QkEmzFbCA8Y9vMdQjkTyyF3tkI
2oI3tYQ54updrmcKJpFAkNpJxPsMIz3iJXW1csTM2RBHxa2sclonm4P/QlHWWtN4fOWZ8XVVYhOS
0mqIQ00okzkKWuKydbe8sj50GWv+2IxPVpq391V9tnTsXbJY+TtKuUj40XoINaUbdpaTjqSXx+dg
oEM1Utlnl4MVQP10dxy6YxzxJnXcNk6nNO2/Uxd3sb9QgdpeGNBhV9LYpqGa7in6/uRAvySRy/La
HCtK6qR1CcB2mzinJ+A9t1qPrPJ9fGAJlYhuU6uN4ne2byVnJ2G70EfBs1U4w6MDPhmwFO3wc2Nf
YZN6cKqWOBZ3bs9upvNYX7Q2/Ps42FcVSf4gEXJZJKT7CBjlqnCo9hWxtDd+KA5J3M6necrtdepy
ovFhDNhRedM5HfQ9ww2Pua3wBi09X3bLIaN0IY5UrO9cTBinAL+c2+n0ZIwOUO2eUT43cEctdS6j
T+InJaiMkAQ6+KNra2qT+1qfk8zxifQY4ZnSFeTzwbiquHnuIl5qG58wSuEVyZ1DkIZwal4dweY9
+E0nzqMRwAks3AuihMNu3ip42eKXqlQY76QTV9du3VTXanmTcMfHDhfeSb0bmiC/9KRn1pgjJb4G
TGjR9FKqcnqB7DTiHuyewxTf32DK+gooHe8hciNYOLlB8CS5VFZw70inGO3DUPXGvRo0rqqURvK6
AUqU5jYxgMFdBxl2txkC2JUMquAlxiDSw8L0VfmmEEQ2iDjxVhpAYFJl60fg14Ao8/dmaODsMnMe
tDdvDXUciiC9THnGVsegkDIVRktpMj0n8MENXS7hHJZ8J104p9z11tCe+88CkpER9vfazAWHvvoB
+Ptr4STz0fRd946Q4Gpmf3Pjue6O3kuadHTib8ZHCX1kpRRb0zke3WsqojnJp9ClStmezLAhKCLd
pCHPlafQzarixDroKRpw0/UO26GusdtdL9v+9OtNkL3h4KEGVPVUgnfsBgKkD5hCzgvrEOexgoRZ
JvYT9xvxiPElKTn8Nv6ba+OCV8kEqCJMH6dEn83EfYtgVL5pOgFpbDPW7Fox08dSn23jG0c3HQtx
efHYa9DLViBGUNCZAM0dC+UckiS+Cx3SVqyetzaZ31XuNOB3sRfuCYfltvfeZ/5m1hQx4Z9+oJUz
vlWLjzRp8E6JLH5x4c9hWcGjRVVPxONYeHI+ddN4X8DuP400L0PbHdi+upM49b2F/MI9fps7QXcW
mcL1zTHGiUgfmS32QKvDCZQn2XXZnaFuseUoaud59I16DeeXLVnD0Smsu/hoWyWn/O5EHrV79N0W
A6hIIEz3NenQ5c1kyaWwOD5hSizOheipOoQ7VdnN1eild4HWwWu4vJjqPDxNdfblLf28wfJmomEM
XUEd2a3W51QG9bnJPyJLTFtQJXIXVxCVRKtu2DoSPXOS/DRGMse06VTnuZw+i7IMttrj43ExxJsS
ZiL/HKPdDApYp+uEzAFIsDd5+IOEPVBiDld+UN2YKYTzwrY3ZpZPW6WRV6Ys9o70qU4H+KT2NtK4
G3uvc0nSDNmVz08MUGfU7btYocBgrN1GNmAYQ8dUXhseIzHtwZSeV95N7SMiV0X1bQdmeie5BC51
yoYtG2NBZ2BKJYJhjUeZhDPrqvJO9qI9scq3DsM8/chIplxlPHdW2hicTeWn3x1Uwb1nPidplz8Z
Zw0v6TExAJt13gQOyA+4dabYeUZXPUzRjOfBnitm1sJjg1suRWc4BceouoxJpB47k67QOnWLp37s
Xwpy/rtkKIN1IvR4VabpvczDaNP1dY3m2Id82RTK25xFTS964vzenuJUg83zrf9D3ZnsyM1kWfpV
+gVYMI5Gbp30eYxRodgQIYV+zpNx5tP3R2V1IauBXvSmgd4EMpFIKeTO4dq553yHKgURms/KCO1N
Z/GPc4D9+3OVMPW31IPZ7DwL3fke7a9Z4RyiZ/qox80FBSK+MBVDNS87pjTeOUHpMvua7mD4a66W
MTX/KBFdjqYZ9lth+rR7RD7bfRLqGPc2rTYeSGrbsLdc4zaKj1BbxheCyxpL3egOOcvYd6b03tMF
Lseo0ANLe/xlc3FjCzaMX9x81D87FfC/8VhG/4oVz3s1s2MfimF4bhMskdgACVLX5Y6MY7KVPY0t
Xp1ZQZUV/TlqzPDJ1aAvAomEbh7qlAQu6UOL2BgKNrbn0rC6k2bieauzY5Vrr0PnisMkhM4qE5NV
H6vkihD7InLVP2pL+bll2EQfy+iszPRmGrwm+sFpn6FUUppHOYKoBvA4OL429uAQ5O8KkqTsB98O
43faMKjZMqvOhGnarBQna/mTEc6K4mp58YbwbWyYXFaxbMM0RPW07Wm3ZOlgmC5peR6NVsPpHRXn
rHK30sNgYEHp2uqKlKgl6p5PLMqudBqfWXh2x6SJtkXU8W1z9W4LESd+vDIhQyGbc4r+u227cFir
GOjIc7jO9HjtPM/GL3z3XEYpoES2n2dCIPSOGiK8pQXPkRDfHJBdeYx49vnTaHFqK+k+oDeAoqph
vhBlUu96BiSq6k6q0Yfj2M3Xqp1s4tWR/ra4HBVHmqUZcbvmOYbg6mng4XKZkUrmODDY4ciHEuo7
oQ90hqiYJTXezK0LGJsiwC39XOl2WX7D9lAvUW9yDKzpsSUZV++GeNEgZ9H7Yoy4geLWfq1VbLxB
8TvxvfTHsPd+m68KDsg+1bgcmsjC9rW6pKGE3SfjXDevRszg6YlaHSBcgDIhU/coJP68SUJjlQPl
MzKJq6DsY8wpI6/8yLbLwHXj5CkkGW8Z6RfMlR5jn6nvvR5HF9KXeJK184BbZt5n4jaYqhnYi6hP
Lm3kiqCwaQ8ZUq2/t8KMD2OZk95vTN03C5rhGcPGlxLNBEb6NJ4yLae0oRqpM7aKzcwBoq+y8GKv
BgRzKUEUFqAMZxZhN97HmFBoDJdWZ54oU0bq1hq1LXJ8yFLe2MsTybeBq1tjSS8Jux1u5xO2C6o/
6uSjSKjBbWqylnYfwYkhRx8i0wSNLqODI71Ts8gKKJziBJmLBfZDp/+gxeioFpicwDuLveDEts8k
iwqeI+ppSn7UjmtdWy6zKeqM9zGpT3Mhm+/Gli9mlG5VubSow4a6tEP+AXRbO1JA8I4HTB3bCAOO
6nH9AgdrfebjOzxHAP3MdkEWOX+8ojD+aM3rTC10xMriHnLJvZjp8hnPXgY8ktjFildmVfepaW5+
IhSorydYEk45+UIcpX8QBz6HOGL0TslU6pGb3uI8y4IJYZZfboX7j0xO4/NfWydbRSVzi8WOuTE6
6SDu44ewhJs+GxI3y2LToFqA62wGvTlafVSdwg5Petx4e7c1gN8vaXSoExMYopxwjtDwGzDWlXsD
ajJYyinZagb9JkuW3RJWANssKXI/tkW0Pqm/pnaimdEIL56M8rMY7fQ6dM2fEBbAAEHgqTcX+6lZ
GfAGdSNJ040HklpULfEgSUltX2otfjU4Jl6TfMZAzuBolfr05qCLVpbs9oNM+r0GMTMYwz45F/wx
O/o1v0usgY95bWCgFwny6WDuG6No35ScRKBP+4wRb09mRX+PnNUpUWlsBQ1v3LbE5t8LkNWZUYmH
qXEO4sHsHoyBw8JQRrR/97xkikm+drRKnXRl3WlynM4dzB78yUBDDO+R6FzRjkE62hjYk/SNDGqN
+w+UeHFOqgRpapC4J5B4UqHpp1ivW1pyOtLtk14fsgh7Z1x8d51Rf/G3b1KU7N9tnJ4gvEc3J8+5
uxmM9iRlibLBZ8HVZV+dFlhGNPVPdik/Jh3OSEhGd9+l8bJPwF0FDf03KIDlr4lhlHcT9ig6SXZ/
OdV5mqx4bvOUx9MpNzBupQzNuIh3CqjpEcQB1Oh5BQ02Fmkf+CBUt/zIsEECMYqXoJu53xOvDbKk
+27Z8e+SOaDvhZMt2YcL7X/71Il2OQ3ZrwMuTsKdCy3pzadLvMufIj3xwWqO2FeGh+0lN92pkMWS
5geLm5tuR1+TXibIEljw2gQYFJW212g78iCNYF41GAITAtlDV5hQb6AOL7g0dyB6KW1phjdXsxhX
bc8xA/ZJ1Ng4Stshp+VB01I9ruJ2H1faXdccIFgAgXhXclZO4hWrLfOvXgz4hjEq3jAxmxAZ96Np
pTs80DnWX8vepvzRW6Ux99RyZjvA8tGJc3WU6+spn/CMslLP2/oljikKqMfxdwIG/S3Sr1BSRIAt
erqD4TomQ4qBVbE9tAdNckyN8ErW72VoOr4+clQq6hF3QhId9Tb9cMP61bLim1WG3+MURvj3ovPC
B7rvnDbdtoKqT3bi4zYMB2YLo+Xl6MbxgYjsb+CN5b3pHjx1a94qxw6/tS3BDWqCWjJwG4CYzTmn
G2D+csOVX0x4Q+rNd9fIjm8Jj6Yn3VuMxeASTfqfiA3VNtf11y7PPV6HDNJwnTYAYd3dpLdQJFIy
ySL2skfRGsSU2J77Y0MVVDORmm4VAnU1lKd64DQc1264Kpnph+lErJ5pZqq4oFkyQwud1OR9gH6g
rF6kuCiAQ21bA+kt7zDp2oUH4IxXZlBpUxhYsRX5UjJal4lm7ZFHeJclM83hhXVnCWT7zKLu02xT
VEOQv76mgC9BhabfLu1+G6vPHmQWul9UWvt46i/YKoFTKwpI9Tw7NWFvvA7LfLQ7rfaL0tauAhSz
abWTXzngo8um5cRtzVilXT9xs+U0Ws6waTNe4X39OvaW7sNTAszhpFRgvFliKF8GyNVZzoze9Awp
FdP3wZj2kobPSRnOfpZgQFI3timjNastz14E9JcEKua2SKLTYJOatsd/Whf4Momwb7dOwKExMZNZ
4uJNmp1RNH+iOJouRduzriU2lAA9s7q/dZzVrh2Vd2rn2d1kZZk86RMdQCnOk13bDAAv3Yqno4s9
sOPUeKUEwExRViOZqoeM8/1IU9jWo3mdf1Pf8ZsAgrQmTAeJGMCrQHAPhDcAWM90jI6teijswhvi
+N6mwn6yj0Cx4EEFp0vWqN3SBAgRIdZOukFPyQrGPhTp8lLodnzmQ4v2eWnyZ9tOcfn7I8X+z/Xd
HDtd6UeD4vRtMmQBd/4nBY/mY+VbVw10z6QcT/GSnSlx70+xwVI+G6shGNJMXKnEyfqS9ACkVRwB
s/ZoDe8DAz743kXvLjFn6N1Q96CrNTe+xXNNdavsf6S9ek3nBaAgjl+wK32AZcTbyakLrFYzbkzK
xs3zCGCWoWRPv/7XTmEkLrWeV18UzXDZxbbtl/wu1PyDvUgNnbZdu5XM59EWR7t5Ujh7zowGHZ1+
zu+O73unrKE5xnN1wpawVscaa1BBE5yXzQv5ifno1np8auRYnltPjQfX0aPrMvVotk4X3obOktuI
p8oTVCWLNbROP7EtP8w5Hu/VbDanKipfjGbgKamHiU8sYHxBJJ+3TnS1et2Gud9W95q4NSqiuEE3
+vIWtr1UnU07YQ2sM0OX78DJ723eU24Jc2nbSgtANU8tjWzfLQpVyV1Sf8bgqx7GnOS+on1hnxmz
joWpCFVgdkcRquWSpoXL4Y56lW7WeLqk+LsjN1/u0P9CDFwpTqtT3lfqt6KDhDRHdBVlq784dIIE
qnKTY50tJMT0wjikPW5edASgjjQkBwmvYNuOwj+j7L8sLULz7WEli54VOD0NjPEmzU61Y0ngvITq
nbIqHlOo/06ndn7AyVcrxOoDqnBxHPTZ9bPGtZ8y7lqjnPG5zOadiMBX4ZY3rzT2zQTI2xyTN2ji
HNkqzmdmSAVZBZxr7Wom0r9RMyTlv4EgviSlq2GzOHIT20uzZRGvb03IS/5ID9qOPGC0ocvTNMrP
nGTFzklN5dset2qi6nyrRTZO7yINsOZ81YNJkg+eE71yL0s49whNEEsybDa4tHhUE4p1zrUarNfM
tD7yJpZXpB9/ELr5KnJ7S1kIjVZlQeoojYAq9SLhRFzTugXvi4klmm511ticNdvmlAscTIInypAC
WolaLv5oYVNUiKLZqTiuqLfyaEcb8vro9NMP6rE4h3ih2ImIVsBBd+iREJ0WYKR+hO7YEx8wulNh
uL8bozPPyJjk+of6ZEbvMMrlo5zRdnN5tqTdglgup9c5ObWa48KWARuoRINNPxr8QekaKgLbppSS
wmMaF1zRJbqRO5gKqLFlEUNcKHxxyteiDM9m6ByKuuh3nmM1O22o0PDAywE6YY9jUigFgSBVJ+EJ
dUrB+fHh5Og9gFcCS4ZwFHi1sWHRjvA6q13ldNo5MmCNFiwoDBxq714DIJgL8taOrnepm/RokSt6
S5LQJ1XHJrQtXA6o1vjqQpUCb+XTrlm/LLqp+alH23asaoZUuexDpwnmZhkIhPX982RZh0RX6m4U
OT14EA+mIocC2orsmAvjdc7ShBBZBcAs46WTG8aFCVM/d+13Peli3+qPumFp2+e6/cPjbb9pMVcj
/6w0+YmBVOWzTZl5vSOiWj9INPHN6+MjEeWPOBXOHv0VCL5Fy0PPepKgEHYldin5dow0eYotOlwR
AVyhJ2fBOMfDRt0TGF24m6bbxDVujnXKA67LiDF1LAy99pYyD9AAgqWrq5Jr1mXeWYVI57SmkkKs
bHWyRfMZIejuWwipgQ6reTJZ69SaTnwBUl8nkueoGbQPqYfb4gTNm9Nw7HRPMJmxi4CErNzuZBW6
xO5d3poGTJiVNt02mylMjZRYK2nXzAN+2l1qpxXd73VHCceENx725DlfsyJLR1GWVrl7rugP3H6U
wAoxPmKDywso517wlLiWGTvurBhPBI4nRqm6+nLUMRrGYj+qYiH/wTw1C228oRzOvtF/9GXeEsOB
cgmblMV2Rv63sC4uW07Ci67wMxiv+3FmXu3sR97r9fsynQZppruoWrrbKuGmGQ2MvNzjgxzoloIx
m2/QN3d1KI0NM3oVWCYUkpr6pmevb38XENMKZXbP5mTCESSMvvfc8a2Ny/5WDhD5k9TYh21vQM+s
JwhrOj25hRC0ITT9p0GF+JkHL9OZmyV7Y+QStQ3vNOJNPGDq6il+MLf5ME2Pwqyae9F/rqz9PjaJ
U3mFfqGnZ+QwfGUyZ/3L22ZfyVTbDWDNttQ0fJKchxmDbJ4w/2wtK/K2hKs3NaDL92I2gzJ1zHcT
580I8OiAsAVXYW2DUsp2AnJRya5YSPvAtdF2TinSQCp22Xk15KelZ4NeGPZ5kMWRHIUP5IGTc0QJ
iuiILWj6E3iRL282jkvW0diTFNR66A82lq+DzTnQrMiC5cJ5QidCslOco9aZLlT1i8aTv5jZtYw6
xD91wcXJOod8d665z6y7X4tUUPlyIu/LXiqqZw4UrP1YMnFypr2zYSmSrKFLS+KTMNRWWuDtOzX+
gyZEFl2o0a8TuPayi06onFbQejR1UjL2AeFvOYt8lHwQ7BUiA2E3cyEKewWPq8l/BTYI+C2L6lOU
OP/YPY2SrtXsCxeaFx5Q7Ev3pFlOMCSxjYZ5tGFS32QFO8Q4TS9G1V6gCbH7ZL/YDPBWuvwboim7
Z+mVazNfvSGTcJjq5LPly+ewTvnDavuvDUgZDt83bW+xGkDOrgQyldxrM/ndmuZ9Midrkw8p1EoN
ibOsOTDFPM4TXqoLkemiXGz81fh4++iPQV+AbyXlL0uMPxcTLbNxGL4ct91xbVkmh90pwU1QJ6/z
MAbmhLZtJpwlhmX6tFr7amSht5aUtOi7hwlrcNDkGl2c9vzWRzjmamKoBqQFqU/jOWOX4YrYp5UK
shU+ON8Kr7lF/N5bE/ljwvFMrxsesflRb4oGPGBqckDQ/D7D5m1nT2Lsy33MWyoLieJ2PSMjmywI
iw+glIdiEfa5NiWjmLvBKxmfyjUtaKOThuJbJJHhZ5OtsI7Pe70ePvDT8bxGxokBi8EYtGjDCr+l
oHE5smizdmCekSU1r7Qu1YNiYFQcDLHFIuIX0t7N3TD4er5VdodTA9NDzvrZBx8W74cS/22bakEs
omwvMvK+1JV0RKSoCQf8NO5awfy/sWl33UC1nvZeU3FizpboRI8JDxOEu568ADtKhY81bQhtrW1r
1pw/GXgfORaAIQG8le1GIe5OnPbXAsCMX9GNEjCgZLuBA/q5Hhw48mOv/yyWG9UNV7t25K/K+oej
8rBh7TbcuqV4xQGifxDc3i0ptuWMurBdipEXooI5oOiVh6Iaj0NRyntOvnkzCIVT081mZPmuP3e/
QKJVO22mRWAAvSUM658iyjtiO3T0Uq1Fu214mV2NcDyoxqDN0OTMtU42TtK7Hi7DrjFFRmco5dW9
mWp7xNk700r2WeqohlAsg3Hqi3fZQgoEGT1UlXVUdMrt6VzygjEiM0QVY8hNVfzOm9q+oaAfZNXy
+qpofaDojz2N5z0t6whiAkglOFwi51kTnWIyBpPoOtizxRyw+ZPYyPkx0SwDXe2oDWlzAovSg+yS
hLfnvLkMVoxHPW65wrBlKBai7hgZZz3TrQt8F0wDArdBVnvdNe/MWwyseO8aoFVyNafnZG7IbqZc
YuxVuj84IGWW199WrHPrJtP43JflRFGOax5N1fLAx3+DfeaH1N3iLEB5nzuKTI9tZj6a2ZPnkdiX
6Nzq4mquFtxG2cpDjph2nfI1dH+NWxEd0xJGS2NJDL8NLLKx/YfLfu/wQqPTZwoQf6prVGCypmZ9
Hqv5DxOoH5IVpZwEULGL8pLRbgcGPJk/a+vLEN0frZxzXp1j9ejpPzjg+HvHQ0/bcyuWc2PoWETL
un6ajNrd5YqBabGiZWcmCxgYw9iT+i8+irh9Tvr8Z94Kl+SD7O40TCQvoVMQ63L/TGOa/0j1al8m
Tv1ZGTIDAmxEV5OmHn/R+vZUeKvdJE7fysxLL9lcZBcG+zd4sphRlzS8mbM+EDuzrEuilQ6toGkU
zNAtcOAKG3ate5YxNmlDM307qasT5jvij2nC+5h66gtWqmqf2fkfRiZYQwnqp80l63fUOuKcrb3r
3x+zWryrZtrch02Al6heO5+mE0vXTad9D/Ben5G2nZdaOrU/hj4rk/ygdZZ4drqH1RBLqIVsD5n3
arZsYbN5KujtzBmirB7hAZ7O5NX3FnX4aBp9eoBekOxUOCDuDMOVdumZkx978lI1gI4sS/JHxUx9
67Z+tpSCVFH8YB9ZHSIKRgMWUThImvkBMNc9yky+a1E1XnpvlWNCauMBpcqua++RGt5h9rXbNrcB
HEnhkdxQVDD3Q8GGftP17NBzenMwF0y/akrg8SVp9TmqG54+gMizdbVNs/tTrVT+mRMZLuQMtpiy
ip0GO+Vaptn3tEaE7Mba0lotbgIMtZ+xCwmIWfA2z0cSr23ZPwjA+xSTEcAGmheIOXdvxopgw85z
be0qcDDKsz7GQtmikKPeVGGgVUl19AwqsoY1yyAmaR6cvtYOYzFdsR5HZ6+s4nPcApHCpl0EvaN8
d6aNOInfiCJ/Y8ohADxZ72lFQAQ5W8dZGQ9PtKM8ZVo6nKGBZmbsPtK5r56GsWY9RYMwy8G0etKW
ZEZybZ1gAkqdON174S7xQ++6H3jBGO0sqfaTBf10mNUnu/dix3ek0fad1dtyKfJbVhYv/RQit5th
ehS6h7WBbehtscfNXI9/5qRrfkmrP6fpbB2tYez2s1ffPLaWvFBUf9AtNAk12jc5t9fRdWwgH3R3
UUkit4UHn2BG2j7WK90x051zFLr6gbfNwWG9cPr7o1zWXGNBOx8qO1t92AEY5nWatEUe1DhMDrPj
bMeWjivcKMQtnY9QjPGtd80/FW0se7DTP3LKEK59bp0MqzfxfIlT22FiAxfp8iSoFLvRScJeIYVU
0L4exENSs9WWP43G8LgVmTRljS9SWMur0wLog/Dyx8HdCnc8Kg4AgogypVAAFBW8frjgySq65eGY
xLezvMdj2kHD0o7F0r+7IeXaXiywOsZkXUaLeXHsnI95pqNqiLrtbBKxj4hBO9Q7+Hbk/XLo3iQW
QIsP9rtxfE4TwVuY2yEAHdn7mHR3q4TkBaAbwfvU9TssG5tfUjtGAi47DlzI3M2tTOGmaAWr7tG1
fwk0SwiG3XtoiIdNaxY3pedPVvPuaN1Dc106bySN0Eaqn6FKXBLVvMWzeHiq4eNYev5pq84/i2W7
AHNMvSx9tnGv6Ub3qqEL0u06ka/CX4wRYLb35ExJs9A4Ec7qHesaWa3Kw4CqEDji7C5RIvcx1LVk
CGyjC18Q7rp7bsvTUnvfXRn9oLlns+aVp8r6Qrd4mRV3MbeoiRcYIpChQaMtbT77bjIef39By+PD
rWgX2dTWg0ngF+WV72YUXQySyuEwQXTzfg4xD059NJaXJg9/FLAQAla17J/C/WCwTlm/Sa9k1YKz
Ccx/CahH98q7lj9q3hrwYXjR1nQaEFSwd0SL5LWFTu6nWejsiGCT4+2zl9ThihIEZIige0+ofCfQ
Iw7mMoUOtDQEJEbeXbPGPmT9Iokt8ldlyQ4M72b2lH3TV5/JDPl6bw1VfkMdCaS0bDRX6t5HG6+4
p+GRiyjTbPt2B7FcRwP4VOQmDtj7KDrqhiBpht8zNDRKud64pU5lkuw4ETL0dQmnatpPAhKI2SYs
pvV8xWQT8wFkhfcrrvGIxtaEdsxOJqjhsikLfrNVcMWxuoUmx7kUR1VC1ljBntObF37b8TAs2SGd
vOVpmk2g5Ko6KiWOmEvrcwe53EeinrZ6GHY3pHCbfa1Hpho9+IIV3KJmlk2H7MfeBzvqIeSD7yoV
hWLMhHpk39MafrCbPcO9w+ySg8nNQjkzZ0zzFVD8tBXw9MlgpMXFmKE0UEHhwnKQeNB1O79klqRE
seGTUSlXSj06eETCqjlHFRYdg6UZ75sl0Lhk/NHKPYYm7vQ+56EgefLaJtntxpEH06KBr1hteEnB
yoSHVdmAAE7dLOXrytBKiqzzk65/corEgypMAA6LVYPYHMdHulEWAn4QdSrE5jzCGNzQNnv/+2Ny
6VXq+ulnAuUvEPbw3dc1bucRREKVd81tYOF/sjITt0jjomK6LJBC5e5d/bnMvexCTb12oeXr1TNs
90jqbDi1XJC5SN+rjpDO2IBM5XlD6R97xTId0idL/I5F1+5rxU6QeCyGW2t6Qph/T+Khv0ZtvaeK
eLnDB5wwC+/EU7ygIhceZC+xhGtQsSRJr5PMzZnqFeASkfpxRRjN/OvznNUe1P+7rAdq/EKOulDF
2L4V8hF6kGn4bRYOXbQqkwsez5iKEp/8a7mxNWe6MoZgiROK0sZCf+sGGd3xX7eY2RCZzNJ7xGO4
XBY9Bjnf8JQpqNuWZteeQwlmOI6amxkuKsgGZBQi1RAIsto8x7nWHcy++GSz/SCoeuhGFX0bI8cu
t0swPueJBgdLHznXO/+UIe7gVDZvPaf1y6KcZEseChRvBV+bRVN3QMOqjyzQcDJ1fHiZTilX6Lps
SuWyCpWaceRtcoKZjt+XimvD1jhXSO+JZ+58TpaVBKgV8yHlNad3wwZfSnzLK4t3auRKXqrZfvTU
sMMo2WFnW9RtCMsaqwoUykEuEGdc8ylK2ug8dhkdDZMSW22KvIOHictf2im/2d5y7Nih+2aadRrk
j6a/cCNerMHUAyow1HFN6oIcR3hwnaQPJD76PQp6u0tjLPk6FOBtlRTVIWQE3zC/ujitu+406Fl3
miLMPkSsyi2vx2k3IWRvFYpK0c39TkzjdEDMxaQBEHmK7XnDBIaFy8DVhuM6eQ7dJN+vRnmDvJ3f
DlghmvXH3//ktq4H5GSHmNFif+Z0x49SHgw8r5hWiz+cnRtcMeZ86qVQNzaGJFtAv1QSPJ2bAMp3
WUWdgB9SqhcdJndwTtQPyW1NCU1Q5gWdlr14z/AvbFK9iLZmM9fbRWMBq2eFS3nFe9HlTZBls7bN
+7E4Wu2Yb1ksYWojdvjQ+fRnsZJGnJZu6sn+Vcnwt51iYq3SekA3mwMxVXhDUKDXAHR3zL35q+c8
oYBXX3ItLXyKn9pdLOQYFIX+CwrG50QG4OpiswQUvy11K717Y+9snNmMtvEYt9eU0DtjGoTyBORD
Bf3HJwCbXKk+Tq7LY7QL61UHqLGdEpodp1E80sxjLkqIHXkuX5qkNyUbrq5D5L1XdX2gcoguPSRW
wJXJB7f+QHDm3K0/gGtpp7//lZTJlTknOtn05uCFwGsOOhH7ajgkfrs6A90urVpUfGmc/t8G4f4b
ZeL/I36EaTgOlIf/c1ru9atI8v9x+/ru/x0b8Z//t3/F5Vz62mzTlFzsNrMuVOf/iss5/2Hogu25
Y4r/VfL2n81vOsRgj4UJwSOPMzr7/P+Ky7n/IaSNoYY7V0r4FOL/qv9NJ5L33+JypJEMoAv4I/nr
DGGscbp/o0eoxlx5Po7aJmwwqhH+YWsdTNlQ5134lq1tLSM86UV341x7rmMwmJAfN3SCvaFH7XL6
sau43v/bZ/j4VxfDf+to0I3/PUPnCiHxVBp8XKbOP3aFXfzbrwWQXKSjZIHXGmzQcIuTsCLEslET
wQyXmRAR5Kmt9KfGSTE32CAZ3b4JYgf1FlU63Lj4Qxo7dTeAAqtjiG9h0edHE+UlwfOKVBT8PWtO
i6NbYEAXxlmzOnlp0Vk3sFzzY5mUD4MUF6yM6HUYwp9JvfA32bj/AQfyODGNeWvJ6pe5otn0hLNt
G3Z7Nz2S/vWu2KkkWuFMihzWbtaGNG7bqMSm86gsr7w4qf5J8a13sPIRq3uhzQHxpCbzADU6fMb5
mFzbsvuppEn/TjMNBFbmZ1EnkCtBmuKL96r9zMLolZoIQidJO/gRtQa+pyXLs8RxSGBKu3vtiZgG
LHt349GV5WeCrV8Xc5DHNRrkjp7vPHvM6KYmE1303W3wwvmWqXfKxSqe2pF8bT0KJs1yZJbU+Mc7
qt0mKywoWUUSU6jHqKetX9ndsmNp7CziNOIuAtVKMFk7QutyK/FZzx6Ei6yn5NSwN8rOaVJavYtr
i69HLXoR46hOe6Lyytuko1YeWmm8DwR/9m7egRKE4cnBsRFJjhY0LCwF6Dli7WMxitF8om0b/Qvt
Rt/rrjrlKFOpOf5qR0yPiZl9CqNwHnVXXjXnj54U3t5yrc/Q8aBCaGUbUHUdnpyMXc+31RqXNnF/
TQb8HgXX36enAh/vOAZ9b/d+xXua0yb7AgxUSLjZQ8ezs8vpIbMdOV3I9yxVGmEA4K3m3ZsEsheg
DD75Cv2Jjj1sfVaD67NT3wAE5zdXjkRrLhBAs7eqSLkCE+uT9xiSXe5BmsyJoMhlSl9owf5pzSzI
zIlYDGY4t/eecr7QXT6KfI+77l2A0b8tuRHzVkswJy4lFqTOdffm2DFEZ3CeTOTBfWqtJamR6LYV
R4+40rV7XXpvSFfpvtMHlsONNkIe1ppdUpo1FsjpoTGQn2yyJGjqw5l2N+0M4ZB+gdJo93ickz1u
ql9a/+AfEJ0b1OBt68Dhb3uyHUME+8+Zy/1EW1i+phdcVPHg7wXVLYAMquxoJgQJS0s9uVmc7qx2
RiAcV89Klz83YXZoGs+6xpHR3CGB+lPW/ut/4sHaYjtJNRwEcX2MneJnGtMRpZunfuS0AGt4PPOe
17Hq3rQIAt5ixe+KtA5SkcexznHWd7RkDWuigpQhQOXJrJhnyCCBYo7+kJdLrxja79aEKyTO161W
Dxvcq3safXttPNGMdVPuP148hBAaEBAbEk+W6K+cu7F5Ouj5aST5DTX1AcKt28nFfCtjng4Ox92j
yNkBoh1NlNBzo6Y6SnSTvjQmWU59mKsgjfunBeX9yVIwqYSZ/sC3UL7FejGyXQZMvBTRiTxzQkOh
Xd4o21moFnGO2TLOnzIMzMFrj3E0tNsalhXuIeaMufY2w+RUO3MOa5b14dnJTw6LQL8XMuExQjVn
M+X/uHE27orww8ty4yzFD7eskSq8382YuX6HQrf1OjX7UbjQQJsMjwTnAHibgnAt3S5ZUvd+ZpJJ
bQhzRMvyY7EAReSRdQd1TU1OQotKZLklJo3WRaWezzPlND6UmUvSWYQa2KMRTzQf/Gpb3OckYrPc
23dJwQwVRbfWi2EG4zb2oVSobWRSZjEaO8Sil5rTxTEaMTba5YDid0d1pNgYlPAeoykx0Mm5zAKb
O6bLvOAWjUmXbBfJj9QdD8aan5mL+q2Jnky1+rYMRjukZlf8T+7OY0lybMuu/9JztF1oYNAcuNbu
oSNzAktV0Frj67lO9CP5XhnJNk45CcvMqhQR4Y57zz57r12VjzQ79SqjhIX/m6UDUCRbfUtdl+2l
yZK1skv7imPq0wl7jRqtW6lPHouRxF+ZTp/uNF7fz+Qkm3XTMZxAT1t29Xsy9sMOwNC7DXl8Pbbs
Fb8OvTZgx0auc0NVIf5KG4qbntAYaoxVy5QC8r5BHO1whu1qu9sTg3vSkDMXneguYbt6AnECNO+n
2UY7B0MVvjl4g3qN2VTVd21qf5Q+pXDtQD9XOFpYdvw7VtJhR1CdHdnSAkz13E8oUu+0oV/dYdp2
BF62pprAvw3Rgwnhj6NG7xvATMxl6S4Im5ZeorHdRGIEJuhirYIw2jth6xDrxk9V4RLdwWc6a56D
b1Zjx1j4GOwDNvb4Jh3ii3ZonPoWsnTlWj5cuqi8pPJhSqziq5Xc5fq28seBAab13AvIf2YfJT/s
ODA7ZQJ8ZbC9VkPJCZVhpTELRGEwk/MF8kaIzzds1b6HOHUZiEtT3lMWrv1qRcGvMY3Mo51Fzs3q
6u9QcSdKaq2GoL76GIkjXGy+FJd7Ilq4XuDiILFR/+OD/BS+YX3e+bhlCjT0BX8KKs6wLSsI61De
inPehaRPyqBcJ4r3hkVXD1/mLPFOHvbffRWnv7hDkFQcsYW1I3m6ruYomm2OGndIultFUu8cO95v
ku10QhHYYRH2jeq33MguMXGha+6PP3xZKkVlzLKY4fU881Kg8/BN9QXeGG9gyOgHICZlwE4bY4lG
dydrS2s6DpMNOyg2pgusHzrqneNSDlS+emG1D0KQtxTurR219JdB9//QHfw2YN09B7YT4hbgRyHd
lv/002AC2oml3Nh8fbnmlOTLArRwr1hvD7xGL5N84POjLWj4XtXoqDOvlxt8JZJnA+bxzKmts4rA
Y+lmEW6SGfNTD60J6toAPRlGZIQQQg7P2E0T4i7QfoEwoD8NvulBToG0TWenGS7hs9Un7xq+wJOm
p4hP+s6MIus0lb4wGjD+OM6wDkABg9cJIm4XfoC9oj26XRRdR7baa2V31sbN1yGwRKAMbUCKf7wu
dp+enbp27/Ecb+aCDgevUTefe+s17V392pmkfqtOayinw+TXzHb3aO0YYHTNQZ23Wy/j1c2m4dXw
kGDytsZuSoywUxlsnSIK1tDvbcurDmMrMOj0EFDoigtuG2ErUxo+uWWEHN+MuyEErDDnT0h923tu
W5i7e4KPqvlsM/zM3DHDTRvzPzuoMDm4pp2fwyyveI5s7KHQd7qz4CNGE01519ktN07HBo7s9OBj
VZ23u6kZXxi3Z5hceElp7StJZOGcBfTkDTXl7inq29wfSGCU27qznhyfmiu+/NiSoPVsl8b/7kHV
J+uW5yesJf4GBpXlYazkInrRLVKd00I9FixUgsYR7i7OWko6QNftrCUg046uNWg0UwzlsrJlw5r4
IU4iOOGn3tT2mquTWHfTcOdYbzy+j4NvZFui3fjh25nGDBfefuD+DvsUsxHFANVCKGTiKUUdQ/ad
lx7XS8APeltnR7vIthg89iXgppcppaU0gdFtDot3g1nwG8K6Tqwti5+HTJbv87udUiYBMfuOpYVd
LwwiDGPvHY15zOqgQgMCH3s8wpson9ReEX1jH8xRPablCaTgihWWYkKI2XzoGPjIYZ5vC+2NvKdx
4V7mbNznhPZ6uLm6z32JBkg2QuvJyDdF+j01uCeO1qmZSA7Cum6d7tw0lLQsxaFpPstixrk1lfmr
TzvwOBIitpoqP/DyJ0OOLZeySWJECOoAd9WmR/QqRwydTTkZG6P0knWmz6CeiviIo4RZYxniU99z
xEW8ZCZuaW9DlZn70eO+60aIbUUJz9os+I0wn3k3vbcGcTId4WXFpXgb0fj5q8dbx43rZPIvfanR
Jg9poJOhyNvqOxhBagwN3mCVhiV08Ixnwwh+4I/FLRIG96Tvy6NpkWSRzNlU18FzEnn6amTl81tV
t5Z87yEI8/CQT/g1tW7xH/pI8hscWbmLiEGtDBvG8kLYfl0bJBrtacElkefJVbVNsMeNxXjo2t2L
E7Oq77xdpeLm1LGlP+CSxfoPW/sJp+sGj+/JYHhbdWk2bahXHG/8YBuS0H6yaf0oesO+fP3MZfh8
wkyyoqAxf8T1XzjIhxsP+TBaug0Sbrorg5DumzmkvHMmnREV4FCnxDzZoxecaz0Lj17oHgMuq7fK
t9pr4x+yoadItIyyzURQ9cZ2bW073EiJ84a8jsd34mGQE7xO7QkQ8mLX4k/G4Dvv1G5Da+ZfI1VU
gFrHiMcl63VNw6mK4qp4Ty2LFBlPOQh13Fb70IaSFfqfg2XVD4Kkb1rsh1vd0YBctIm70XPWAwHn
0HbygASrxiAgWwcBSH4+rTIGDcZO5remJx1gk/7g8pbktW4jPVvqmlb63UQz3jaAW9x0cret0gwW
JyUNyeX8Khm6k8v2gIsT5ry077VTMdKf53LNOBFWshIZrEH2glEAxhxh0l+auH2rTNo91D4ejKc5
wudgYkk3KkDDVs8RaKR1g9EFkltQQnAwdkVuWj86xL5147rbcombp6yDJoCZNvoceOT0lQ1T3B4/
hqVPNt7cNQ8eLjgnC+OFU9qBO7v14GR967klHgp0U16ltXG0KRgUs6BxnQEJBFTTQcqr0GA6Xu1B
4Z/iSOeeWh/bOBsOo5vjsontGQ+CgytYgTnge+QGdn3Ee4h7OZAaZPNajMbGRV5aT9QVccAP+dll
OJmPqAr9QxdzSd62y9EtE26jkgercGxzn5WAnPOkcppfe4vYe15FTzheORGs6hSAoNw4eVpu5yJi
n0oeKfC9b5PhMFPHwbSrTINiv1hHZ9frae2nBjEpmIQHXfNOeD3qBzIKUJZx0rctfdYJ+HmWbPW9
FVYuw9dy0ir4hbrhHgezbfckGmQny7yVTIwJuLxanr96J8eNP7P365Nt4gCeaGdGYb+Ynjq2v4cl
c6JzQy5PmwfrZJMfgaujnFM3/gAphIHYN9MjpqxDmrr5qyLLeKoa+09N1uisYYGIh+ZiK2gxkwKH
TU2cLmY36wGgOTzwXTFhQkOwcSCJ+kn2Hsf6vAe8+JOTcnkokHZRCdWlarKfeaa1RyMr0Icm70fg
N/2pnoIzHFaQf7E731WJ4QHgiHUoq2+SHjh1aR4fdCdG76/xyE/41jeL7gHjDMsjGMXqbgdOdYcM
YGySnDuz4oleRUF3bIqYZJWVowjVlXObJ/x7I8fEc5aE2qYyQvuhZNPRgEcphsG8gHewaXUhxZk2
ilqrsiV0NQ9HICjDdwURNu47g0u53a/GdMRTErb12ku9JzZunFbKQxgv2+gUs+/apRnkSnCEt9aK
n1Of1BuSXXUeLACaUW0Ur0X2XiZqktEpP98iIAuvTknRID6HbT7BMKCAhfYX2QdZXAgm3Tceuc7n
UPrDt9iLk32jxn2B95jDiprH8EGt/KVUrXFILXJukasGDClMmONSmz/sPHolof9zQV+H7FSObxAk
ftbUuQZEv3djiuE+h7+8GdAWdlMY8M0sbYsyUAfWBla6oz5RwIE+8tOd0x/OWJlPY4BTqtC2NmSZ
g+VzeU6aGZ4j6Dyi4P0He2YjmfJPUoj11qQsiniv2k3MTA+yCvOmxpT2WmkNNYylFX4jj/mL+Ev/
WnXtJziNV4fL0Sdx/XZj4Y07pnX8Ew96zlPaDG9BoXBapdNwm1jNpUJlcYe6kYBpeYghtjSQW1oQ
LrmwXGKGrYOf+k9NgkGrmXn19nF6zgHse8KC6YUKY7K+vw08W55ipW2MRVUbOoXDI/Wv2W6iE/ae
fDFm3O/qizkj9JkADI0RY6ilsSnbxRGMmrqp0r2BKWBVC8Fmpoy8boJnX93Qtmd8IRHZOJg3BfAb
j/7wU65R5kD3+Yq14Yjf1n2f28rGrdpDz2G14QlPx13cAhM5xiRt7v9MQt1ZwO/QIHGMhMcjJpCM
apRL3M7WBjvcL5XCvurtLSnTqCi1d7QyEzMqEqfXtH/odWzWRdQORzuf4s3ghO6ut3LoDGnyC3DF
wDVoeG8Kd7wEHi5OLcZioYyIF0M2ExxwTPfWhdekgTNQR9E575mIaECtD6y7gS4ItygWgpFuwDIq
hWrkgjeqYzaZMcAj78MHfjQLBakRHlLe8/zW9WMPKMkDmBQIOangkOMtDbYpMBDgmupAPft4n+VD
sfT9LkXuYfzY+oiGm0Brk2PmdG9ZRxFFryA38dstYTk1odIOVFNzjlt/aT7nfR4T9Kvs7AzB7Tfr
+GQz2O1Jw0Zp0KmLGSWoSHXFepZtMgFKVc6qNnkQNu5r6XvJHmucM5SXQL3TQBCe+9TYwt+YVwWk
Kl0jhrPkmyHdOth7BgFaEdiOGMqAXNEDRtAX7bHUwn0FB6vDpbIuIWN5gsgqEB5NrP4J7CwniShU
Myyugm64amfSXROkrRLiFp027FUFwpVB49Khck2C50KT+tFOd1uLcTPgjNzZtnOGhpKsEL7U2tK3
UItwW9uIKOnDt1FuQ8GBIeqOk/eBSzpaVxEtaTDttqMgxFqBiY0G+0/gYnBBAlhjS04hmmv9mGGQ
gWeGIAOVTEEnswVTxhHE58MYcMSUYq/dqaq3na1dQCz9xbWFwjVnzyKo2SYQ0EpIaC1EtCyiwiGt
323nwxZgmifotNgCoqYn4NRquGqaIuWZUqUwBtJCSDPwxavLHf6gfJ2lTCYZhQbHSaWg1EJ0nybq
rl0dyzefZ17jWti/vHRraCF/Xrs86kJye5QqdSr90fE4XWXzRJhSN8pDx2v3Wen1LlHB1aq+Q9uL
wH0t00ar863pFvY5C8d93QAW1TU0S4+vUmSXxBMwakCsywVdV+Ov9lDEgtzVDtu2ZZNLafgQU2qI
vQvPDI+Cmy04PF/AeHqwSeDkmQpiloYku+1d5oGw4LtHgoK1jyD20LWjgJAp5D3ygZQHVMSVNMHy
ZfbdaPWTAa2vsMN2QxKY0LoJys9LcSD6nGy2YP50Af7RLX1huMfxldjsmweuL3EV7MoSox4N7xjT
vojEg3vi5HlHYMnXy5Tz8HHivd2GOwxvwNLa6BnOTLvtSFhsUg8De7d8d7zJ23o+IemfbClWlr9n
L0zRNuHRcf6rTryDbSSYwcc8O399KDpa4WauQKge2qWMUJUFm5jY9bNtA1LkM9wMRRyd/LHAnAds
cbHALkJb/0zz8DeQCI/rMkSKWOtOvhpOlpU3FzTPFxOz22zqnw6BTe4T5goDq3vXIT6S1VsgHncf
aQIMUn6QCB6yMd4KwUVWAo7EyfUnFpSkI1BJ5l7kCt+y9gUiJXuu2Vr7QWdccz25kvgpNkOEE7ke
jR8Nc8lG1wew8SDZ38zcPqdLBerGHqqjuTTfM2xfKxKwLZ2VllrpeeFcwcCCx0yKnS9ba/9rgd3J
Lpuui5j2QPbbgc3zH5EZKSAIw1POGnyUzXglm3FUPNwX8qGr9iQGPvHSd2dH9umDbNb9rx07y/Yu
0hACaKA/AdNMZR8PQveRFRHqf1On27JwyPg9fNnhUxUTXyvZ6zN7p38ZsusvUpb+k9lc2btD59X1
6TjGxZMaVfsS04ayrt6LRVe/LXMNyAwCxtKPp4UFL2D0oTjoERmjBkz3BffKQRt0/aD9GXuzuk5J
d4hy36e7Mrc3o841psHMvZ4i170FWDhiNVrXIFhIfPig6fszSYpmi2Et2AeTPKtiGA4z35mbV1MK
aHWBRjOJu47GwXhVykmJ3ODH7qxr5m51PhWNB+fary0AX+FwJh10UJ4f7Zipy1PVY5Vge6hRrcpj
iLqYi+dP6R1Td7JB7cjf0C/nMNgWMz82HN4gvI3uA/IgwWLEI95OWmLQSpWaZOzMgu886pU2k/iP
yT/tyoiFRKX5B8bR8rWzQNZPQ6pfcrg6r50zXhzAKt8IOn4OnkrXEeTBvZNR7AIDZdo2Tap2AbkW
MCaEaMJ48XeEJMZNQ+I6y0rz0uCDcWMeNPyvz6qflkcbDb/deNGun9BetpDmlptBWJ6uKP4Eznrr
1TO40kURxDIFPQMr3Gua55+2rsYtDt2SwMSs72Kw6llUcRN3i/xMGUIFF4JnQmF59xA09MrRpoqv
XVLUZPFh0YwJ8MokB6LDadSnJh0HTDBP/kjLIUFQbKBlBy2D1M4DXNYLuNeS0Vop9Bp16TRCS5Zt
m0+J4RJ2zqBXEBU6BCrv7iNsiGtSWZ9DnK70KB5eaJ5N3mq9Rj4tWLrh0l/NSeNvkqD9GRFmR+8Z
roaOnJwaLN40vHsbTTh6lVpSDlIAjUMzFbjWyTAulQWvtMyNO62RPwJsWPe+7aJbo0jx1Fp39APv
blA1CEFsoyo7PuBofvRpSkLVp1TO6liuhbNJD1Y1e0f8AmsrHJ+9pcEqjQcMDT2ErgGFI6tx9bhQ
eFH5xuEpxe+dU8K1s6fJf4tLOF3RlLFJ6gjoYwS8FlStFIWOYFNw8vjyNkG4mNZ9R+ck/HzrXHkJ
W6dWvWIq5A4DStdr6LprTUpriwYARpb0nLM5d6mu/c4jaNp5lWGCtnGsowZeZwf7aD83aXFShaEw
OHZELCyQ/B7wu3MO4uqoyT8YxZW4m8m8HGWuS3wTFmHHtN3OznZRocX3kyIJ7ICwRjOdWEnnwe9t
nV3VtNWBjRwUBwXZYYjaD7p8jT8Intwd83jrV8pF78rhas+9tWlMo/xupv7vtowcGhHooHWroL6H
VfDCm2Y+duE83pyaxrKktHBgpcMHUTJzq2ak3VBVKJ02Qe1sgoUU9vUpqLNvQ1amt9xu9kY10bQ0
sUcyB9ZNRWmGHyxTuPvQh7MYcUzoBJCqkbbPrY8QsvVwe5I6tNUaSm56nrgV1jGkqcaw5kvbN82h
CQmhqMg+5ZIMYPrZl4sbnCrlswFbDHJq8w+W6siBZjnvUW4YctS8JvhDD5mgdKoxebGamtCxwI9n
GhW50hJ485pday36Vo97e1OquPjG9p2+TDKE96CNph1K/JsPj52Yc7TXh/gbF/9qb7oZnmGVFNuu
GK5uqNLn2bomqMKLfk977z3Q637TizoQLUZySFUBqElYTyVhpiql0KsPJm6RUQA+UDvTjFYg+k6w
5EuWGWPvUtNoWG9VUu5zX2kXbtp8mdqJNifWAzmLhGwYm7OdheFnT/sB55L5loSFeesXFpFZ7Yaf
FMBd7N5B2MozE25jwvPYcvVzCXIFp2bCZq06+uTytkvF/b4e+/62uLUAeP0dxac8pGahHs5pvRsT
vvsWzIFjvOAF0NvsYc1N85FlH+CSTgnRsGeDW17K9Y8y3ZCKlILToKG3ZG27LEiSLMu3sJzKQ7Q4
vHzCHB+2iajpaz3Rayohkzg4ANIy8HoE4Y00zDtiWIWplbKEmXnwlIf1U6OZ3M3Rj57LAkqJEXbW
nogmQHzTfx75rA7EuIJNnlbeQRaiq2C20os2ciVCn3oNrC5kJefeObThBQ55++FqZKC3WQH8fgrn
X71R9a82G2ivjt/qhYpmVqMoZ+M14kawJptXXsqE0o960c6RCtaAwemwjUDJ8h50Q2t4DEWKLdRh
PPbCZkc3yd42KDOn0XKD+QeFrrC4tzYyQsN4HcA+KJWFm7EBIMy/W21D3LlRc85RELFg1muNrgP8
lHWMqSfbT22un3yWcUQKw+kU0koc9/qHMRXJgQLocjP0+ITIMRorWFMJLTgaK1O7LNmsvQDbmE9J
9FrG0DBTR/BmuEoOFsoTSEylXfn8E758FAVk5hhcjY9wiKKL1xa3MuK+2E/gKFqzZHCFKLCuadZe
AUF7nqtE+n38bl3ywoHd6nxLFpxesznWhHfIG7ROSmClsrSt2eHl5ob3rA2C34GCY3vhneSLkEO6
NQyfXZGq5jjiUVrHRXYjXWIccaav8BVYNwfdH64Zc1yZxd97zXeP2BzNe1w6QAY0t9vpbHOvzta0
O29DZHxem04Zg8Nd5u1/YSr7134k10Jo8JXOasfEiKdbFsa+f7aU0ZPU9VlsdVsjyL6bXDAoGcF3
UBYXfzJv+L1ear36HMcCg3bAq8R6WmbtR5UV21HxSL/g+F1DcXkmcrWeuBStxir66dEEavXuTRwf
bpAwLxf5X4x2ODuaevV//wwwCv6LVU8+AUcpz/K5elig9P/1E0hpD83TUaOizS8fGlvCICDjAGKS
8W9+T/TkabLb9L/w4um6APP/06N3/P0f//afXzffEB+e4u+1/b9Z8eZ2GYxxsXqe+sG7VeCZ0aeB
PF1pDsfed9q9PfbfNDpTLhnJy1VqID2UnhG+adjUcqQHZwAobjx6rLafkJZekdtXseY7O+jA8XrQ
rpSWQ1ZKl4dbUIyTJ2O3HUAs4hfuW5w7PVMJfroQ/wfeG4Z8nV1JYW9yg7kQJ0MyaPOOdWHWDgUx
Y9fcDB4OP5974hqF9VeZp2CiYu8aALXl5XYYw+CE1wE3GGd7VG5Nc3i0mAtL/QeOmNOkCrr5zOIl
twlVFc1nZHqngWGDbl14pKs+zw9wrl/JbP7VjuFva7JvSZOWq8b44STlI27sRxoMT7ZdvhkDJT+a
c69a57UNl3doy2RN8mNS83fUvva6zAHEXqzwVst1p02uJJLpZ6EsfAoe1VSgiyZv4ROEIYx2zUuU
Fw8nw+U1pt9n9kl+4uxYaz65vWYeh1btqjSjNFHVFMFMHkmO1DEOfmz2O7z9tFNOKZbtPp4/4zTC
QJQoupDQ60zsVFusNKIp0MTuJZq21bAknIt0q2mYkr5eydJ3Ef4p/+HwpALun32/f/vpf3tlsVjm
fy+R++ff8f9hH51j+bxr/89+4vOf5kf2t+qNr9/yj+oNl6I5g5wtwBnc7bb8Yf+zeoMchecpR7cN
0zJdnm7/w0ts/LurPN31Ldf0WI/bNOK1JVmX//g3798NixSJ77NO0X2xy/y/VW/8b9zEdN3ptjJ4
Ojmm6fztEeX36PFpSp+XGXTbSE4j8yOXswnbW7gOdDZjMaWQ19LRnZWBoHFIEexYqXLhGLrXJSJN
EEevsZyAlpyFnpyKTUcQtSlaZFHJigcQ4w61Y35APQWPVk4nT07YUc5ak0PXlNM3DDiHfTmRoWac
DNWeGRrRwTmxUwgkaqpDYiKevWdBRLdp3j0hZFr3oVdbD6Cmb9XLNuE60Mq9wJQbwshVwZM7Qyfd
1NwharlNxFwrRrlfVFw0iGKUF1iv4doarxS7WodGbiVAieM3x9sOcl+Zubgw26u7udPc9N67S/vR
UDS6bk3/bpQkJerITqmRJ98YxdllqUcEVrkjUSAZbCa5N1Gw8Qw5y97BprT2ldyufLlntXLjKrh6
kV034MBIdZXcyxazeS8pQrpFy2Sw+NEOX7yssiEtmKlykzJmPfw4QCE20+owAFoESDIWh0FHk/eJ
MaOCF+YuZU95MrAlfnF/NUudpvnDCqzmI2p4LimwG2MFnrEsaxoLOAEZ2xqiGXhXd6GHMpCCcGAD
0t/M2EChmOxp65r1kZM0/QZwYJeFuAxZNEa7wceW55dsuY24vpDQij5zA6g7zWTmbcgM863HW+mb
Xfg5zXbDPZis9EK3lC83b+Kp20Lu4lRMMX5wOzfknu5wYbfk5l7LHX7mMm/LrX7geu8H4hPl1gBH
WsHiYHOhR7zODL9xAIRmaCGMCuprZkCCvnoyR/QMFLlMFpbMGKgX1d5g7PAZP7hM58+hGbzhqJp2
8CPuk7K26bM1jcU3Ok5BE3u0T0DzJ8/IoeLJnFMw8Ngy+eD2eZmKGp9rguNAudZMlUN8LGVi6r9m
p+hnCul+jfKEZ2ZKtdOM+bmvl3+wxk3bw2O7NIehjhcwwAxnWcpbgzrw88IugLx1lWyv0Hqm12EY
me4M2toQWy6TTH4mIyC+yPDDkqlwlvHwa1AsGBlHmR01hkgqaEHvM1YCgpofZdKBjEesWrU13309
m4cPk7ShK5NpLzNqIdNqxNjqyfyqZJKl4x7Cqgy3MuXO7DntbGIAsvvO3c0NzuBEcBlWZvxx9epD
WQXX0UlpJ9/gdZoVmbPruoTJWiMKiPXsEZN6vJlAe1/0TKyGlNq6CNK6M7ln+gQgpcrcHjZM8IXM
8r5M9aXM941M+rrM/ItM/wUyAHg4/nxRBnzRCAxRC/oWx1I63aeSnBJkdRhpc9f5NH0rQuaE1UcR
HhAgalEiWtEkhi91YiimdaRjlSVSDqsG//6pRM7oRNfAc8ozSLSOBNHDEfWjEB0kQxCZRRnxRHLI
RS2JkE1a0U8MUVJUNc87K5mfIcGuR9PxjmEHftQUBQa/v6ySUWXCMnpSTpgcvHRjim4TIOBMouS0
SDqDaDvcxKCAIvegshl3rfdrViwF+diZtxTOgByrKEpROKMZwTOZN5noSKYoSi3SUiwaExfUnyTa
/M0g+tMiShQmAICLaFOGqFQjclWKbDWJfqWJktUhabWibaWictmid/WifGmFcUGyUeTTw4oIwPgC
03KCsDVxWHTc+aLM1tcLUN2nQEC/WXqJYM+iu8uzPeRImUWHc78kOaCkNP8i0yE9hwBMRbkTDY9G
MhrERdYTfU+J0tfp/bhN7eSzKPtXV9TAUnRBH4GwFaUwSMHfGBQ7r+eAoAQsz+2FjhINeXn4rX+p
jciOnuiPrDV31RAYFw0s1lRogJToTNilg/wJrMT3rWiZo6iaDpwNyCBLvId7ma7DdPx0qtL8Zo/z
JUioVtDTXr9UGTu6rIyq166FbqCz0Ef1ldIPR7EpLVNpjSlAp6GtpSiwLGJ3sWiyI+KsEpU2iJFr
XZW9xT6H0V/DxA8TFoQsYpB4c7ReQPL9Zhb5F+QvQDKRhHURh0tU4kzk4gClwE3Mfm0zQhPm00RY
LnmHidAci+Rcoj1jjuU+KXL0IsJ0JxI1yUgaPUW2nkTABiwThhgENZTt5Evi9uaDzrLqBn4G+VuE
cF0kccozec4NuAh75HI3oqLI1w+YGg8a59Glgi8MQsrgsIr4Qoy1OZ5opFJrwt5JmOm/9c+6BAfv
qbB7CRNECj7bI7FbByEmSe9FSZNT1147vjLXifwfbXk/YwkE9hINzCUk2EpccCA3mJMfxDTVHQOJ
FOoSLpxJGVYSN3QkeFiRQNRIIkYOkcRFwomGZz51Elf0JLhoS4QxlzBjJrHGQgKOlvvOyeZdlEQf
k4HGSE0Lwy2JVYkpMdktHh0/Se1sfLN1t7MEKaFyWhKsxIZZQd4jKVImpDFn8peJBDEHXry3OZtO
PE759aRK/pgLwc3EI8KJaZkC369cJwdzGyz+kSRrcYrlw9ePeuV0OM4CRDciorWERUuJjTo1AdJZ
oqSdhEpd0qWgn2CUSuC0xX09SwTVQAnZGRJLJSrtkMdy21MvedW5i7ydkYMMHvugAG4Vj9sB6RcN
jMAr5bnN3pcQbC5x2FqCscC4m6MtYVmN1Gwq8VnrK0mLMhOuIeUfOe5RHSRwG85Eb6OJEO4kcdxI
grkan87TSFY3ldDuKPHdQYK8Zkekd5Jwr0vK15C4by7B314iwOR9VymZ4FHCwbFt0DtF+ovUg/YE
LMc+trAQ64bUE0UWp3AkZhx6EjiW6HEmIeRR4sjQUZg/VVEfiW91EBWILdcSYFYSZR4k1KzNlFcm
DtzsiA39DFOIup5g53+FoSUW3UtA2icpnZCYTrTyu+/m/WFuZ/PsS6wa7160siRqHUjoWiN97SHQ
nQvy2LkEs5VEtPW0VJel0B75QHw7lSB3L5HusNDfCgl501lqbB0Jfi8cYUzvhMF9iYVzRZFVMlFx
TULjxPMfgWlkb8omWeV9RcvJmONza/aLmZ11I+GyLEH0/CuTzkDpbpQE1XWJrBcSXvdyTa09P53I
hcRUMLvzcPFb5y+N9cWKkHOOKd6xXxaaYviCsh3VnVu7lP0tmPKHUjaeXT+gd6U0/CdzAMaiu8Aw
sydC/8ZrO+b+a1k759RAiwJavZ4RTd6kfKjQnv2y/RVFVX+PlLcPKhb2dmLug84pz7m4lSKOq1Ua
tthkRx9XWNHGO9bhExEXFwcbzSE8mw1114pmF1q1XQAUMquNwXkj9XnB82JWzVPL4YefPXj++iUS
WjQQh6Cyv34a8kqFbzE6Ox3X1UolvgOJA6uFuYQe9F91jPyGggJ40SDl/WazwI00zTr7WXTpQ8qS
Ng7VjMdqgRDXe4V2CttxeoSWyROAHs83zeYG0QXAQox0KB8L/Lxk0baRh5lIH8LgoNce/wIjOjhL
bqw5m7ltTQmu98b2QLL1+hsBE4e1EjgRuEL1qrCcb83Sv5iZ8a3NAyR7+SuYSC6gBInhadM5Hj2U
69HllyMFwssaL1U74aDIq21Tq41Z2gf8QeBDP7rM/NVYIaTJXn3UfrGj6ZjicHxhPOxIMY3fdFW/
pBWAABManRe9DFGzQYqk6ABrox4i7BTtKVv440uHozVpzF9aQ/p+6GEXd/vGoFY78DGoRkeW6VwJ
ZqpWaiKhY5k/DZNkYMoSq8lQNM9cO+rnui3sdZRzXftfv6YxkLba0gNHiakcb6K/QqP+A8jnw8/V
cfSyt7FGf9Ej7mVdlL7aM0+BhK3dKjS915DGckp+otvQ5zZ7yfzECVG/WZEfPCPN8FXXa/Zb/LVw
yXjcU+DA03xDXAz+SERf4vRn7kOuAjrHcTTV89304/w5o4qGfor8bfz6jx4wIztOTdKf0C71yJjX
hM6odiZG9E4/n+HFV3rTI/xKvPcXrwyw1tcmMjaFF1NYwQqQazne+wsYL+OczV32AOgRr4sGl44x
WxlWRsBoyxc/i77qW53Da2qxFu7zrtdvrmvpt0nX6gMxm2wV9tQm8xmD9WkTiIpwMjiFqUdC2D1G
4gL02au89ksLnrGqsDbIT8ecHgQttomiyk8Z0Rv8zH27/vopiIDk5rT1ex3YwctsHWyvMe6WHn+f
ct6jGamPVqxTM5cwGq2bl68Plcd3ohkUK3j5NZ5/+ckBNb3SZx0NG3TOvp+M5OFgf7271XMwhclD
J3pySuPhLa4m6/Hf2TuT5bixNEu/SlmvC2G4AC4usOiNAz67kxRJcdAGRpES5nnG0/cHZXZ2SFGm
sDSrTZn1IpkZGRLpxPgP53xHm5hBNJ3AYWXne8sJ2hvQIV8LR1QEeC2voRF8AuQxngIkA7ddVsW3
ND/nJkI02XGx+DX4aS1P7Csv+RfZMXdUyn4SkGJ3shOnmHuDdtz1hEoclB7UoTMCobtxHrbOs4Xm
+64BzEM8iMVGlaJ9hqvgB5UixqDlDyc02buap9XVAUN+hsZA2T/Yl398gWy2gZ4ut0Y/1Rcme8Wh
GOHt15y/kXnBzlr/f3KPukPm2DcObdH1x5coWrw6sOMLxBz3VKMK4s256OQu11+WFDUkypL2zmTq
wfM6QfuERabWUVp0eiEvQxy/d2bEJn/9UuM4RsNjeYPggAMoax61GsiPrIVx+vGPpENnu2ohMAbJ
dg6Geowv9C3jCQqYQv80WI+dJAoGM9atnRvm448vlVcMiaJJxLJYge1/jLMwx7/c2R6aXW1DtHq3
ZxoBuGwIl9s5ywL2KMCr5EjYhzM8u/xO91MRXXEyT4iRTcT6MYkibcp2QIGlykeTxn5D+TnfhFgL
tmH+CVVgecYjqO5YQBL4khTL1wm6N5qs6InlAqT9tSMLedoKd+7YyQPTd2Rmv08xV99UNi+SOIuQ
hm+dY2UXpkrpVSsJNKMxLRgMGfs+MK+DPk3fBtlDeAE0obVuyNWFFUAjHOYmRV120p2kR7S0qEea
ABRgfRB/MxqaA2ktl6mtcDwuoPQzpFb3LXQqfAtUgspurN3Q8rxf7Bp7UnHDngSvqm1mlw6zCzZK
1tqQ5BrDCf1pXjvRClpRHom3UYt35I8BEp6i5w4rM48OOWPdWJKbTEVoRqsx3Jvo7PcRwi7odult
DGHfc2WUelqZDzdaNLr+fxoJCt9UbwF514L5jRW+hwmCmLAFftpi7/xPWbkouau+3gKCe49cdcnq
ftpJsk9RwHTKS2rG/CwHuTnN1/8/lyYWu5sf5+rb//5fbx95vNKyu4a78M/ACobDpC7/Zi59eUvb
6O1j/Pat+i/+3j+H09YfcBxcFlO2aSmbBOZ/DaeNP3Rm1jbhz9IxYWAwFv6/w2nBcFq6ACgUqAfX
tvgY/284bQvYD1hGDGVYtu7+O8Npk5/+pzWW7ZquqwRTGGHb5FYLd/33fyJKyHIMInyXhPCOOSl1
7d7lLX4J8+ZLhwkOiLDupzZSu6Tp9wHvH1bh+lOE8PNStsOLOSavfdXc2Cwm97gie7SCce11pImw
yVeeYWORUOX8KsYB0FQOY5k7qGTHKT/pbvoyYtB1h/kE7gO1a78yIsmuNcbk9k+n5Z+LlT+jM37G
efz4LR3TZALPvg5eqPXLbwnJKOoWFKr+tDLvJWLh4HvRVHe6rbx/7ydxngVjb+GyMWSb+utakA7A
XMw8t3DyzXT/z5M0iNLChtyov9ncWn+J9CYzzxKWzUpB8l/GL5tb1JdjrqE8Qiga4uhIALHBLD3m
CBK7mSEVqbPHgDA7L7OJvRgZ7nlLWKAcN81HFcInDMTYHZa+wqOiXvlDj/RH1z6FGcnw/95e3FOo
jWDe1Bt6ZTJiMcGXOqyyIkKM1ybvjGIvs4WC1pjsnqSxNfPX7NsjhurW64Z02lp6PPpIVN/sYXmt
6/iLiWifsRSgy98fdrGuUP68juUoOK7U5YqmYdfyK7AlkApwgKnBr8MvGpF+vYT12dZA1kO4qkpM
auVLldtvmjN4zAghPAfUwEP+kWnRt99/FkP/y2dRQpiGiZHIMhxH/AKPYWI54aaT0TZDerlxzIxi
uGpIAB5wXU4ie89WN2xaQtLX97Deyh1aUMszkZISiGt8MvvmIUGIP8kaZYh6I3nrS84sjpzg+3/z
oyqbMHhuCLZnYHN4qPx8+xcJOt20m0ihs4LXNKQ8Vvr4GLk22lL0ulUXP7a4B+nHDgvOHow3Txqz
hE1vmZu1pGvQPw5iASYuEEZhZ4hs+3GsAJr//oP+5fzyQXnvGvCouakkD7+fP6gMa2XHsdJw4WUY
x1CcmGbztaZ4G6kJ2qAVG8Tct32yfLeN8AN23hf0LQ8zeMC+Df/m0/yqmfjlwzjrBfCnh6ZuV3gB
VIZXj3X1hHI8hVlNehCNhLFv//bH/dBg/PniXn8eEgfdsjhXytB/uaCUCVJtyRTQTbDV5GVVpNR1
jd/nI9eF9SBYD+2cOUc3U2pkMED6OaV5mV8ThI7bEG31hkiNF+xKXsisNU/axyVGpWZENqTdwJ12
gYw/gZT84izhtw6rqmYC3WQj5ZP/sUIM5UMlcAE3gwHymUEUlzP86f4MQgmsZyER4pQB1BAnQBCf
TZ8rt20PRFXO21KCkWS3eR+jiOQUMTuGZHj3+6tjfdL95fgYus0K2BbK4pX40/mYTT1ry47zsSzW
FtoyW/1XK0t2v/8pP54hP/8YxUucl6Vj8VPMdWP859NO/49bK+C+NhN1Dp0Js209PGE6b73FpSVN
y/lUMQRPpvGBRemx6+d7czZeAycnHLkNvjSBAya0/UDwtCn0lAyj5jxl3fNE9uDvP6v89Rmk7J8/
6y8rZz0gZ8+oUHAHCzwP2IFtqoAdJPkL8hidu3zAXl2RQhChUYHCC0lqyuLcDwEoeuW4aDc2mUTb
aarNQ7qU7r4ecNMlxphit3cCdIQzhgLZM4oBCPjUj1bpVXVHT5pdcDPdWisGpuoGPEpJ9IXl6+Lb
+jD70cJQn2m5AS8K70vHsNpzGJL5nWD6UVjl89Shro2q1f0SatsqD8PjLPsnA4y0v0zR8D1f7S6I
3htCmevwXNjlskuj7On3R/DnkkFRqlEXSYv6iPc42qhf7vGodLsa5oDrB7N9cevOqzjNTgOhAmfD
73+U+Ovz5EdRosxVpCBQCvx8YTFnqvtVkeYPxsJmd1qRhkM3HHLE06/RKKyNteRejSuZ5bWX9jF7
ggGweecQiwVl7QKUtPfdRUCsT6I7+qy/ufT/eoOhD4PTxsTc5Q77tUqc7aWMWzcNiPQz6OW7g1vf
Ncn77w/Df3V/OSR4GzDOhEJ78cthaEiW6AdWW9tErCbroPKcgu3pzDTHDyC44L0u/bnt71sFBBax
+nDNavk5GedPsjW3iY7QV1kFOTxLzpamiUldY6iG2jeImBgQF0Mos/V3J8/4y8NHOXjgeXtynRio
Rn4+eRhEebWS6+CDbjhT7R+JaQBH1kdb6mpPuav6yiEoVVrsJIsRWChocvRGvz9460/56dmEKMPA
L20rHAKKjeDPn2Ig3HuBy4FutFJPcE0pNl6c9kvultBdjHsCyLyYkeLvf+hfRHB4sqVNe7MKeHg5
yV/OmJvPuqVS6fpuHexzQyNXnCH/sajk6He2+4h5/6VhcxNULvoN6y2J7TdsjEw+VXaItLK8WZkh
TSLZBYUXTu8qZ/6bD2n95VHorFJVlzKZ8+Bwp/18aCZG6KVugLlpUX7FSbNnZLYL1r3QMrJnb9Il
Ozt9BXpKEj+x2F/assEiZAevDakmm8S27o1x+J5E0Q7wxC4cGAFoaXw32ukeichzXYRXtyrfmxle
rdTS5ZYN9r5zzWOO/2wfO+Pj0Iu7mVnRLpXttznXH/vZehUtQ7q52A0N/g/l7Aq3JrbSbNK/OQDq
vzgANn2HokDmznJ/rY1BLXd0LJHy2wF5Xi7xtBa+3Ue9F9KVRSnCwwwn0baV0XWxABCZektOUNje
d814XzbY6dhWkJ4HkGci8NbpSH/CtP+iasAAudsCZMUPyYYA1MPMQ74ew10zMmhSxBIgKB79SsfS
yT7zzQ6dh8F0X4URX0Vo+vCzjppbfVNal3l5wvxMha9Lv3xEyVD5vVHfND2W1An6qZ7fZtkE54i8
gywFG1jLt6FjAmSa4SYpxn3X2ddSS/e1NJYtvGBtrZ5JbixMg4A0JieSOUBoavSlM89UkdqsvW2N
WD+ccrJ6Z6t0W2YvagGr1H37/a3yl0c8eydma7qiMdRNlqk/X4S9jZ5Q1SYlHAyN5SAhY5QHUFOi
/Gdx+t+tIvwfxBtF12cYEB3/dMT9t+7tP779GOLcvOUMca5vBdC05qcxzL/+2j8mMa71B1UbwGcm
iCiWTMEz8h8yQdf4gzebcukcLcTEzp9kgob8w3Z1ZfBwx50seUP/axJjmH84pk1Hr/NuZMZg/lsy
QUf+0sIiUuS5LVkOGC4EU8f+peKQLFwqTU/dQ++g4WXfxabeAoE0Mt3TLHCafZ2D4puq8tLn9n6Q
E1J1k7AgfivfBJ98Tn4oaFYsD85uPUeTssC+adZs7yDRELXRXhzT4jnQqkeUX56oxURMC9zOXAAK
KkZW5XNC9LEGU6K20JXN0uJ7D+GtWDILMjM9TjiSG9SkMUFtH3Bglu2AKmyXvLhLhQBpUNrJJAi2
zFBZBWZ211QD3g7rqU160gMWuansmTAMyP0jcQwJewxfy6oXEbSkPwVA94JIHON0Hu8HoxZ4xkLh
J1aN6TFr7xLymmbKQCeEYNrCjejiasvT/bNJZkcRv6ki0lbFRulXuXZs2SEgyG7Fg6wfRSGIAYo/
DYXw8dQ0bH6JI6nQ4M8lS23LRBoxTBGjjyDzGxl8T4HUeXaLYEGQGuUNPYm4eU9lAloFz6SNlqJo
9Pu2ieJDN+hEF1jh1l2Vd6a7X5pHJ+ijO2Ouc0YPMHCwobagutKj3dQTd/7A3t14LcywvpNMTrwa
ptJMbMFujAmm6Z2eMUY66LtOcvxCyqbdcskHvC/YUwAaauqMrU5p7qOrIZE2w3TeMuF6xD0w+LZq
JUY+5WUjL+IICQ+LdRb6RdS85i6pgkZJXFNcmbMXDNLdzArbtO0kpykgoBgYT+fTtlUrqZqUFCpT
NKqOggXWPmchqvHedIc7DcDFZrRSzdMjsfhGHryTLdUCoS5J+U4BDKWlYGxOht4ZM8uV/TcU+xLD
X9VVD6JPF2q5BRBkErWHeLHQ29TFncvG4aSZxgPBoKCk8WJuxs9jwB7OALlLUHd0GyUooIjvQe3E
2iYWSYmZdM53gTgzK/fWQcKJHCZOVLas7lIgOPOASTcnbWYx+b3rboGlN2ykKliUpvlNmJSI81fN
fujwzSCWbCtLTzdRpY18BpaVo92fewkEq7LGQ2hHq6iS6L8IucG5r7EWOuld7lpfnXF+0kSHdDyo
yj1nLdrNa+LWXAbEJPRzu3Ub1DWyf85Ase5ppm+XBgmcKZCc5VQjrj1s1cIbOerSk0ynmwIWBg4W
hFk43eA6rP8I5qTfydp6RUOSbcs5EEjWbiUKpQ3dAjmnP8KYRvkU4GxUaIqdyEVAlSgAwLLELM6v
SK6w3mP6GABnMQs7l8HIpDCaPkbLcfwoQviYGBPKFYFHm5Q+PSgnbCFaCtUd5eRwXqNJSMs4zGbw
KKyWhHGs4sCZDtTK50Ue2jb9VJp0KQocO6Ki4BH0IJZGoq7wbE5PQZVusJ5dwCzflFX3DH/TS1Ru
HpO8uDhp+ainClOfqwVHu4hQHHyrkaHiA0s3JXmwm0F3nCPjDqHFlG2hLe+dydQ32nIbu8mMnLcj
uxuIEPz74EyCHMb6MoJ6TjhUJ933IIDKMc5RfJuEkNw7qAGXxU3Uk2syXYlCtNlzdGbikN4oiMWE
A5bmjvyF9uDoajgx1BxOMDzSYzJaQHdMdu0KsHoSCeYqo3a2sBNg5tbtQ1ngCW4lRkYNMS9nMGYV
v6QxJqzuTVOx2skMSZjMdLXNnEheyaBPFwgGQbxtUjQaZNCQYmsbBiEy0QrJKFm6Lm3O08biqtqi
Mj7xGIpAS0rgEfqhcbjk0qbJ4bjIg95qYuvmD4K70U6Sa11Hn9OM0HOnPUc94x1Sj2jqtrMGBTnn
Vji64NAGPBUeQ40GMtwGJqfYO0bxBiiVID2Ecnu28q+1NnXHGCPHthLwiOp6QhjEkGQb9sH3efXs
5kZ+rLFT9DKmEMNg/N7K5FDxDEcwQ5SVDMELJM57pzNaCif9XnfS0Gsq+1u1pgQi5px9A1A4fKwJ
dOIYbEcCwrYmImvPDGexT+rqKIIqeJ6rWB2bjKKR7LPgmSCEBq83CNfQvJKhJTCEXZuZ7GFjmkjJ
jYv3JNLL7xg1p2b4AACpEMLY7XYRoljVV4hOm1FeyGXL9lmYZHuZAclGcf1ZJZ3YGhVlZGMsk9d2
drzRXGrZJszPZp1wpEzuZj3h3WIB3HnQ6EsDXJhEE+PUyTvch3jF650joJFZK61ME03mpw31dR9R
/9v5j/3/qhpAYqp3/UmrrOVgDQ6vdXygno4agK4SUmKSGGwlxZEqnBtZpa7XLvZdRquDzA/gU7V0
n0yC0NClYRZQxA4aiom9bfeveam+ZZ9ZMXANAZIyTPuDdXPlw6z2IsfJT4UabnRYxq5kJ9+ZtK0G
lt0CpOPQfkm06YDw+JiuvF4Xx7sbpb5dCIzJULw91l3R1tC1rxEnqJ64FyLwMakGcS2KxR0oQfyc
9V2pkwrtHMI45lkY3jYakJM8w5tIfp1eZ7eBpT2vp1iazXmEPDBW1mNR8aJVLFQZNSYfbPIRqOwK
ouEWnaCBKj923UUOEoyrRNCCVG6Lg2tHmNhbFkbXLhMAbMoPrZEM2hdP2twrVdw4nl6J187c4yEy
UGVqNcmsA1fZZBFr0hOYGbbD5EkHpfHcDzexaVkeiTWE1LBB0MP5PLXtS8O+2Sh4Oi1sA3n8DCTe
TC2gN2wql4H6B4QTvG83RrzTyDt96l54qb934dqNBv0xnprsphNavnMNjbdz0vPqTtoL7JK9FMV3
lKgfhOVtkwEyrLHTyjDyk9rCot6Eu9y0GQklMEbD1Zg7X8Rqz2woNbxeR3SiWcuzlWhXS/azV627
ZXxdl7z4ZIXGNuon/RoRRLeEKkWK614yfXiDwcRzDah0gYzK63Q2gf0QHcgaikg3aa5gRUavRprV
63d2MuroL/r7sSbSxQSAu5TnvtcLr7PseyMTYNgBF4AGTTfA/oI9V+t7kJoeoijF9w6xG2foflqN
5s6GdMayiFawUbtSDl9jcinNLLwknCsSVCz0EdUjdjVWjgvJxo5z1XLtJPHDldXw1c464XeIhOkS
5111k7P7ZBMj4x2xluTiTAerqp+AvlBC8x2GanV84Zsf1EoC7eY7WVfnXnCn0s5RO0y2n3XybhnE
5Osmt5KdekZW78qBQWVTYFJQ5B/qA5qlJPxOuSdqFW3HRuY7aJcY1M3sJm8lf9ag8GNz995V0WMR
UGjkGg4/g7ANz8xP/GvmoYkDtBHcNHnQxn0ljtDGp6tLq+hhWTD8kh3ntko0HeBzsZdTMJ5Cl49Q
aksOUGmsyHwdEHzD+D+HEUorsJ+kGzaElYWpu8sins8DAeDGUn9NK3nGKN2fQga8u8lRVDZDJh5K
F7eecJ6KRLXXtFzkfVoc3Sy1bpIlbG9jBuRY/Ofv3aKRr2w64alKycQEcVk5UvPH2P1aLwPh9BQF
mASPeRbN3LRr4E757EYA/KS9VfGsQLLVOsm87r1o9cbPFxJv3Lh+oWied7NqH6yA0Nk+kodSZMFt
CrjOb7pbhbzqWkzOJ+rRvZ6Pg98ipMFiHDy7c3sZRX5m9Q7gxpxROzG5w71XzDuDb1Hk+bfe0sgl
zbeV0UH7dNMZDTN1cTq96T35W+ict7VLKrljlrln1vEHn+K2YZEigyDadHI0N5OTw2hb3Ns07j+A
cm81YX6qQ2pnugfQWLQQU9Yn/VXZacyzCIe2qtFK89bZjxRCyFVgEeN4BEDHEFyUZbotkrlFQWQ9
z/QmA8sl7M17xLq1b6fBm53JMyE3FrCe+HkKY9ITmJAXQR0fhUuHMUZXkWHeRSS/RoSHB0LnXcrI
YmA9NYZ4a7APeUtqvaGjOjZW84lU29caBpHl2IkXZ+gGzfxiTU524G68MAU6xXDzIZ/Mva/38+it
UD69PA4DSX9LOH9ow+rGCYwHM8KgTrkzbUImKlNtvPGf57yp9vhAIMaYRODmZnxfVBPPh62xroVE
UxSIfbkuUickX41iPMgPP6YA/93TkGv8TtVUfu9+67z8nzQzWccYvx+YfETz23/cNW8f39rop7nJ
P/7qP4YmjvEH6hSUBgL3IvJlh93jv7yV+C3XraTDXlas8oN/qlcM+w/HVgplCSsDwSqcQcs/1SuG
IKfFNpi24Dj/oXr5d9QrEoLzL3NvePk2rkiDES+LP+YwP8/VYgG0BQFeu7NR9J/moAkBIUwpoBY7
uud5c8tWZUlToHSyuhOWHD/ZeMpOkcEmyhZHM4BFytN/r6jlTy6hB60GgQIy8j5jJMSba7L8rqey
t+aiusDhqABP4LYAFqSfxybTzw3S1B2h1PRmVu+ulPDML7o2QXpKYQwwdtzSjm9sCv07AuodRBT9
V9extfsEs44RP2XZy4Iq5j4l/GEzkf2xT5ei3LZBLi80iNklAr7AyDJ7JKHuGPA4BE1Ccj0qSagO
NYaTxaB/hdkekDAuicKLWtMTVSS3Mfyuhy6l/3JEs4s0J/0i33WXnsKJ+uT5GjtD8epq+bm2UGQS
UoBtX2T+mjISRHRwE/ZKqd6N5S3VrGln2u4I5vJA+9Z4GbbsjTiGVOfnvs3eCsIcN3OQfl/akmbT
gRhL3TsW85Pi7VVboKq1CaNCb4u7irDjMTb9cDaeNIa+yGsPuku4dFgYnp2Y4V3ZwViV84FXD0Lz
kVZi7SIXeOytnPd1kVxCk1SGJBiJWxFJ4QEwJvruKttG3E+r+SUdpt4LJC4f1MRPbW3oOwt4tBNG
BEWKHqLtFKXHnAvV762mPjVFcBO1bgB0dNT3CPlgYsT9XRT34U5F4Z3drDGYVvp9mkD3FH2A7B1W
tE/FuUtMwJlp3LyYefUSOmsCZQnTrfxahNgaxyokwgWsYDvTk/5AOyhlWl7bVGBJl0OFifArh+WW
Ib31WXThhzNDEolha3VmX561kHY/6+aKAsiKb3LNaDZxFzpbc70IDbU8F6iSQFZV7aOwCxK6pupU
dOrZFLbzYNfBJ8gvnxQxRmet14g/sNHY0/QXt0NGCqNJBmCuIMeXkanYQuBeaosHUinNk1UV9QHE
tZ+sNpeC43cT1iL39bk7YXcTgPP7U2XHLmni9bytLZAcMXSym3ToH8oCFPtoitfacqI7WijWb4aL
I83OYDXUBjx007khoPlZ9136vtNM4PtGMEL3DDYQ+2iwD9McLZ9npS5ljIZJtm114ywKB2lsXmA9
hBiDcnMbtbNxaKC0gzCjkmNJ39xWckCDFq95c9VF67cOntsTMFcDs8/SH+xE29W2m1+7Qih6eHkN
5Bw/9E6DwEKKfa1MfWemi7hih/OcOBW3ddwdmNW8gcQJDnIaQEKC27lYHNKNvs5ZjSY9CrPaCwOY
WbNo45aMG9gKBExvCzKYTVGAkTVmUsQtKt4RX7rfNBbhHUPonp0y0+E+VyOrGXfCCnxhcDt4KhHF
TmL2uoH6jaepAn5ZTSScNOwz+5KqbNL14UYqScSQKs9wKeIDXkrDGxhB4ETOgJKF7XHosMho+bDD
lCjubIQdnl6Ymt9ltJhW2KU3SJhB24gUyEqI8U4U13Tp32v8Q8coAONUts2zQQFnqvGWi6Eo0oue
1QdQCsYprb9mRpHsquSSRJPpqzgwDmD1mKCOTJ1sATjdIts3N6pTdmygmV0WTB/cFu4dBCAcEo1s
LmYBgB9B+i2H9GKVUEkjWklRYgSJ48D255lsHmd97PT2IXIIfyDmI6EWHy5aOX0KQKvAUkdenNnb
UhifBt4GODu9YSxvlsgg8lNRIikGGk5sfxVReFxkACw0ZkRmxrwJXPy/h2SMjfsSM1JTmsYl1RMo
46NS+8pNoqtikGa16gsoRetuZGt+F2W4akHIHqETmQcQ+vdON7ZXvSYvIKrymRDRWd24mKeqapa3
xEHz2ALamVrirOu1cf7xv358aSv8M5vMab/PYW4ckhTXQtUkty3qjLAxnWtDKelJQ4xPQX0PGs0F
M14RxgDl9ED6xdUII/eBNZMHRXY1Xz9Tj6bbjg0gAi9mZXGEZaxf31qCEBzIgTZxfDTeF6wnHvDM
hSwmMjSgsZuuio9JHOm7XMeJNgfEguTgC4D1uIqsHJrLmAwaWGKtr7jQvMk0ip3ZzzfmZGyNpvwW
L61Ff0QHFsCNt9i7Nlate0nRdDtd4UKVWX2e04JKld41Zaa0scriVFKO8B5w+k2g6yBzIN4gzH/A
unARoXOcu5D0LOvc4eDwNMc9gWrd2PctzeUyPHILaZTosOW7NWOxwurFUFn6upudY2FoPgJwFuGx
4ikSPuHF3Y/U834r5nEXzcYlDNsXrcQx4tbm6GnyWZvTSyrKm0HYlNN0xyU6WBO9o1fL9Ktlt7C6
E4vY2vk9Q6WhYxZtg/EZf/FnPXxraSuEdV2K+RYDBPHvubjpUb4jEaXLZFCP7/wOSr5J4KaNwazV
yGOYvg9RzAhozY0MqheJnYmOr10931O87yqrYpI7MfKPYKHa1q029F9Srj3cnlZF8VOh3ONNnGoT
TZ+sX8ATwavkJVcw/EnS5cIm4BpqLHUj/TyMiDvhs24K8LaYeXV3Z1TyxEMPNVcHbj/Q0U4Sd/y1
7PBU062jmlSw0QpHNb4q5NOk6Y/zXOEQm2CuCLPe1IttMYpUdxCK9U2ZLiH5YLi/AuVmOz1pkm2r
5/eLVURea1U3uqjCvZpxMHWp6jddYzzGKA08t7DJ6RrkV5D1Lgwqsuga8TkcrP2UMtyfyInd6vnH
ZDF+LjhlSp9xd8XyTM92Y1YpogQpGeUpuvGiA46th6sXl8VHGWY1u5sk3DiY+fFdcPnmTUzkkv7a
aYoWJtnNLMLhRTlsEdhjz/iFgUsMq5lddx+LxfwSj+Q3/JA86MGDZUwEdIThsnOIH5ui+sGKHldN
6iZosyesS/MGn+ydSMYjRCCFc3bxXIs8+N6qaNQxGu6rrH2OsviUjnm3MUeWMrVxH9hjvDXRGOju
WO0UCQcw1ulP42E8RMldn09MAMcGLK3JkmgOfVxAnw0kVlfuVUK0HcC5eqhf58poPVstj0M+Tlvk
2+TMq0NhsHpjVlWp2lOzybYIq9qUEJspu4tG5gXTEGJ5pPJT7mHI0SxYtMgfbdfymLXhmOCGhUBZ
b6oxAN5YvcrJGJF5t9jShrAh0nTeggfwejsm2ZRlhFM8jV9xZnONdm20FTI919ny1TSNF4flxRjV
PkvdD7fE0xbYhH4l+HzXA1J23XRqxRvAI3uvU18WmXQ2QSBeTAs/LNv1Bxl1H44gEzrMiydSsh71
8Y7P/5Fnq5GWeBORAlfSRE8cEZF1pL4zp56/z4nbexUDVR9OF6FKfc2V2qenAQ2sZ4tUsISNdm5Y
OyDdfS3Ciohij81Msl+m5D4UM+P2aVtM+LhqFywLw8U7nLoX6BSMXkbD3Wsok6jYhWRxZj4lMqPf
7oDeMsaYUmYUujVxYkcLdi/+Qyt6pkL6tGic6+pN5Q7zGabRqiRjgLTCSwTzjVMmKd5oEuLah173
ovoEp0puf2qa4FU1Nnc6AjdGEsWNzVVZORHRPHq+ehdZASnQwVP23kTtAtva+EJI9lHqFcEQAOgn
i4JDoIHc9F0osbUR1Rc17kUbpmqDeoS5qhY67LZe8AAHVxOfMxI5+zi3Yh+jrAHHJylhMMGTrPdt
AmGxz8oXQuCcazYhJwcLu+1y+BzgDVvyKUXPcENPuOnmZ5ScJZMqTOR5D61AyO+pTvA8i4PZdwL7
PsmHZCtVqxMMV0NEGRpUV15XLdT/CJk37kvligZZS14ce8x3BydyrGuRrnmJU7IbwVrsOp2YCHfo
GEkhhAQtGe0zjaViMnqMp7eCHQ9i93LcREl9Hdth/GR04XOLvLUgUA9tWfneUjjty3qdWvbDJ4FU
hY8IujHI0y1ZIEwfwdRNBY+EQjS++1WOzF2kVse+nxQFv0X22R1z4AnCfcFHwJXFnt3DxvOQDsz/
snZKTg3L+EWnjHNqZ9eHweCDli38LMD/PCykhsz1VxdTeJmNwzWC0UmkRs4rVhXeYtiMl3dmpt66
CM5iu3ZVY+vstMy801o9A8CRfRZpYZxd8jbMsnB2lVdRre1Ccta83l2hMTyZtgpCDk7hL8XCbDh0
R9LKHs2VoBA5iEYd9VGABPwMh7LZJzOM37qcz5HKEefNmkvYt2E+XKU+XRPVjZ+tiXdOSBrJOE7T
BS/v8zp7P2WxvmzCsHpXln2qWbY+w8tpx06DJM0crYfetykUJwVMpwHrlHdjIL5HS492nseyziqF
jTLjJXOWNsZmzNSTVHsjAE3vtuE7yRqSClsGLDbk4DPKBFS9pj6xU3YX6JAwIlocttG2J3hr07cL
rddIHmcfiX4TZwCS5rgkHjLMfKdH0JpwU7OrjvLdgo1tWzPZhC6fPM8Mg6H2QkCeU6Z4SYZVopGH
vobRzB1d7OH7njrMQAiEn8Fe9w+F+Bbn+wjLyFmrebG1hdXeG1ruHloTxQVM/BATaG6BFAzUlVe2
cxxC7RjZUbLlZbM17OFbziD4gCqRFxS5SztnjRUiYzTyhqwns1GC6KkKA8FbKj+KfkguuS3OgVZz
Y0fsh5icNGKYdk3Zl7T2Yw9yWNvnhW4erAhhV9uMjWcRIuMrdpIi+ZrYgySeuf9mWTFKDNhxdRdA
Sp+c1tfwfke4AP4PUefV2ziSRtFfRIAs5leJysGSU3f7hbDbbcZiMRXTr9+jedkFZoEZYHpsiaz6
wr3n8g3nANFFDWo+6keOkv9es8ezP6RdNIU5JXA7NVtPdodGY8IRlutGwYMVmqDvWifT+NNqNTJD
IYVg0TYbE/WThJI5aRJ8UhDYUQOraj2VSQW/pWhXKrsAOmSa/MYjkEVL6hPJc3Z8vdxgDLznQfyL
KJDlJW9iMlZS81+b9z+eq03YlEGwafDPbSDOWRvetTCqS18cqJin9UBE41Gr8trVtUPYz5HkGPzA
jQ8CxPe+ilCdxJyrS1fLXTBNLJos/w1I13Jp9fjseI3cE8kBheFALtvZxdYXoQZlNRNuAsMnVSOZ
9bF/LKNNIeoDvBMPsYb7jq/V/ZWGw4be9o1Yn/JPctWxkGci4t4huAY7MgD4N0uxMYeadKbc+akq
v13NnWOdB6d8H4K2uMVl9uRj1aIMUAqIvPkj2MyBt+ryjT2MATja4s5g2bg0AGWDdpflKaDPAOKu
GVKmLucSpu+xqa3paSQ03rTDVUG24K2ZmxezsLfzY83IdrNbVQvdQavLjWEPhHVKG46yQ93nNLO9
r6vHHvXRxHfExrKEVPPb1LINL+yoH+LlW+rkFse+8eTHwY9psqNVBXVmniE2b5LCJbt0NNaWD56A
2q9I33NTv5sVcQkSbHAUK/s799v8ZanNi9U/fhmszLuOIcRx6vRbUwpFWLOTrTIzfK5z8OJtP1q/
Z7veM1HYxkDud8DgEEVBm7mYJnAciIcRXMW/iixf1KrNLvG0fTAcOo7MY/aQKcbiIiESqJv4FVUT
mhEA/623zBzU3UQnbZBRNj0SogIHpbrRXEPonmsZNMW9Gtx3ANUW4//QJfzBvepJTndtkcHV5P55
cufgxBhzm9ix2BmkOu+spd446CcuWWaefUBQzPvtO7anq5MtwEvJ9WPXsynt985xghNdVrjyhonW
AVIAeRsWOTRwZ7oxShw7uRszIb8sOM5zTvTPAt3McYi0WISByZiYqZMZeruCwL1zteREDzvigbQW
G/VY2klUQf48WxGm7mw7B8EENRjwm3abqw+ccj20nb23erRS9O/1viLnhJM7ILy3JolmEWbOavIf
+TbFavQz8oOt/GM02l/USG+ByEKS+Cg4POyy1IRNvkkz4rj/+0NjXX8nY+1uCgQHawK8SVN2yeUi
oI4dR0MxLUOKPqGxebm64sZiSFHUB9W7nxS8a3v0vOugdAx3prLXVBwkgt07n2rLlJ8K0/u2COZv
/AkOhV/313fZ5PehIX6NjPhiAGnXDrPWyq5f6Xdwmcr+7MeEVNNmdUzRoK8ngvxic6Et0nUzXd0a
aE1hU6EYhkMopi2f2VJ92PWRIKkH18vdzePyrXOyCwEpJMBzYmm8Fv34O6n/5bhaFFUAyJWzmhrC
7ao/tnSuXctO1Brse0BD6/kGmj5Ao1UG6ldFmYmFm7RvCTNZhUC5YvuOhYuSND9bxl/h/zFUAArK
u8I7OpuDt5sGVnlDFqyV0VMIl27kcjGNjXMPBqRb4SPGsBJ7Ugo6Utj4J1y9P2U4nVpD/q2o71Zg
gdnHYW+3VEOwV/ZFwxWQA7OaRq6CfpqZ1Tp+t/KzjPnyuiyzH6IiwWDHK6t2rjLBwl5AtEvijrMo
eA2n7FNf54CWzOcjMrS4g/QlAcOtmAE9fg6/AnenlY82oSt+qontFxOMdcOlFUvvMFrFD8c5IiDb
vQedd3AqIj+DJf9KpnqgmiX2J/+alX9NGY5zZITfDe7QNM/+dbETxQ1tcGgy85Jj9iV9SXNv070/
ojHTbpukxKB4sZl94rlfq2YpoDs0l7rbG751HWQm3ybHeWJxlgDFDs1NW9O0tA9fOOCXteeYA4VS
8uM0NUNHHASG6fEr8RAhsux+pwlvTSw//wvSHfloncEmFYIPC3DKcUrVjXw7TDaSTx6vDL91HcMA
7DmJmd1pFe8xnZKJt6itDsvHyLLNT+Nk5ic/M61NwIiTIUKunhAHRJaRJs+0nMZ9TupqT1XMOIM1
/5McVbiuM1BfFY/yKi7YRzeKKo44jhjqUrycFIewlUOpCz1O85Ql/hk1tzo79fLJ4+4fuwdeYm7d
bK358HjdqZ4dOztmAymjduzYJ2WFSPlEqSJKZSQNjh/vEU+YUVO7FZVfAbBSQRp2mzB9GUl52MiU
lBSo2BfPK6ZzIbE4wQODd6mDOMrCSbwNurPWo28Nh7koX5p2Kk8Y5XOoY/5PTMlwhVp0szW2ojDH
9iY0igTBFh9c57ApuxFrAGFgxHy8kEe57PIWzNyQ9xt268taz+V8aGf/NUBd/jGlPa/Nwnir8T0G
fQhHLvy3CNyeq4YurGSdHAt2oSJYt0E63vpUAUsryHZPauOHm//K/KE4LJB7SdcpQiraDJpSohKI
GEi+5iBhwbDUgKCtxT+FREVyQ9kkk2UW8W6yPhFFz3ed1rdcCHVsGckPDUKYKcs+akiPT2HlEhCb
61XtDOE1qF74KC7TYo77lvxPsluJa59/9CiKIzgmMNn4+zZFkhK9TIplqbyB4NGPtmDsls3BFlpD
M+b66o1Oc4c0siqccIjINu43lldebHLrTm2cEicuC8nzl9PDN2m/aWhDGhIvjiWCXuA1kuUvsmXp
zy9iBMrUgsB+BE3roxawN8zZPzdeezNjlgoucAunRjbfeGQz9i6hE1Lcm9mbD5BX61MoffLD5vrL
FO6hqF8x2Feb1pxD7lJI5+nk3Ucj3/jBA8+XSwwLxDtb4GImfinZ2MmZbRPgCM9kmJKDkIixe4Qy
+83I/FQnCba5NP10AzWvMNUfAJYI6gnBkC7gCVsBEA1WpiZPsEVclTEoJ0zcaYg6QLO4Nrth3g4n
luhEVGWk+mV54hJA4T25LVlXTqVudfGaYhNYJYXRglR2fqdVO606SdczMERDNq2qhbRmqBrEIcVv
hU9SGQPgPVnqpJTyvy2NVVco0tdS5jS1BZJ7DMGyxmwuieKIc3PrdunVykkGb8aRGsv5ZQZEwDgt
NXwny0+z+lVkGHqDia7MdFkC5jfTSuThQaldz2ZR0voUzWZxx2KHWtPmqWnczWhBwijN9DKVzocI
M/54af40LpDGR4jWKp0X8W4jZCOnCHpyH+4f0naktu0l7Zh0Qo8jRSkH/+4V5Jxr9nG1ExcQQSYY
ScQVAQ5EnWBmhnMKGXpxvPyZA2G+Slu+24rVoiDtSte/09x0TmSjUlv01RGo4Vs+GQAGvPAA7lVs
TY0YPmHQdFD1uJGstZ+QwHobp4+yoRzPTvdRhl+IjtS6nNnKjUb9Eoi7Vd5HFPLpUpOSKmMjUgp5
va8YmxdxDW7PrL+4j5oN5zR9r1Rc2DV4e6TpjnavYSe6A6/1tus44Up2bhRaJtoJEkJ7D6utRWQ1
hOrAYc3GIKZ/dh8nVekyTVQFPVZXBhYxdDiFzNaYjibMvzVF+g6za7ELK2Y0OP5v/cwHjyXOZNVk
/+mU2+7dAAujN9fxrceSiq5v2KbjlMPuKhEjob5fDcwBzpkVg/Anr7Ub45ugkt3PpDxkGAyfFZq9
VUNRAzWLPKtqvGrfUc+0f6veGrOnkm7uHOZ619I5Ht3J+LTDqsJnFKCyzMaDycniqbZ8KiumNaTn
bvNW8LvpBcKc6WiGBil3Mjj/ff/IgoK5AuTLRpKTZR3w15rfaVjiOerThmK579RmghQIqglwUTqP
JEHmxGa2FKNokPngxTTsCPVVkdeG2ROfOL/2Nkfj9A+szsq2HwuiqfJuveqJiAbRgsrfnXbV0jxK
yNY6xhKdZY8VfZMLKmicROyotDg7D0XUcgtHP30i8xQp35Rf00TevIYlczZ7LKd/slxztya0AtkY
O6h6qQ0XlwjWCk1oOGqQinZDsJo9iJ0LKOMQl7Auq1wtT2yZ8BkMot1N9bRqukXuCLS4a/ZAl973
3hmNC54gJG/gkOvATj/JLPajTL42oph2eIxYrNpQiUHZ7dC091EwODHhMlQpWb78suKUp5hQF8u+
Smag2KtQr8VYQwjHDKx9mxMUZMXLcQDhvJlJ1Nx3HPuLYfymC+5+U6uGq0Vfe26QpxClKFMCe61z
1R0b3UvCmzt5cLmiHzPnHZfV8Im86iTZQUZGFYboilNB0kGIcRpdyVM20uVVLISeYo8OzKuPJNs6
vlOCcPNfHeBhK1EFr30xP3LV4ggtISOYktUQTge2yemz1+TfhWJiXQRY0jz9F2JORkaY1W/QR1N3
goQlCbYZVtrLv8d6uj+OF0RqI20R/wx3QYB4BJ0zVaiCuhYwji987xyX7m8poOqOBViDxMVcOn/A
dXwTFsq5QKcfisGg0+kDxcJPFiDsIrarUwRfY9Gvt43V0oCYpFvFXKfdKhhY1mRsujad7x7GFhE5
4U6ZcoGVsuYMkmLj12w3jYfGFdDPLjTtGcPisM3D+tL41bvgEWRkTPmaCuRoGqT1f+ViSsmravFk
JTeCEiJtEuSUsjAtzeXNE9WfAHcdFa/15iCMiGFRR+yzfiW+h7jMMA+6me5A1fQaipcdgVT1XGpS
svAsJzhk8DaxL2Q7I/FWeYNuYkTEa6i/kLd4LzzMwONi6V82KV9z4/9Owiwg6K4wo//+thfGGyjg
8uDnvnMeOocaiYT6TWkg/h1E/06sUnpsptqPKjT73P2sTIOgRMyjjyA+GRKaG8KlTtJCuALw7acq
R9SkKBYQhTvjvetL0KuI0xg/wc1eiuS97/1nMDbhrQpZwTW4/owa+IlNV9R10O5CSpQ9JWd3Vkbs
nypKqFD0TAwoXApXJCTjlj8xdfDNsJuzObO6z8MYF7tKf/nZE20dMQvwvDaOGN88ShgDKjgXAdkM
XoyVNcvro4HG3sOgg7qWLAJ4kGxbDPeZpQ+fWUcFJnvShUGfHUizXTPldz6aZtxktJrB5BINWTs/
Yy62Ca7a/UIGzKrkbOaWT/WfLDk19XLPwbc/Md13XxAF2Ly8p6AqnJ3bFAHrMedCMDyh7SPOS8Ny
GqST3f4Rt3kwZnaEpIkW2ywJixV/lLgVM6SaMf+23dI/Jo+tOpFQkMj0wGIkcZdDbaXdoZCcWiM0
0LVdWfYbbsaAhZ2+BECJHxoA+24Ee0JAMnzGbfus2vldG/pzQMCxp/2Q227qt3a3vDb0DEcc0XNE
mK5Yl+yvjaWcTnmeHrp0IMJLEc3cGiYhYqoEVC29swwvSSqT7eiW+SbuYxkt4WuqPfgS5vIbD1W1
7wq+Mzez7qYMrynrhyNMIngqXX6v4Su8VFJEAAfomIaodh+bVAu49JjFt3SkjBopMnZ91z8laWOc
LDCczE12fAsDuc1ptGSViXIsuAwzS0xKbLlt+po4saxk7iI4YHVW7jxGPWs10AmpJMfdxJSmNZit
FP5ffotk7RZMsHVVkAA4IXUljZZ9lFHsx0e6xByXRwVF/NZbzxiZ/42wRU8gGv65LdhGE4O/nSzX
RLj23igJzJuHbOdPjT7BAcMdO5+Lqf9nSQ2or6EDrQBRq6mIr0VniTWZh/99kC1pAaIp3U3pVvOt
LR7IwkaV0TazRXcXaR9GaRj2e6/om5W/mNUu0NTo7Vjbb//9basK1nJoX6PWCOyLGAdCnbHNJYyc
9wtzIULv422elrshrg7Sbvx72fGVjjVWvsE/2QylyGMu9dENa2zX2a94eYjX/GA8DRx60VwuAeF6
2X2cR1oFSoNGSWRfhfS3hbN8NDI2EfegUElQSrFXWr7C2u22S+YxUFo40ZG2aIzZhj4JIClV8ZZo
7X+LxBhWaZsZzwFzhB3ZslFF/uTB75txJwthbxLVQQEMXEbS6RJv6oo1J4NRIhMJNd64TBfZsDHL
E6FxiQuBwaK1ulPXBOo8qJJn39pXyLa/If7tgtjYxkm/07npX8WsEJ/HbFlgrYdc3qN1sSyHniDk
UTPreusRHcZFaiBFB2i6TVu0yFYgxmOISWdLg4Y+whcby+irzVRD2BrH+ubrsLpWfvKV5ZK+sDMX
rg9tb7ThjGtd0SaSdTjBiLbQYXQZiYLcukdc4ndV13pjVwZoKhFbT8TtiTa4Dx5amjpJk22vxD/y
T+UVZ+nJ9ztnN2hdXwpIQMpJP/Vvbfb1QdKDsNQ/k/b7ncVa41yERT42Wxcz1VfcEM8iCBwl5WA+
jll9D0ZLHoCxWvxIDH5Mjyy0sYd629POV25vruI+n64hDw7phYwCtC6CXznTNmvjT3Z984BAo7kh
JALagMIfy1rYdzcS7tgJJlT6XDj+y+NyyOIi/nDqcDNqtzhLC03CSPefjcj9O9+AMYh3YWe58bRj
VXrLClld//9/cZF8tYMu9uXMAcLog1T5RGdnX/KDOdaEYynGlWhNCb2nha7JAMOK7e7VadLxOiGR
WNPdC6aKOSV0Z3QQXl2kkUv6XVUAaaukG27Q+jYBOWd3OVav5Vi8NZnZnGx/zu+LQ3vF3mBld/Fw
q2t2JaFAbIpp8xKkVnrJcns/9PXJISh5V8WBfQ1Na74SHmAO+jC0/XMlewYuJRtu8eCsO9pBx8Rp
KRkrYYdv9kRVmdEkaKbSI7F/ahun1Q/pT08SddHOivGkLZIoIui9VKdiaNOoYsXFmOMjmdV9xhlg
8MQRcMWAP6N97u2gjDRmAZyVSXCWRAhjXhWFfrGa6c84lsVL4tTdea7KJyikild/YsHrZ4KNKZYK
/5KidTinyEYGy8gjdkrr6aGbdUMzZntb74SIEaqB31/nbNiD2rtXzIT0vLEqNEK4AohMmS4qzn5L
JpCjEvkaBRTjmsT6Kie3vvBSI91iECETgkmDOqzWXhwede/Sh3C84nnkjHXupMgEhwrjntvWAxCP
HmboQGSYmd1mr0a3l1sW/Xd/mNWfbqTmRrJBPzMGN7Rmp8mm0oizHn8y0e+Fx2IVn2ybz0Jiask+
h2IO7ulgv+QxLFYvgLZjOhmrBV/wSzWkItPi0tD8bdzcOcvCnraZ2xZRo2r72LbzHMFV7jax27ab
qRqNfWEzDjB0kr8kE9YED4gDUnd5dKR96wlFfZti1mY8Jd49SWlphuKBRCmYD0wZJNAluLQulNrc
BFgnW/HPDnS/TrQa8JVPZDpPSxMNCFFWGeuLZphOi6he8KGQ6ujiEPfxnxmejD+VoOPCaojfEJ8L
CdTuKoEoi/paPHcdRR0hCefeS3kmi/NkF28h1SjLt2G/xOHnQ1K1IEpj5qL9a99iiWk/WN6fSFB/
7FA29NgWm8HQNtgBcmG7qY6RG67bufI3vfI+uPK/sLUs5AirTdJMO4GM9xn2Xsho9gyWlS8rv8Wa
XBnAfdHku//QbyOeK5y/nGzHXi2byeTral5mT/9MI9MIOtlVPXhGVAXVfOmC8gAjpLunxtqtMudr
SEGgFlXzJNv5A82us07awN9bnmKqkTGnNRJ20FCR3Cn0uU5Vcg9tAD7u7JyWGmkJsZvGVvWgfdEg
1ieYru+CqE/GIYP/NpQF79Voql/Ng0QdC4IRiAhBl4EBEZmgb/LBxG5+pMzDA2hDbqfoNMymJSvP
ZLn6sLeNHkBdr9SkrBcYLtHekYEOOrgfn42pqnatir1VCc2fkEkesMUSH07J5KQ0UZknAbKuoKio
n/PPrE0+Au9XkxYeZhJ7OAgCUNAuFTx9HgnMC//dGCZPxCP1UC9dE0PBKXL+GY956VCn/yqKUjYH
rBaRM3AxiHuRdcgpA+c2POL6hil450kKsCFnr8FCwmYVszpzm3LT0p2sBIz/U+bMnwOVR9/UCPzJ
RlzNtv3pE0eC8qZReydM4SAvv5tWf/Mh8Q2uWTwwPItLsKv2mzLye8hzjRaR3pvP0RnxZxlk1qxC
w1g/Hnd6eYTDQ1/xVnTtCl8/W4z1kqYvcWz3+H3mt8kwzgaaGlHkwxqsgLOz5YhKtcLVSM7uygYt
uC1t5GfLixK1uSeU+4XR8Jelu99wUPhO2EE5RMauEVSiJizZNMjlKTaTyMM0zWxBsHMifYFzNzNf
OndE6/qY5Asv3+fkHv8xxmQVPyRcY7odOzFe4/QiWnw8hSHjXZpNW3Kr30RLKMrUt0/pYh2GyWek
AE98qH1zjbqHq+GB42Wp167H2qRSLWru9DmDWdQ/lMAaFTxBQzKxiLlfvLXT9OP9t1OyYGqWroi0
P1k7wEBbl8IOWnjyd0FusV0q+18mhpcakBx6LPWXejKaJZ3inKO6yFn+1FV77Lz0QjJdexRm84NQ
E5p81Q3HpgQ2UGl/p3pvObsWAGOdBB5ab5Wdc2nPaHgsghkdBUilcuvVbOXLU5VGqTHfilrWZ6h1
N2XpbO/IRByCpo6KCg9BZ4xs7fDCb0rKm+0CEH47JeNnkGXoItL5b9Oj5RQPLaboezAU+XTIgACw
tida0+zNu34noOIfi9aJP4J8GyJ19ozfFcwZh22zPRebmpLXVhNhsYzxHKvuDwyqCKo3Vb7BE56t
5tbjRuO6THhgqdEte9/Ryq9Mu2ui7LE4FLN3GS0TqMJjvAe8imwGWKxZme/Y9tRPTEDPSzoejIYa
innROcZHBqKfMpAno6WSPXWzwf0w5FtZNRbVYH5AWP/CSCbeFz3noWZcUysWtynyA4e1FMs3nKFT
UzP5anq0X/V4UUhIE4JzmyWdVm02JOsRi567AMJXYcCcrPEPNV6QyHx4SYN04/kl+WDK3WYppxuX
j6a95s3ybP9PxtRkOwxphaAxGlgDRkllElH92KaXEzkPhdjWUvyiYnpeCrZeXJu2kb63jmIdMnCn
1Ja/TXt8Zjkyo1lR1frOXhKhsMJDiVo2iZNNE/TlloSd2ap3stSv+YI3hOhQHnJqx6JYXj4Wy41A
NLwt/nyA8I7Yd8ZyQ+LrysZqTcCpMa2NuN0ZZfvPIHo0MpxwNxPZTlTK/QFDp/Nbt056nz9gdw6R
tA0AR0166vO63KZYQFZo76ZzEi80juMk90pDbGxc98lqtX+Uuf+R43PVKWD5eQqOrVPOm8yzs53X
zPnWVQOJ8cTnRDO5vruejecazn15NBUJ297ik2vfhWt/0PYaBR/GYKlvtizcoyvJ75JpffD8+aTa
R4Rxqk9lz16iKPsNSoUvIJomWIaRxba9c+3gXE/TsebMYkSI7mUmOiGEoOY603ee8iQ2xmslx+dZ
QLXMZPJBYvAzh/Zbbg6vsganLY3HarjcTJnjwTaYOlyi6R9/iRZRvhdJ/dqRwIWl8YV2jgAj+pel
Avs3/1Ktd4aycUT+zA8Q/+oq/brYWNrriSeBS+HbbOKz54p3H4zUpu7IXMumLCVyXB6XEPF5xyuy
T1phwQ1M+mftpcleWLgmx7xjDOI0B7cGY6FrRsYNC0yznAgCUdZG9UQbD7lR7Revep2YL04pf3oO
BScS2DBtuTwHSFq7on5x/PleBsy642GMBJlSrmh/1R64qwEchwbO0o0uQ7mUCKuhjw8Iqh1V5Mci
db88bY2UpaRzMTIVEU5NY13i/LkQCyOrmuXNCCouYzO1cpzmQ/vNi59rqlyBOoTJY2iN32QyvXRI
pXNC+XwmTyvs0dXGxZsmcL92RYMg6FgJm9ADA/0+CWV+ahABaoJJSFtiqgqo4Wu3HJ8oXkl2yD4c
h00Wz8Gu9gF1dDOrNELl/Ml5nlKczYtG5EgwE1/3TJ4gLPRJWFs9hRsUub9ktWtoafadyX5CLgfN
+BUpGdTzlMgS8mxNvdLk6h58kz6ohVgQtUHLrAeFE0LEWW2dDshXdstKRAkFXvBojs38ghEjJxuw
+hvEh7wUjHPgDSiHmDVpIGKu6vep9w8kyyBB1vjuJ2fjdBRAXYXuHhrtWtAyZylB4pVc9y6btap4
EhoQX6HvA6KK1TjZe8mOapUHR9rZ3eAYDO/NTzYwJ0tXx9F+kSNq3CxlXDuV4RZ5KVwgGV8AMoqr
qToCpKZIBqAz2nb8nBz/ufUR+bUdW9W8nCoqVExdczOsiYwoD8kcn5sHKi0ZF26/lEN2zq8V//rg
Q70TIxpTZiIJwq+zWiDKz4pgl4xnECHQe5ep4+OvmIivtfmfAONBBREPZV+XvSEn4Hqe3I9psP75
VgkVRNd/aKC5pxFMOlS223FGJtHkfPMIV9do1D0MAQma27jeBI4Md2WKoIIdM5NgYo/HpqM92I6T
FhsiX47JlAR7NSbPupDUSzGrKaFbuCjOP5i3iDJn+6AROcGwS3dTU5B2a3I2z99DUn5pJ0Wo3ZES
FuRXE6l6T7kyN8YhkcstrgqCjAr3tYnB7cT4B1FglRXSsgrSk/a8D9XwWI0oFNaAHv7k2Pq3gycY
abr2ru85TcuyfkNlyEBPMoTt4HqvvLD61FMLKqpOhw2Lz3pXDIjt2esh+AMbEyOiotzjNBxzD5pB
akXLAObHSwoeWjaTKxdwAUrDSBFwfxiXtFqlJBwtcU+lY/xzkAytVW8dx2qM94mB4hHk4q92gNNs
mbQmybbWPrTDICSk3vJOQkkwKyZuhZCoszXvukGVswZhjTsyjN9VxxfUj7ilSBvTuWdF0ks33aQk
KSXkz8q7a0wwRaR3DBp1FUnmkfDleUhHDDa6D0EmQ+EtOozCnh8iWhIKHESBxET8aFvme2YUBxva
T9SNTKCUhI6UMeOGCJVFhgoPziRZUbnqkpOawG3/Pj6sFUogL4Bi/SQIyMKh6txNPzua8ePwKVD9
hTQ6WfiE1Q0JGB3qilSOcNvwDDImQfQsMfVUEjHYtBiokTPGroTWfTtpdu9n4ult/zsN2PiFb5Vi
VRIMjN3QCqzsBUJEx3uPDzI5BYbzoVy+YYxPcC2YzTVl++VNErmvyLZ1w2MeZ+l3J5YfKYdn+YRy
RFF5k//V86HWI8kuOm4uyLe/a1eucxqGxwRItmR7VgpxoyXdO0MpvpY5vEw9Yk/XGi+DjS6K7idM
0Idz0Ea9C0+ckTiCbMgt5NNQEfgcjwPyHB4fmiPyFD1+i/mxMZMT6+yB2Az8ifO2MflxoHtEJNmw
WtKc6gXDl23BUK6hUmyqjGF4WkW56XqRjTqVvoitP0MGCC/ls7KqYY/0+FIlQcfDB89rLM2dZyHO
bpAwlR5fUfBQyyxkWI3LDxPIt3xAiOtYAzeIEQL4GQd/7TvDnlA2qFnDoBimIEMkoUmzv3g43upp
jShNr/hHeGT076J1ZCTqP9xPHjpHZOiibSlRLX0pWh5ACAdAMJmx0OMv48Z8UOZnt10vi9HzJC+8
xeeknPrIDBAzWQA9cBVgrq4WHAeuuJlieJeD+8fv24W7wSX2nKQjNOTFpqsvXtNcMt/6cpyljvya
8QUr05tnjuWplcmbvXwkvNxjQVjdDPAABBWTDygTb5U4oryFSJKYI1cy8Vusd6O44OfXvviHw7pd
uYY+LL7+p3Bh7WauHo9yaAVHe6sqNjVFcDGHsI5gLnQZYKX4NZHoA+ipSJKZ5VHiJEagG/xYcXi3
S0h9XbkcsgfUZ7BJJoEx75ltd0eMtDWqkhxHTniJRQOIMSovOy+2Is5vTt9VqMosuRmHU9e3zwA8
g33dDif6UQ7FFJW+b5CEmLj5pjAKKypeja6lbaICImL3pa0TtNU+E5gse8RaBi1VxpBFbXqpWyNh
r/hYY0p60YCUPtAsw3HqUeGNxQihAmV+ZDOUVKb/6c2h92RJyTqaxjPDhpJY7h9ZcRzpxMJrG/6z
7IzibnCuvtPfy6/RsL6bPsQkxZnpBcZfVIPXyXYbDI9oQwy7/zaDuaS6Kl/9zGl2aM1PScZTkbkD
Bh3uk9Xi+n/yuaXutHQMINbptxVzoEW5v+ceVaYQKT8e19wavgaLYBsmmmIEtcuk82HG1ASxm/wx
6ZITYwKoZ96UFAddW8t9cIoteDlwEiUL2LymI2oxe+PmQa7fNgmqeHOILDrdvJbuXsfWX5JBEekD
GxYSRmyA1GYex2JD8+QTUMkw/rEUxN8qRt4Hs3c9cEaDsWnobw/+zuWwXyUlhQk09XeRuD867ORW
jde0rd8B4hVcQjjcE16I2KfEenCYdMLUpl7UW9iEIVm6NVFoSFKb1P/tO8C8mgcqndK/y+HD9Dbv
QDiZ11CMLUprd9M5JWk3UmzmccIquoQ7xif9QXF2npQvbmXGLaljCHlsVJLNkCGGiy0GjTGsJ+kL
5HX+ZzvKkI10sDcXej5CmdF/e7jBao19ZA7rreEtn0C1DqYc4khYjzc44KEUsz6o13xGj5hZkHvL
pF+7LtGblK0QcxeXNapXX9y50mtT4OIQVv/yP/bOZLuNLN3O71JjRzr6xsvlAfoAQADsKU1iUZQU
fXOaaJ/eH1Rll699PbjzO+FKZaZIiQROnH//e39bZaiibsEfgeEBWyX3O7gMy9K7W3ZJjHfYuvm2
EmuuPOJTTv0scmdin05p1V2sLTLNlySVxQ8BW1TALZe9y2MT0UecNuJEHOl7KhIqPu2WH0fHd2VV
aBZCg6iMNV4DDM+UjZlAGeqpX7XZdJxadYuIu2xK+DSrjEz6UuglLnPUs9kmo5em49aAvbK2Qe40
4zBflpI7qsEwOP0E/pKgTDTc2iJvwEJulfxoef+MTU9kNhuuFTeXHXnxbDPfn0r8tOM5yRDdysfE
/JIFQg3NBfm2L4uPsPcN1ExnPAhW3w9UGM/kgkiStIhMO6cFyuPDUJgqUV0k164O727cVQnWhYZ5
o8OQPDWDHavKmnlh6JJ4Ha58wh+Aiap0Z4lexFab/PZsM6S2bm0by3OlavO5fmd7M92Qc4ut3y0c
PsWy8+zGfe4DefdqJNmvgCBCm79ovyIEpkv/EEnjOtao4Ap6yAbHcbqJdEqIxs67HRczNDK1tbAA
vPQEQa7g8m+WlZpPeVP2x9Irf9mtU+5UhrNAeRaGpJI1Pl4nUosARJ7uJgzLkdRzBdexkTSOpumw
9bL6E1iBTU6rrya5EravCZ6O8lQWEz8kgvNrESbBNYyAJQjYEEmmMgCbPB96Ii77Pmf/jUiMrh/0
4hDdETaFKo9BYawVVbbPXQWDkbPQ8jFny6wt7xTEBYMIXQaKZmR6ssAkRcAfWEmVW2piaRqhsD3J
2coNvWfvRsU0nPmzSVNzf05mYjxWTwgde+h0cmVYbUdVP1gtkokzRQaOG4uiX5OHEcv2Zi2nsFvh
HXa+JnM+1D0BoTaz7X2G65v+lsh+pikyA+tP8BoTD1osmtmh9X0CJK7Uj8E84bIUgoZY0rQejjn2
9+EIHDSiH4aI1EOhnkgJcxlJ9XD2EDZWk1FirXQwGoi8Bt4kxSZkKr3lNogjSpF73ZsbmXN/tYjh
kjyjDX6eP7M+4hGNrRUGkK/met0oCuGrqn3uNfdhuXhfyuAyXdfEQQdn19rjG4riocso7o4ElIyu
npoNBa9AXJsFjlNsoH0cRR4eWNgQLR3vhwHgzoPi2WE1bb2bc7s4TDYFFqNL2BmPiL2003kcKYkd
YCLFLGZWmSXyD/c+JruJpM+ekuWJIw84mRmellFRkuXScmMQ2jCWlHOtAghRBY95ajJH2SQ6I+vK
QBmsumVmxUBYRAgeXF1n8+rT1jdOqoaSie61LxxxksG0HFEGlGN5p9bODiloXgS18CaZIfe2sl6T
4d028BYn9kj4pJaHbPxp8TzVh9EamMgIeLXOqY5651gzhG96DAERzW57L8QxiHyFf6L2v4YOYqlF
JhuRDnsXa49XDM7ZgaA7qcCCu+qSO3E0QNVb6uHYaqPectD4qkOvDdVzIcMvC/fAqo9ObuKIYz+i
aBJbQ4hndEvQcpKyxe2yK5vinsIDVjZj0qU1llW5gVsPY0YBQSynlpd0cy3KhYdFwW6ZlQl7pgfU
GPitlvWCej5tlcofScSVO78fwZKArDRYAnK3Eutw7oYjnN91zvmEh7d5V2NaHVxpf5gl62cLXVrg
nSRtUp9A7HHP8qphA3ECrz4NfmmAtsE7HCqcTaasTIJPp0loTCzU3qYjDt3cNPeY2GRMKWOCvsFG
OTPcgYa76qb1kwA5+zXq4kXZPNc7x8RETFK4SSkeRyhaZUa3q1kMrWAi6T37LuvI/YjpgECrngyy
21KD1CWyAqHRnU8u0f39KAwWXVOdQkxBlzTF6D5kfW6se7dHK/PGTxf5GUhHBkurDhI0IYMMh6RX
U9TeaxKp+QWNsI8bS5Hzn/GoOuRVEXCd+WjYzD1M6XKlfE+djA68ndO5+WMESTlqZ3wl95q9qB3c
N6bDZyuL4sLyzacIwtu2YxHAFcZ76OH0M2fxisn5iZOeqMotdL7pCQrXVyQu+eSHl8Fl2WYDAt32
SQYqxTPZSfBG3XcG7jCHRE6cI+QU92/XEDKchSPYNXjS+O26mTTNQMdJWWRkWxnU1gaqR9dMFeIm
fnsLM/GzLAAvYN3TZmO+hgMGennfHkMKuWivh3sbUscYJc3WCNrvHPHyAZH37rQ+pKNw2OZK5Lee
Jf858Gr1PGUMdMsQVDvGsbsvwUOCXPx5j9GgpXQBgVyFRsu2taiehyBXbMusJ6fyKnbpJasmGm5O
mpqwA2ODHzrTCzfYa5j8gstqxI1Sy2WWQ7Pnqdn941Xizc6Dg4cxtjLmh2herjWklU3TQJQYl7Rj
UVoDkMvl8+gQSQb92XuDuW37YDjNmK63xb1lloXhuPNUeh00PqM6VAZ1s5C0uyRDhR/1y+RQ6zuB
OzbzaTP50WsiFtpTMAOBU8wVzafeSwkTPMjL4IZcgQ5O3DdrK5APEUwOxV+/t7CJ4XCfqHPGDRSw
uz8X1fAryWh4wRRiTm507JyM+1WWPFhjy21GDvQAAVw0yonEUsa8lxoyJ/5mvA56FA+Me80mi/S9
brl7GQs3ObJR3Nhsno42yWDnzisp6ARDkmVHrhZk+iIEZQpYM0BG7DLJMFYRM2tDTPeChmejs2xc
F4C5EYNC5NfisTenIJ4SbTOHZJJbgp+suVZuqr5fICJ/E3Y0fhpyx1WfzDLAiWMkGHX0AIRQFhEl
Wo2Zri3sTZcFUXeaQINMrhO73Ujlc+0dCevdeMdVez3r1ySc+qup7njFcVQwmHu5a2ZErJzI3pok
72Ovw3I3ZMRAaO+sN/Sz4VP2DC7vZracm/wlac3kDE7JoMiSkOYc1T/nyXNvvYNfMEy5mg3cGZCS
CmI6VEGWrBYN04NqimsZm9SGVvafeAJ5dnupxp5KSYA3/xKIsZmcEJFaPDVJwFMB/2XM+Owis7h7
CCb7gi7oVc+yD5YWtRTRGK68Un1Xd3+NNAPkS9Zffz6rltN2Vib70S6hvGjxP109fEcHLjfl3Q5p
9p5JBoi3dS/cimPsJ/nF6UNa4VPO6DwLAhweG7SmLKsD8b5DPhgKgQUqz9DypKMIsCXcrMKC3VCI
RkKzAyvFnBA9ti+CYpSg8EoxWA4yG0nZDtvZmWOBAx9AdrNSuohzK6t2lvrgoZzHNguJq+ACUtvu
e9JuMR3auCpncfW78dPxEKUEWg4QfH4/7oBg9rG9J43Ej6xpnMO1+4O8WwxP1YzbQUX73g7BhTfT
e9bUHIKqf+ELdxflOwDbu3w+jfM3NvrTcazuZ5r0WNvX+bNxp0SRCYc/3btxwWnAc5rKGsc26CUm
CsEyvd4PFR3ZmbnpssbalnmC6lLLiynhIZjmD/x5hPKl/72MFgg/Fo8MXJf9PpU/PdzFPjapro/k
WxdMgAr8k4/pbzXastrWj4L66pc0ml6WDkIEm2J5ghN27ErPPy5G+mb0ojxl/NOq7hSp4L6oX2Xg
nHxXs+MCH6+kET2NSc1bBGYI68b+HASg4nXntWvXsCm26tVzwyGv3ci49RkDLcuqEub5WZTc2Wq0
/rSeKB0SbG7Z6n1SMlPvQjov1kqR5DOBSBTB/ZjRI1nmQlzCweY6irlx4/nFg1O708PQZ7+KLB3A
y4uEi6P4MWr+AJhd64c5a7iC3EtKNMGdIwFaeP736K5fO8WOy11FdUhOdKoIyawDhY1d3NDshdMH
vOwG3QP5prNIC1eesi4FhYh7r7737SZevU+Zp8/NyJ+1dNzH2Zzqm1Nme4zNXAqD4ae2CurtlGie
YRt5ezYOxmEZgepNAxnwGmV0itJqW8B/Oo8Yg4H6JnFYl9Cga1xSOS7euDW7Lcie7IcbyoSglv5N
NxNcBeUncWJYeBKj4uxHP43Urs5U/+mHXvT//EB6Ye1NU330Bjs4SaTcgy3sM8erc9QGaHLeWNCq
pAdIyxDvOdtumrTI/HdNerfpPch8axNK/uIrQpwi1V+WXn4rI674PX/RJgSDf79CEkEIHoK5NU+l
02FtlAxhQQK/OEAdeiHd3QwomV2FkyacIwfJUFLxF1JYbn3llqt2pujND10Db+2qksMJbAhJfXUo
pfZgamV7F0cXBoMm2ZAbYj0muiDmRHgjDPaNRdSMwN/AXA0nDLv0E809iGxjAVhtT1w0C4vtM/7H
bj3XzY979Wjfj81VeEGxtenKAcEN+45tOVmA7mDBTqpyirYpQiCiP1nPTd6anJY26jQI+yZCfeP7
HyATlXzRVDMMmgvzccjdzTBMvR+ofV6b/t3qifZn3TnxENqP1N8UWEOqHDMndiDSOSHA6R7Trur2
TjPzBq83QGsxJNJOOEyEsO5haCcv99WPHlvhobQLLA7pwnFqAuJZjYpl4JhxLmnLgUsDhH7diHGO
B5aCRzO7LET7dpPtDLDZW0p+LW/t6vBO6+kASDmJ+Y8PaeNau0RnZGY4FtY1VOS92bCDMsI7LSgk
8iSXn9pOppdJz3HEj+iiGnLwXO0KUfnHpON9UIJf2/gY6XZ8O+a13T3N0GXOKRi3RzevJ6iY6bZZ
5IQbYSEulN55P1H3Y+lQOTngvHX1bqQesSBJfs/Mrflk9vZzy4GyJoGTrIc0/9mSVKELKzHihWDh
GpHJpGXaJsXYy1cnsN/H3rWIxUK88UiYz8JaTrQeYi9TRXPtefUiiw/DBa2wgLhWi12g9Lh2+668
/fl3f/4JbfaYN0NznrUCq1NE6a5eujtHRlRwGsl0FaAwcNZRBwS0j9Xg+Gj5XrBOtJyZ52BjkbMk
Pta1pxkmkecIfdK5PiUmi5xUpxbSK1sM5p0Ztu/jwrLJ7unJhFtKQKJJqyuJ+PJausn7aNEL2epB
nUEt3dpmHg7EPMe9s0zoOim3myXvXjPHeoW1Pj0OVfoqG28ih5oiQB6GfOgu94q8b5MKLnP5XedJ
eo6G6cYkitO1rbYprX0Y6eaRWKLnnenRMM+UXr9KiGdPXGLcJw6JYd2QdkeyvO+dagBHwqRoxa/l
V9g3BN3q/LOdYYRkLXncxrZsdBKZvSvzpyfq7CFJCX8EXseZXBMytoa3KgrfEwdzJt+Jp4V4GQVZ
3BLlYLRbLo8fbj8WYAuKegv+ZZbggKebzL3o2nbFQkutGyOau6c/H6ZeD2uXMfekfBVhtiI6uGwY
qUFPpcw63tT2m9CZq10fQnSoI26MI5PpFXKDjjti4ptKOs+hGXivlDScifGT6PINDE4e+TeAKTuV
jnj5AzQDAHi7bt5W5GcPuak/WLMx0JUl8KhuXZSpvREglTJFRo7hoMk++mIwTr4+RHQwbCljeyQ2
DSXZuoRR8YK1GX8jj4XGAdjIA7Kw1dl2SvuE2e67X7shVtLqYSh8DJ76ob4DmDufhZV/LKF7fbal
u6umNfUAmPOXtGbXbf4EM/PDk9iljQQ1BHx5dVZxDRN6a4XgWvVd8mLrWnMc3ctr8jK74ilLdiPK
9go7NgQCu9mQLXA2tsD50S5/+nTkN2bt/KY00yS0nR9hObonOi14zOmR5ghiok3PM3aYel5Gfez0
fvVWRAjNhRuN3yvdfkM1XnlTbR2DpKa6avKfssqdf2bIbIvR6wMZ3mQ95TojaitARKsIP25vfUfN
DW5F3l0IpZJHaN3+ys+BIj67ajaw9BmAZThtrKiFWI9tYDtZ1OKGrvWDeQmNk2cj2O1EnLUNAgr2
NWvMwfUeUn+fXKZ+oc8mJDQXIStzIrCFzEr5AzD18jBlxgvXSW4J+C6fEsclfKNStUFglYCasu5q
KECQwRw2D7ZBiErkpdgpbJib0VL7LoRO6KVTjDmXCWXAoqubyV/TAOhteLyYG3dUIV5HzIy+NI7E
jSgZU8l5TpflUA7+ciSVA/ykCLrDbIQ5TcnONazbnebC87Mvgx/aA0yADdSj5ARX54Act/V/4tHL
VmVORZJyjBvuuOe6nJwtQxSxujE/CpQEDGJk0/oS3SwRDM0FjTZHWXWftgsIFb8hqV3r1LdN9WwU
z5KWpIuyFMwzi5YgWxd3XVa+VDyi6wmISO7c//pf41Iq0lJCrajxiVY16jwtb4dJ6s8xEu8z/BLQ
3tzVf7suGEo1t6htsDdYvkWsKmv36X5is/skNQYXilqIkYmWSTiMAWjN2n+MjNE8mSP2qWhgH5+3
kX1z9CaANfqouug4N6ijA8+ib1RYrgGipec5cTqufJg3u6BoTy0pjNWishe+wf6VZ8NE3Ehlh1Hn
+QaMCHkf0e2GSNQvU833pCly6uogweqoZOOx1IdwXAhL+VuvBytnldp6XkqkxnnB4g1F/Z1YaiwQ
vNOx0f+4qNUzLXaeuoUV1L489Cacn91jKylNn0NvfMkzfjSS1+w2amAkshLkMtD6yWmuQX3qhmVc
XUzTLsPZvEOoFMTWU6zX0WhvaQJgldM0+d7SF1UaEGCXuueJ6OfHtM6+yvFo255ac2bjqPZ5TWn/
OBHlp3oYnv/smt1RIBMWgt9qUTzHzXDpN5ZPlaAD58WSGWGCXEBPccZLIyNmm5SEa+lHK1timVlU
upwpf7HqJ13gregaYqFNgkl5wA0/SUKUdqQgKDKAofSlOcdaxpzMkTiV0uCOT0aPH8ZHiXfbdQIg
F3kWHFGPX0sVimccYVwc5kTv635kQB/8Y2tLeD3+dZ4cnGGF8QgANtunxJK5azXTkXvBgXoda9/d
S+e5VaBNz1NyWozqZEcQEQR2srVO/OZgjVFxFIVZ7/HgQJiQRjwEZNsoTdp5TZnSG5K+ZlUFLxD5
fNPh1lu4ip89Gxy/y0HEQtJN95aYOTSY9ztfnCtZU7eCh3E22Eb7Uf9khvl2XpyImlWqMZTV1LyB
ZGwXyxS7ysA+RK/6TtNGuyq8rjzLFNBTU97A49WP0SDulLkyoDxo/PSG3r9l6RyizfCmkzTobHNe
Ei+WRxWjK7DJi7xKSSekwYr8KCmyXE8rR5fWAY803hY/vavwdNGSXOEqzgZ4W3tKsm8WoCtSfC2j
IUCkVNL87IaHtK4vWfGmM5xXyjEfJVn+lRn04w6OqCe35J3C41z/cmt89WEYzRDqRsVCavw+cTco
MbWaJVe8Vr0zqHaxU3bGegj7fTcAy1TExRrIanUn55VgJwDGZAw2Y9nPse9Fh5qi7NgMPhBaeISO
0Y7IEnvRuo5NO/8q8bWojvKQTGfFc813DhBHcSnx83UqeICCcxvujkZn0HZsAvjobMtB1Ab5N2d2
cpxEculrtE7B7oW4hI1zgUuXyWP0wcvglVfqiwKGZR2eCtZ2lIviYGTLx3KzHktJ0QGWDFVF9q6F
fXyLZGdBWBDrluHykGS9s3GxvHgk2eMOsx/OebIEhguQcEhkuI0CkeyoVOMYMcnDRyaxAxngjAU8
kxP+DxqNVVPCalvIBK6MGsIDToVvnU7WrKnDbWElxjr1yvmmgmAd0th8s6e622RsfdG/850t5vEl
SaFRNqH95cxwMojmQ9v0aQz1KKIGMZNvAjWDyiyV99E2Y3NchPsbk5q1A8qKrzA0zY+IYNTGr5SK
nXA6DdovnpC3noOKZPucte2GeKo+5FZ1SMzEvC1Kf/qGTva+ll5MsmfeBRNCY1OXL6Z65t1uHQKB
DxX89HrKkuFj7i18dalFANYZ+u1YePm7a+4xnC7xqPIPGOQHZRn3PiKxJ5qGwy7Mlk11Nw+W+PDI
jWeCzbrFz2vt1OlToWZuFmwZfb2l35kElCGwVvxprkZj1fj7gVS1JVcXFj74AccaODx4PARnKSNj
pXr2F4VhPZsh5WYRNbj8rRFUK4GXwKxO7gyBM3MigjU52Dg9cQfsyosz1q8jFijJybpqx+RDefeS
UlVuzfv7xWDd4DnF98FsjJXr5UQ95Jew7XBr5iiCNGvt+gLrUJngQgwAWFE1CLR1cfnTAxp5JQKM
zW/JDwCuuI9Erb45XvJmZsmEw6uWt8Gzt8Dct+g/xg7XR0dJlLerYPBiU5TA0gsJQdh9pk6OhGVq
BMfp/sGVRYeeRkJbcNpdIlZ0e7+Xv41m1qdQ8vAulX2e/eQzEwUx7qUXtOC676UFNiytEggnqnkY
DXaSNKgY275GV4rsmfJVX+54LD3PjSb12PJaH7P5WEkmfHIQ50nVb0ZHtxd11Pu0YrEFsQWtJzNe
VZBoJDsyLFCP4C7mJu1WZtXd2oCGNaNKdunkmFu6zYKtDMvgmpqeRxstTni0Cgb5TofsZn4Ufahv
WiEQaD5haWHeWBGI2hoD/Sdk+SIp9F4kIW7TRdTHsHe/VU6XnYGQPQedg+e9GJ4JlX7Rtr41J0c+
8LrK5b1QycRJcs9Oj2xTUAYJjFHls8Zi7V4WAUz8zz9N+ek/K0n+NLG+zB1NrJ8/a2p0czxL+Zf+
N70ipoWtzKH59r/+j//+Nf239Ff7/9a4/kqzz+pz/vz3f+M/i1ztv6DZ247vWZbtmK7Ppxx/Kf33
v4XRX7wffN8Hmgqg/89/aVqps7//jVIS0+er00oSEjegBPJfpSTeXxCxPZqRPR5KFgDz/0gpSeD+
X13cFLnyqsE9RY+Kyyf701ny9YmzIVV//5v1X1iY6dCrA9oL7OhFVjnAa3dAqWlatjnC8GK7vANy
tPjdETM9eaFOb6zhD9LnPY8Cx+rZrGO3lXc6RisZpAwPGIA1rO1QZzvHQLjryzx8WAbnu3RMe4+W
ZvSuec5zYEc1O8R+qTwiWZRzJkNZXPKh6HZ8KydmtPGbgeBOf0caQCoAmRp2dr0ueaxykyrqOFiI
NGj9wqCdPrlmDmi4v1uE210xR8sbIke1a9vEO/YAxa6j5HROeB9T3Wa/hGBOGcZ89wSS1weaixG0
p6KZNFx3adEUQZNnh0ABRudL0xKS6QNh/JYO5vCzt5zp6pqWd7PC1L+lDW61xc/eOFXUKcejsNfw
dh7M5br4R6eHo4FdJN2a994HP5EoXqVt4jUe5J4WKUBq918KFcl7BoWI11251wR3fIzNN8Ci9NG2
hzKpR7CukxsblopubuZ85eEW9zTYxx6D/+xhEfLzeU9ZUbFhGKxvYRaQ1WK5MlST+ZsqpUuPz3wM
zfL8R6M3wgsNpUUs+mHaLI77w+z8Hx6Iy5mjx8UuW3ObZ158N7LIIv02fRRN9aTZaMRBZn7lc3md
A0fuZpu8ZSfTWBXR3eViH5DWy7VowqdxIfK/lO+RfkqWYlOElLQNNaZj2zhU2sG9FuC1qtA8dsuC
uugq9ZZVYXGlYy2bq4akSJ6vFurYH/mfXnM6bI5tIMKLp3saflV1GngaYytCamVZcpr9jA7Ygui/
g7eBV0zmoc+CcHDNCP86L6Vdop4+ZDEFb2W2vHuuj1IRjsc+cIp7VBOyiZx+B2BtRoIEQrDcn+X4
bjQUyRi+GS+t/RpK/kP4NTsIe7OZyV0wVwPOYeu16IwmTpzS3wjHNI5zp8+6uB9CboM+skKY81HD
jGWjrYTobyQhKTTsz3PTWLVyWGJ9917oiBpfHHXIjNPJ9LAyDB4MRV5uRUHsp0yAx33adi9oT2AT
EQi1riLsFAwf+QqOLMxTHsQ34ajwocTCq2svuOFPy+v6iVFqn5jaOti5zeT/vz/865fKEmWcQxyK
/ABa20zTHdF4SOidcCB43a1R9mhxUe8V1T+YaYbfC3aFb6JKzYM7RVwxBCTqwXvEvwu7NQudKyAn
Y5cr8gNOU9Ux9sEzGM/mMQ2dTysfOYA1ec/cMb9HZYYW0dmMYIq9EWUEWNVahkAzgQMkQZ69llJw
gQ709zoZnQtd6VgGemN6GbmTrOQSqM/JrM9TrW8Zloxn5eAPNbrRPGddVl0sV3sghykY6PV7UEWw
dxzqAwhSDLE71mMsK/m9aq3guyHcryix5bVHbQ4wMjwVFcY/jxbwo7NABJnwoR4EQIKMOf454y1R
QCo9eIH923d8EpaLQ1tiYgBfVRTWvoxQcpgL8d5bdjwAVjoyOYhj/QGOsyZrVA3ecYy4ZUCG/CWs
EY8OJQkz+Nfjn19hP/ZOPhBDnOsJYy33+nPfV5Ko4d5Hn7t11myx8k+iF+gv3/ohoj+vc96dMnH2
vtXMe01l5sNkej9bdnf3tkiSxJmgOjjJ3ePUC3IEcBDd459f/+vDn39HFIFIYBukhzlCKP7TJmra
EvN86iDHqCB96VGmOYhMUE9cpPKoF5cFCeAC4oiG0SLVca8a70H0La9iW22dKvqyuU7vUHhf+5wN
Vxgse5la9gs57nXQsu0uSWptaUyocUDNIaDyuT/NQKlZlVtbPdfjmtG5v2DgjLBq+c5ejLwE6fiU
O/T2Dcr38O0etcIS3X0Kpx23U1Bk9GqxbOgj/0Yw14wZn9w9TK4zLnfxyvujjuup/jloiQweViez
scd4YpNL9eLE2GyM5+CtbuUjHBgqU6L+lzEDcmk0U04SBmz0I286UAs8vw9D+YlrlGt1P+sdXlPL
8NItnliLHgRIpfU3G7bAK9KXc8x0uiM0/zzrkaqm2nlVGpqeReipLulwdHxMCh10QHAHoJjI2ccJ
OVlDmoTBamiXNv6EEJT4emiodfKQ9bYW3iJW2uvMBbo3u30F2PTLnWE12IKHLtku+HFlmxybBEzF
1J7pUZ53mBQNTn+E0ADudMeRvuqX8AWvMqRIDE3rkBLule0bw4Gdzz3PqhsWxY65dzgwgeQrNsq1
hy2mSRm3k/qBl9qHEQTiGiyj9ZRXy0ZoJljFqb41dpBdy6vp+80/PoAepCRcoSjCDWJZPwGsGqcH
AvQoSTLQzMf8RKGLOzuy5WTcRwqcgJ+sAwc/2wysjPg8iAGSXfiW5jN7IorQgYyckxDSUZKbQCeN
ILnwQ3uoLGM+9yAGs7ohYJFxXM+z+D1oARrZu7doRhIuHBLU6JvtblHFBz1XM95bnn4gY4c8y3eR
FrE2wd8OMryObThcnT+rl1NYYWA3ZrzxVIh8Fj0WGAUxA9apta5pp9XUWelpIn+e0J01eM0thRq8
FTMsLpfmm2gqGuCcuMi9a6DMt6wljyGLPuNlD1XFsrEDl3iudRfBSG7oBU7zyI99wxjWlnKpu/Fl
u7ccxO2y1Hv8IOORVDZ7tXJUGweV5hhl08ESGIkncbbt6jFK2jWFYndGlLlq7N5aZxYNIAZNvvRY
FiSIa+K9E6VT91yPsWybKCGG00v1kEhDPczYqAHqWXvwkGinntWQE4Q2rYPZepiH6tOIIrUbEW0D
KxlYK3cJKNoKGuXix5UPs5OU2C/XXD5psffRLBy1dif2VgoJebck1AMVyKHx3LjjyS0s4gToEB7o
/5sRMsR63dRvxiE9ahNoRSZTHtAkRUHnMDpbeAiBddT1bN/dLPVpUO07a87kMC+S5UZmSGoozRWl
DJfZy5YdGVqmROIdDYv3NCPU0JCLBK3Z7n3b2mbe8t2zCMhNfUnNuJz2rIqrU9jRNjxa47lfXPwf
VvbIfoGSz/IkbUxzdT8xWeKkD7KKimaRxVNIrkigcBQZn7UaMbCZYAirjs7Miu3FhuCYS+Fq+ubg
ZbcBahx7La5tpmELtsE7zNr+ceq3BnYMe1QXihrUDtPXvQSjovZZRTCt/PzE2+9bl9oQZ0Qat8CE
j0blpRvVEb4m1bjJC1q0PEUanr6cBMdNGj1AQT3kCLqHMB0lV2oCPItMXgmpkXAayLIaWbAWjn+w
XTbNZZHTHa1CsNK8iQfyLRY3FTGk7dETGNc7HOYbr3J/ZUbZx2a/FDexzB3nnVvsom9+NVzHajB2
oT1976xT7Xu3GYMxhUCYb8Phrevx6k/l8MwVd9xatjKxzBervBEtkmeWEbe0vmMeoh93xjxuYUk9
ZCGXf8fwuG8jlDXNYLGwBl2HA8pvjZ2egiMMsuCqaBrIfIe/1lJXB/SffdnlPvXlEVADPEY0vaK4
fgwsxY5UV7Mdkt/gTKDGKXPLjO+exVK9SQ/bMd28K644bxmFUkccC1VbzM+57aN9gfAUEPg2/zmt
/wemdfo0///T+uUzZVhvfv47wzq/75/DuveXbfugQynqjBzHi9z/NaxHzl94ZV2GddxbfzpE/88G
UYZxNwoj33aZ9F1+k2r7P3O895cV8alC/y4ABCgK/6Fh3bkXhLbVnLZN/PPvfwsY1l2fOimEAVKX
AY2m/7ZAlNM7wKqz0Co24CqlNdqfmUnSvDLeHaiuG9++Qw5GKuXJpsaL8OicX0gluWnhInQ6yRb/
+imhWQFprETTNPAzgzP8BbMQ9L1pPymTbvuqCL8cjymkT7EhWBOdSnfrnFPUX2R0sDrzKZ0uqWNR
28exzXi+J+yH5sKbD5Hpsrc3qmCb176OvSD5Bpcy2lPxA4uyFZ+LKa29ilhnuhzRPHDXCSY6tIMq
FvidVg4UES+aT3BvuL6oU3WPMIvsNSiojLNknC3PZOvsbVIAgJ1ooBksDvNxtA4eleL4AYiEEYUL
t6FDfxDyLT7uvL9QleJx2zXpVKzS3j46CczsMkgwILX3rHIZ0qTgVmbAvQyfXBLkYD0KDbW0zM9w
6rHpWWm1Vm5mrNL/yd55LEeubFn2i/AMgENOQ2vBoJ7AKG5Ca4dDfH0vZL+2tjcos6p5TXgvUzDJ
CAB+xN5rBzJ/iVKPlEQgGQv0phqRFpFxdFj7xqLRFgj+EXQ56d7XXXUg24LVmOu3u4oscPQvKOli
X0sv0BWiYwsEKQJlIVIa0sGQ1amoCGgN8za+5gyVFoMKfyPsTBW+5AcOfWuFOSs4Jh4qA0VIJ/PQ
kV33Feoch1aQOajGWYUl0OoxrtPRYK7Kc/D2o3DoQv44Tbzhwa1RvpDITiv1HOfFCVKB2KcwAYuK
yKjBuVSDPAW8mamuXv16SpZVqVN2Rd6zlvkO5zkdatOm99HeuZZ7DCe5C1rS2eyqOwwieLZMVu0d
UUBxdwzTU4E16NjihFnImkH2INE5xXwSjUynM+FBpeh+iwDBDeqR+EhZQApB3nGcWXM8k8T+WaY8
llN/htGF2Cm7HAaHeC1HrlQDNv0Cm0aNaulajIFB+eNma6u2PnyHqiotuvStKRmSQM+BpD9/aqXD
JSRy2k+1nSPp1VN5go4qDh4DDW9CmJzbdUmE05ONXn2leS89b/UR9enR0VnMe3AfVywnOQ+9+Hc0
xUwaD5sF6Ponh0ksRABvYZjsVeL4KhkhYDE4gupNV26E1qHJ4z+JU6UPO/QMlO1/APF3O+SN4TYJ
C2edTJmxYqH1xfK0m92T+MiMj7R3nT1imrOGDH1ldRTXaU3UX/sZIu3cJJqr7YBLEMJgO4TxvqKm
0J76HPpAnaX1biq7s6uHBRvdwnipw45BWWVs3JKxVRX1XFkErITh+1SgAhFd1ALYaR5BFKuD2aAG
bKWOuwYjI1lxaFx4FWKSffki3Vk29CdZ43wnxBPAIWA+T4cZ40sw/mQuWzg0q8t8qlOQpji1MgQw
hENp1TbuehxDTnGu/Ujbj5WHhbGPTnVCjOcM2BbWZ1Zo18H4Yypv1XuJ+RPYJMaVxdbNW8koTTk8
BKXc6roBdzPssNo6utomZAucOt8iULQU7xXpgMfITuhDSnZh9FXAvNBDTSFspCHVvvPRb7ElY5A2
CyienbZDUUaYJZC/a1J0t8RJP4j9GReiGO0F9TSsBjB3OeGkLYuAoEH6prECRsAfQfMekU25Nka3
eMTfM+GCmpiMjWejqX8ym5Q0R7QrkEZ0K6GWbEfGBgaK/gEzBHlx9j6YdOKFg/Ia4HkQOZnLeM22
hgs0LGP/q5lFthzN5BV2yeyUHX1M1m6zxlFA4CkIrCF867MuPbVoabZGXHkQIYcSIWHMIjV8aqjK
EPnihew1yVDWcRda4rW8XqBtGu1kqeKnxYBAqVz/aUMYmjN5w7D74Q49RSxi+Z2y4lxmTJa2kxGt
Gr1wVhaxiHibGPxG0Yc25f8oUC1rq2TMV3vkFzJtaDrertYg1SpIAgC1IoeVkUcYhDquZ/E8/xcl
ubunWCMPKkEYHib9LhuNb8/Sb75NxjGYKZxcxXBPB/0f3AP+lr64XPjjHM2QeO6ewZW1h5tEe5mn
De//3je7/mNMZ4hN+jL44+dU9cbVsMU/dhElJEhG1U9U1Q6XsNBPeoSgk+QLf+d0EhY00dTkxunn
0kcQJ7SKGUmif8VypOrsdPdOp24vXXZvu9DHSanMa+iEV7Kn/S37Uu3w98NkpyGPbRrGVE023OWs
vvrugIN6ToB0m55P5w9d5r6lSTpeW8GYy3QK/aEEsmVsYekpNus9FyCALK0aVmwmta8puNiMGH+I
9+CZ1VkS0ibZ3cqcHoPJypy9VkiULkYfUTfaykKLdY8ze1iXXv0xTUAo02FMxwVsjOEclc0AkpfC
wE8RzM3JPguZYArn2Mvtc9m11q5MO7D2wD7TWvvVskEt8iy2HpqmjRvyv1NowkNN2h7iErM2xoPp
uzRW+CWdZR9MG98S6ttOXTrTYuvXoXwUY8pOUI7OU6vgllgqQPdRqQQ0VGIzOlxIp1JXlJwkFQAv
X+QN3BLDVQsbLfIlkqy5R4GDUsU0Xg0Uu1mv1Xzmmf7EuKd7wDbsVigKz3/PFviRCRZvPphe6x6g
B4KVH56sMneOeT5sjdBg0W/ASjgA311XCzo960srSn1tEZ5wCG3vZDmmCRUJCG8OEh5gkgQ27LTt
yjeb6gxgi0uE1N87A561rtvDH39rQSxkhmnwTO1arv6aZGlQ6GmHFCjVcIszFfhw5i4CRtgec9h+
qEq2sj6ztSaxjCcXTxmCE/TclfVc6q1ziLyeJ4GBMQvzA9NwAzsoREcsQrnDDtiSxXivyvYMVjx6
4yI+WziCyBuLxTlzoDVOGm97kACt6jLpHjEzoo8oKo2TyjXueVTLpdbCtSPH3TsC9jp7aeNtnYn7
hTCx8NiQVbQNu4xcJ8s6hm4kV5UrslWGqu3eOijIhBLknRX0nlhwktOU43cqGmGzSk/ac47qkQMm
gmTM8DPXhlssGTHmpltvRTluY6sVFwawxDRJIOhmTe5xYAX6o2wdnv4TW5fRmc1KBL6hGzYYpCSB
/1QFqAon7p57S/Gqo5BfoMsPT465ylllbRMfi5IZTfTndXDUPb6CzhJ/KX0a2JT86CJSpK4Wbw7j
2zVRzaf4hkS5OmdAU4tJnU2pBSQZA5bRCXYbZfMN2+KAVIXxAen1sDoZJuFrXeYkN7BGKIAKCko5
XyvnlOn66HTD2Y99xAKgBpZBW7RLTbqMHev+knUneuZhyUxhi+uWsU+ne7ORjDiw8Hu0QZsRUbBP
lUe+BkC4BiRE9Jfd06YPHbs3aKhLLr86lX4oG5QN70+XC2fTRCFlbAT703Efuoqng6zQD+Q5SqEg
ygDXFr9JnTNtzwO5EoN1r0acd1aqeSvwDxtQEYTJuP6DYuatjMUziKcN0bgHpFLAi5IRagBmjnAk
RRtYhycIfI08Y4lSKr9MBmYoq4/2lQ7ri5yCRWRa+TbVmWOR63bMnIa/3/XowDzkkzW2xVWVutku
rJuflET2rZlgjoib3j79DRkdDQMsbcm4azCV+9Q36tdNtjFcnz+Kh6ExYIWux8BbkeoSnO3q8397
7f9Or21atk/f+V832tffuI3+Yyf+77/yf3tsz/2X5ei675msvlmQOnyxfy/EjX9ZuqULugWbAscX
3v/vsc1/2fwifa+rWyxXbDrjf/fYhssa3TRYY/sGBwdN+/+kxzZZov9nk205qMgMCLMwTISl0/D/
Z5MdK/SIpFhOEPv0DIUo+bR9RelGts2LxphtkvDUGHQ2zURvZS51q5B7eMvbIW7/ASdKJBmNp6Xj
Bg3iYtMT1IjeOaq2+NgPoyu7vUzNVdv25+xdV3IOVIN24WnHSrIIbgloXVgaMak1D9+wid1t4fdk
2U0AHGeHYwc4kKzoJxbt5LngUMUKnRxlWZzbOkS005kLdwgewqnxIFXOIabE1ZSOmHiYPrrQ+sCD
rzY1K+pTQXYG/h0tuEHk/Rnnro4tdcpf0f4xrD9BxeNieLB9dCHwdwwOc5s6KdmPQ0QL38farhfW
LZ+M7Do1bAGU+aBZW4UeXlu3B0FmuB1kA7KrpxEQTZK0V4u45K1Xv0IND1bQgvG730FQfaOyqT3t
hfBuJHfkkGDMHYplJtHk46tdUQCaywTmBCmO3jqvYxtwzzul0yYIApO5ggEUrkB+F9TMlFWjvxpp
/yJ8fAB18yYB59lN/2tnxrngeV2QX6jaLtp5NRiBzpYm1nWaJz93fexdTv8+VRy5o5qB8v0Pj2ho
1ZbaYGmsdsi39WWYqeFS6861sdBVFjpxW2Nq60skAIjbEvWUdO0/htMnuMYbHqVOIEhMgkaC+5kI
nRZ5BJEfT5Wq6rP09IOIkvQc+QnZthUeSzE5b4bS3o2M7UoD82rdlSRi5i6wA2nB+RkApIKOsACT
ETHX6sZn6RcJRig0vKkKN5nRwZiplc7VabWXcBiuMYRHtsghI4qUcIvYmsKNOYbPinSN+1TZCIln
YMBoIeYFOZwlWnJpBP6ZumJ7GxZTsZ6Gsjw1dRvsOOixCoicvlxqV+HDu5lqOvqgm5y7wtE8fPHs
Zkjc1czHpWIY5eGbHHTUE4P6DiD/rxE/ncSAkrmPnJtRF6vOsqHyNhMg4CATOLixobW5IM3KeTf9
/NiIcMvg/Ru13BpyySNqbPKxkCWElnntfHdJRf9oTACv5dz7C+cxunVBVUUKOQiKmnmvT7I4y9tF
4bju2qCARD8p0aswKmZzaO8QqZT4lqnGR8f+dHCubkxGLAuDTDNaeRZ2QvM/tdb+1HO+qlY3waJt
ol1X67AWqoxGhvTaUruFMP9F1pQbrfEO6INWVuV+e6W9bUfxWYfikxncuKhWdicoCNzukgJbOsPB
X4RF9I8t4o+/gsx5h6frvBhdFdzNYBloAe9MkrxUJMTkyS/la3qrOlaung8IE+jSlUCUZG8OLqHr
iA19QoMPhmEX+I9FvWnKp45Q5RXAIb4/BAoQ7+x+iVo3/AkDkMHlK4sXbZ9P08lgIb0xdXky7TRd
eoVTrfWZMQITuXxqmubXVxiIYcRPeKXYTnvxKiTYAO2iKI5ZaD3hrmlWcWfiyJYkWfZhOZ56G+tv
WbL7wbO/MrXYx99CQiZOgZvWsatLGEDSjgQeS6HSJyeC/wMGTbShoRFMN7QH6Iz+toOzYMb5P2CI
nkumGFPRPBCvbwMXhRHXw9uQ4qgYoK1N3gJh3yUuS6ou28Ti3UcTWDthnTpil+kKFL5zryK/wfG/
6bXby6RyiIm13OiaH28CRP6L2q1GRl6wWCj4qsPkTB9s4cUZCTF6hhFffSCRibgiurhMFqH2uOkh
5zsW0M4/Gd6cmCBErOOkRsRCRwBSQJyKg1KRp2q17IXd3ADxmsi+LSpqACgLIrahEQbv9hSULHpY
+5qudsJrBYIwQ4wOYuJYjToS3S59aWdd0T0Ma+M76Ad4KU49QBW2qyMOBig4hgfSibQ5DtB8181G
RQ3e4JqD9rtt7enacuix3gsqtlA8r4eGnyYW6P270faPvmbczGpQp146zykQmLUSZJrjrOfCLPUN
NCB9y7Pl6BLYiDLS2ZICJJgckmoqLI9oltJG0p2u+Wa8i/A1tc+IrCIiKPx1OwKs8Iiodc0UncPD
CsBmVW+pJ35akdg7ia/DavTffHIsEBbY+lxRtEgYwANLuAZrYRBS2hbvquOFisbR2pIXdSAMl7Hj
NrSDg6vEezYhszf50wGWrUuO6L8vLrhV1ugmHVL+fFTudu+8tmkPJBOgTZIPFzWJR0si+VnrFUc6
kELpF9j5eOhddFXvFBG1V5TVyJByJt5VxCZdxzi+0WfWWat43HjSk+uk4DL5+6EFfroYhhZ82kCy
bFzZXw7CskXjEH4VTPG0zxvHIFFxjDdJzyoxzIq9roXOc6+Zy6b3tdeCOa3Vy2DtREW18ZtYvagp
EQTG1wOGcj6Fej5spSvdFc/ZlBgyEO6IYt46M83OYR0MsM9nHqEgr1s/gGv2aGmH/hibzOx0l0zl
iXdhZfrmR55SCkx2QS6YIN5o+nIs8GXfCoLveujaasXMDrSV0qetD/E51Q25qB1UxTaxGhUY+JXw
Q05KO98DZycbBkxCqgd3suGm+D1xeB3MAcUCVjDEwfdomlYdLhvIVMQGGu1V8Thc1cq9TXq8yoQG
Rm4ahxVPD3LA3ALUbYjBMWqdbhH1Z14nZHh1oBNsG4EVCY99nr4k2xLFeCuDazbRp4i6gyOmx09N
uSyEzrS0PdqazvKZ0AvaLYdh4Hh0NH4bRdsDRlmyMd6brD1JO3iZSvacgTGu7SHoDz6OPeR9sNMD
UWORMKfkVIcJdIi2uWRwi8gt8cylTUDiDnc6wDKyHZvUuKHCJ2VjvhlD0+L6xbxFfJh3x5nv3Ueg
D2tCm4kr9yqesRcjqsVXEyhcixK2sY5TBnzJCBmlq4FjThMr1SDtdjblxcYTc5Ky36+6RnO3sEDs
taeH2aX25QYX2p90zFKCN0JF2VSK2f3DMS647Fm++2c3V68OegaUB+bS6j1vT997arw56oP1NP+U
/04ghC/nxa8OacDsWEaXDLPXbVwMxzhRYMp6ABoRD7zV4JnAS7pWO6b4uROhPjKvha7Uk0BUw7FG
H2XhxXFd6xi3E/sgXfuZgWQ4ZnGyMUABTGX9xHgGiK7H0OgF3cmvxd0kgOYQV2a5rnDfrGc4AbYg
H8dYNBQHA1GP4Nd4F3FvOJICPCETye0L7xRFaFe0qHMZmE8vuw121PLb7ORH61Dku+BZ1lP1oSp7
/PqcTMoz06g+CMngIZo02rMmQO0RLOGQQXvvM/xSGcXzGxCLeIFZQ2O8q9CkFuCphj6Avl58IUsw
X21pLxAbNGuvHoEulcHwETFLNKRe3V1SF4dqZISuM6nIAaQsBi3RTj2pcYyZv3lCvmq2SK9RGwAm
7pJ9MjFz5FrFMB5n1e/fmECMwN+hk7v4D4IFbTFHToM4jlSwHOdnon01cXf2J+UBgvK7Xdn6EfIF
boCaMNB17z9MSKSv+BKnixkI3Ib1ZL9ZsR1v0XlhaPf0m9Rz+eK5xCKGlquhhC+dVRG1ZADWeOkp
EQLgYFI8Q6YxT3CnQaXEkXjmZ7/kbUiCmYpOelOIl2ksxG3+zICU+wI0SNzqEWiIPKSZ15+aLvn0
ENwzVg2MtQVqZZ4/jDFXOdsTR3lYDebf9oNsOtpl/6y5Sb9qkbeuPMQj18kvvCt48PiYyvyaoPv3
NcvYD7Pf2cbvu9LdxmKhgzgNYDuihrb81se0vvz9YBtE6VXBFVQUTdXQbFQ9kXQ1f3Aow2/4oV3f
KhcOegBCKAbx5BMVdw7lqR7yawNvdYSNt1FZYtz9vuQoynApiQCDBDRy0qJ9r9gzF5G7PKvJYqbT
IyphIj4tX8Kr5X5BILKqYNoBCEDnrzPfdy2AjUzd5LM7ZibUJvjnMd/21SmZQY0UOQP+7d+etKWs
QksJ8qspjXABS9I5u5Vn3CQ5MpWpvzaBM/7oGZTI4mLXDWxRtz2UMRxSJcs3R0LGCFrn0+17e2PO
71Wk+m+bUe6FE8036rtdFfoerSAJ3L/YRgDAdaW1RvQlt63DrnkW2NqD3zEOZUBrWfG1rWmLvKYo
XjyZvjRW3WxyYjzWSZNmX6b6SsAhHVLVT2vGQtbBryIobg5OkXJJ8Oxe6+Jp5ZLLt/V9eDLMar/z
rgRrb5bpJu98jxVR99SVmHwCq7gPhJysO1oHC3CvhAYBXjQk4TJA60ai4sD5lBoHSDGTv++rYThh
1XEJ7HziUAGQ3eWzX9wjcDt2T3FPhtwwkZOSj+DdihlFyd7qKkUdn5qeDtypXocqyz8iPSCkXKqn
Jpr6U2uiMNVHpX+iGnyzzcp9cuqmODkVL6/m+fpnF1YveYw2NYwC/6g3Trz6++e9GNS1VZe/c6tE
rFe5tEPzHeUij/JtmTn+DTU9vSlKF00UHoCS4cLCEXyywHrnEjQAhCddTYaFnbV9DVxkSUNaLmHR
8P0PmbvhOl5Y7MieoWFuUbEZS1MOzi7LQ4iKuNu2TW3xcrktNkEisJ+yzssQideE9W6H0J0LzvwC
qpYcWtcj6p6QiXeS5Tp2+G1NtHsknipsxeM5zjsYNSYhnDHjjw1Bhi5NkpIk5pBGh3PWXmGeaRbK
n4ZnklOte+khjtfhPXTGW1tK80i4yYxioOHgFL5nfZwvsyHp752GFEfpBLLnepgca+IMj5KUm63y
I+6Jiam9mhm+IlHTShVg+OoAP6mrV9GLmY+vpmukj2DUYenPWcPx1K1RwBMtyCCBGQrpgWVl0PDb
YChzKdZjh2AvKWHI52yiH1WT0IdNeraRFBskBGBRwg+snRu22Wfh0Cp4vWutRAgOVARZe2XcBZ/b
UsOmqtFLd7PHwe54QVBeUGiH/qPTo3fu8SZK32MOqyejzcxVnDOPt+k9efLCLWfkfk4wIWGFHj5U
qH8AU8gBkyHLtAz/VEn7hRMi3rJoIACIy58RfLdlQJWe88i7N80oD0kSHgNGMWjU1S1n0aEWbEea
jRWHwaJpBuuQyJQ1OgTDhz+6oGWs6jgzzoKp/oMSO89JB/WNOUWhQ4bMjxyALu0j9rDGgPTU/ie1
i11Su/7GsEl7KrJnGEs/jZw+RpK1Nsi2Pq5ZYH4xTYJY07G/5r0kN3haKHcYeGIxFBf+BwIr5Gi5
TQ5Wkf6Byw+JQ14zGX71Ti4vGE6GjWaFE1DokiwgeBJ1UEevCQ9mIMxbQKxzQAlKwra7B9oktnpi
fTpaYK3a+AKSl72/Xf42xiQ3FXGHjOvk2bEUMmZZ2EdEgsh4SfFdS9Hlz7CePw17QuNCqNdO5/l8
6rcpYYfXlGXvLWAhOKWyPCiU2Uc9BDZaZo8xQW+hTZwJTKCJb8jrG4Ae/n2zHd6IDHgdmW6s00rr
EbrE2cmdP/RzCtzfT1FY72Kvb9ZpCVUtGBzrVrvZvmK8dKy8kTBXDum4Np3j0EfNyorINslMXS3x
ldacl2UGlYEM7aRPLl5o2Gs7JkJmgpW8TWuSQWV6b6QvH2YHwLyxCSwTORRlM/F/LcHWwPOJM2nq
Lz1KtmrEnjlNucbGqU4eVdK+24k+sFv2TwV+2edKMUTp7BfSC67YXCdcdzA6RjISpwhukNF0RJj4
xLYDEkYGG3GXlQoQUD2Gm5rk9n2ekd6TDFn/lueTWMaaCO6FY4HVs5mtVGibN1aHuVM1Fm5sF6oc
KSYHP+gtymXPuueOtsczZJ7//lLsZuzNdb6O2sVZpi5CZMk1qYuDW+oNIgxUgdCUlmyYp3OkJeIx
VicnMc+9Z9rftoo/DWk0OxJtINoAGmaA57+XSIHXHeupvs5iuvgKnSHBEM/QgdaQvRh0afMwFlKZ
aaY/oSJ6KHieT05Wu/nBrSFhBlX8bkfRQXIWqdD/hTbbsUnzknOgwScvow90pOUSG5K1Dnz2s0wz
mcKWFCwM9VwA8iHyfhBG0O1hd51Nr9+0usaKiKmhhRDcZOgBFaVmtx+U79OryCtmzVVLZq7BhAw6
SIa7scYi1bZfZaygv7EndITgSZQzefZg+GpC4LOUGqw8aOZGiJXBSKC4aBYmW/B4+tyNsAWKYpYq
TYrK2SiMDT35dA/y0F2jfk3xrXwO0hmObauf3Sj8hERfXKoE9UQEgJIssNrdVCn8GGWOxaFw5Rdg
6v4FsgJxiR462ywpNmJ0zpatKvx03m72uf8ZxnxdDi4jIkvIC/AMbsC+fmuAy66d4ByHQ7aK4TZg
GjnE9DHLTM/zdWgW43Wq8RP3uvyS9HbzRER8iN7dW5AKtUK7DaLOTp73bhuorNySyMw0TcMXc7Lg
HHT1AM11JPw5ec2Bocf5dztEp64uW8pnLKXxZO4S7syFHsUHOPSYmU3tHrpZwLxM+2xjRNOqwn8k
AXEUQdOs+JJzjTLdrDz7CULIP3GYb/wp/QNU0jU5rDA0JQ0WDXph3FINedZBTZ8bmGLHqpPkCLFq
lPnZ9j31PnFDNRtcPZwGRojtwbVd7GYBdvGm9A+xEOFyoNPeKSe1dnrFBRSBwrwwj9Fh4wfGcQzz
Nb+UkC2gvdsmTP8F1/o2MJyPuiDWsBBKu6k6ORrVSOr2APHbHlvt6iTUE37LGr4MMjJIink/Qfmz
shVXfh+yaZVR1ROE6EJ8Sur+yQkNNLcVlNymEbxsA0av1CCBMR2snA0BahZBn6OTTIPjO/6KK+cN
cRpKMsN1t0bvZi++0b10YxH+GBgIIi34Ye7fn5h2+C8yMR6SdIuiH6c993lOdHey7HzpXcNeW0Me
yw9DeztN8Lac5E2IeLj2PkZPJV9kZ8f8LFmCAgbpUMqGFOoolU1blM9S+aBhm/Ss0SyvcCt9yATs
Z1b5ydZAwHKKbdI/mAo8TdKc1o6F4Jxlc7gUVCH70TWB/2hyIHM6prJLQGQxosm3umHBuXPLm9X2
2UtFbHxtKAO7oItnPG8vRMUiarZSElZcEnr+hnJwUfunoQuPVebnOwJ4XwrbgTOZd8kGykm1DHwz
P+hzb8VyBkQ6bdNBtGLtEx13c7fIghhZpaxE3PAMB5lhPOOwbQ4Pf0R3/h47PZ5OtU/snFZ8KOOD
UT3AkwQHLw+X6FHMI6iMZaUr/fz3gxh3CGLau+9PyOhY/yYF6ULBrq/M6JxRRm4L6T/GliMSK+X/
+xCa/FB1T0QI7vNlmZoEDhPWFogfep7oomURuHrQJ8sCONQp68VGJjzYBroFoPjMijm4TxSBb/xU
Oj0139qg9Qf4Ds+s0uhQPEB3s1YudMb7X10LMgFg50Nr78y5hHP9LFpLruc9NDZAdVTUnOMZoiZE
WoeoAoNr4pBdVK5BU9AwdR1NnfsrtFtINzzGlA0Ah2Aod42dF4x92G0nGGxXh2ULT6a1SqO3bsyj
GyzP6NbVvGulbRyANJ+jXunPIKaSu92l0AVYrZN2CPt9LgCS1rZmuuXXOPggXnK+m6EMLNYY6PPH
ybIxVmTyrCm1pbDcenFuf9Qolgo/PNgxmrQ4lnvs6ZRSRUPlLop0xe0UUoeioDD+DBaqyYWkd8wm
FntlS5vd0ZOtVMRUwJczbCWuun2ICuWWNQyy9Nr9Mt1o1szmzilliLQOhsLcqoQtVIki963B5s9r
a1g3o9I+O5MEgsFzuaJq130EfUm7aXvwRIJzZIQ9FUcorzoQCpjxJQsdSPCnMFWEQ0CxTmTen1US
lvxLHQnU3UFafXNpyANchHEynKsSvWdC78Sole0Sp/YlbB0GL8hB1m3yEaRZBGtLEUBiJXsdghpE
VIVqLWZVVYRlxOOpOnADNkfNI4cQ8gRgUBhswKF6YIXDCJVq2E2GBsQpVAA3gbuvOCKdVznP//VK
+y5R/fO69NOmaUxnHbTgTVOtTQ54jpo1OL5033WA4ms9hXsp7NM4am/MQzICVPMPA3Hhc2LiFiPH
kK2EnrbARtpsT2qDQkPBGmQy5alzcwoKPLoOEShkA5rgReCxwqKM4wzXqYSNb3EKeah2lmHfXTAg
c274hVqXoVetTfqONsnik9urrR+ypoa5jlwMCrgH9dCM5MmbujO3Z7RJQ0SASLeSd2nkW7TQOy3I
vV0fWe/DLPLKjHKtCu3T8xWqQ7bFkqosHPTXuvY/i9BYIrN8buZWyYCJtHHq1jhLtIFh91o5yTeq
wSN8veJqYyzfMP8/GxEWP82wip3sEIUYuYGlCLjBSqiRALMaqUeO2xmNnDrFaImZ8yXXyvTKKzmU
zzVBzpeSVrMMmFRFOqer3yTcj8KAmGkO345hVE/W/MHRYm/VWOahxJqO+WNwjqL9E1oYj4n07m/1
rOehhLwGhVLz8KFmbxFCrcCxeNBSc2FN5bXhNcC4iMautXxzGfTHMZX90Zt61HV23y/8KgnxWHET
W70D41CF+HmmqL560rQOTLHyjeYnYEjsPN34gQ0HJNCb52TwgUJ4XneKylVupRyEk3JoVk1yAoeB
wSOt0M6uY0JTw/gea0nyRPwVtSZpVm8FKfYZ+bkfZU3MXBeIleN0hJ8yJw0wtbpmuW1cnd0Cueeu
E26F6B8sp551kFPJmD9jXyfCHGWq4743gMMBdOVPZWCuJ9ljsMMO0AUse/s6ea+5fhY2FaTtQxAJ
sPS1AGnxZNU8cDoAypRsZWS8wAtBhA9u1Jy8ixHQBLUNzLAIsbmuj3tUrpSfjbNSigCDYFAKv46i
9fWZvEkvicB9xOHpNoUxsqsses97kuBrZmKuoYXLbmL2wR1UQcehJupMawt2qVpGhfhJNWUeZui4
67FASHNg+273CsGqhlkv/1DHICtGqmRGIbVTtZEsDQI0yQstL5p15Aa/la8TEVx+dX6eXXIeMlaW
YeDtZbNMBdE8OeZKWLyULF6zGhDrvopQnAN92PZZ8aIX48XQvZs/Z2dqLuYM9G/sBuRDVOLVz41o
4ZhduzAzSogoGT8yeHlmSSycYwYfuAPYibXuS6z5PeJncQrx1SIZLI55xf7aiN5N+Ea5uVJck4xf
eLg0c/6pYRO17DFZX1Wi+kfXIAu6PvbNTjMuZtY/BehgI1hCK6dqn/ntlzIfDODWLGvIEBpeI0wn
y6Zw6ieRljX4WNq/QrjOmp6hvs8e2sRLaEfK4Xfk7Dv7kWrPXZKxhRuTkyYb/b0ts++koY4OlBWu
sDAXa3ee/0Sg/LeOslCStiNIMp+7uG707srF0c4x5WcrLBURCfqFse5hGoR9C1XwcNiGrD32wwiM
625X95q2LhU0VEPmwTpHfr6iCczWTmKQPKYLKDX+h8+K4ja6ePktE1+lI18a0qLRbmiPUIycqMgR
NgjRMlitsj0oIYqnwXGeKmDMl4rQXEwrwyMra7EkKzdkoKLTlrj6jeaMQ6kbWWe2rJgMa1w3gDNu
o2iq/ch88f9Qd2bLcSNpln6VegHkOADHZjbWF7FvDO4UxRsYKVHYV4dje/r5oMyuUWZVV3dfzNiM
WZoslUpJZAQC+P3853xnVaUWw0aU8juzCswa8PSy/kzmutuO68LWAxfvjHpi2q8sq74malwgQ+vK
fw9C9KDRoX8yveHsC8O7elAAOxPBtteTHw0axxiCvhDpCAWot7ZOhNFfDKQbfTTK2O1ZBvN62+5l
rAvg7EQgT6lt3/ksjK+JgIZaeClctgADsK+rc1vOeu/H4kMDgj+btFavXZ3hvRCwC0M6J9GJsr12
WFYpUJHrlr9mVZJT535IWaYLhWqrqNzZFXHhb0bD2cRWDfojjV5DxhsUGfx8GdACxqb2FU/gSuKi
psotaImZbpEbEY4TfYqjmAyznmEWTWhvbmDcGvBv2hqPj0kOYGeiBK5zMEF7Ssre85bneo6xBS+7
A50i3GUkYeEXRdGD3eU3LdEKniEo6n037DuNn8Nr0WImGskQlVzLKB6Zk2pRfMxWZO+MpLkj77Tu
U8Bso6oRgzoNgeiW6qEZQ0b14FGm2k+TRQOKCYJd98ahj4GTph2/uxSf/iTopjAssK5Bc8ZGSi9U
IQ+zJezzPAz6wG51oCUlmC+W6aVn3zHDXUVZWlxm0y4g6bV3R8HdsK1c9nMGx7z4M5nM8im2xQdu
Hw3Lk41r1qh417k8bS0nVy+GOTTcvhz30ACCXAN7Di7Uvm0thw6vhjKCrewtUAaSMigAjtnZYyjj
oEMP4DLmDvCPdlqRrEEjfJrLV9kJrLUwhBy3cq728gMlQWgOtCi6UdrvaY01VmGAaBjNtbfvhDse
RgIEd9oilJJI+2QaHZEqu9sFqF4bvtKzRaH4Z53PD/wlyAADJgotq/yBWf2apNcKWWJOo6/jIrrn
qWe/DBmxXJJqcBia8buDRaGTyVmno3OkyIllO5G3NLTxXAR+RZ080QWDj9kVR9e920DPd40m2AQc
8mkdak8pCrdyaSPyAx5F7O4BKGqKuFj3CFO/pDgxiK3pB6eYLwbEvK1w/Wf4AtQ+VWSjA+o+McfY
bBAouDDo04vaDMpyqz8SQnEtHUJrzwKE7o/iYTDzF0XHceZ2PzAxAgRPKd1qvs9kEubI47A/cRRJ
pD7m8AGYu0efvnJyAC43/IpmMmqorM84iz+LcTmZjVQkefFR90wMnTnFK2XXPITa6EsbeNaR88vK
kouJS5Mw6sxZbYiqEdIvu+HIOZOc1ahv8HHUZ5k7fOMpclJPiGFNGpoU82zbV8oN3PkLIjNNRGqh
/zrZN8AEY3bT9BhpreJNtOIBqPQ33uOTDLGm9YaSmwQcTUCdajL02SpzugVJsItY7uH0wdRehtbF
EJTsCU5qucQFMWch13v8naEbBbzEEeICZFExsmUNTSHpgq+eoE0Ev+Dsud/GeLqElFgyBmdY6BNy
B1WNcpV6XnGtPFAZntlyU9t4o34slcNJNI8eDAG1I2IzyXXMGhm6AwCuej4Y3nS2x8JdtYszRqvs
zDPWuA6B880ivrUPhpPhe/q2JZw7hcWuD6i8qYRzE1j7JXtzCGaw6bNqo0tjVLciIS5QIwLA2dUv
ISt0il7j/WDxNiDa3wDTm4gpmtioxmhC5fLdmB6kbI07r1uNpruPSxdjQwLvfcrsW3aqp7DMycYx
qTHy8lwSw65KwjONVe9+DBitoqcrc/3LQOm3zSU7gz0/uzjwD1aqmGRwDj7lLsV55SudyI+2EuNt
ajAxBDDtpDXQedfN+ZtXIa/GgX71Zhp2ua5ep1jj6OM8ux4V201s3afWQWqILbJioJkX+rplU2hC
9V/WJg+h5X6FuZteJO8+J+D+zIR8qtzhkNgFxoCoefKAuq1ip+eSjPbD0rSwCGbqEARMZyObNGOE
gix5l2YwvDzBtrHP329IiKm9T0EHEVuUzODCl32NyupHgPPNAZmyHkWM/M/QAxU5+Sa8vW8XN4Nk
w5ME6Vbknrlql9qB8iVfvGJdxcI49vv9uDAgZryujEJeBXaWhCpFRCE6J6mP0urje4y4lDBN0b3w
rP5c2g4usyQhQZY5wQ7HI13FsmaUApC09iSsyCnmA0mO7KO2c7L8yFz7JsoTytVC+TATcHVwmplV
sp6wZH5k+glkdXRM/PIJ3wcXdPhOvoQWI91sjN6v3pKYlQNTCobkUxk7dLxZ5cNUZCSijLJ9Rr4/
TpV6SomwfFiNcxktCj2oSDR5LCxcoc4Y7oYFcu0IugbcCDw2LSlIREct7depKYMjT7l0G/bg3MOA
My4VnpAsqtxZcb7JNnGWvBqFxa1Kj2y7ZnCvkmZNi0cFWbs7Mfyw5xA6a7f3MlkCIFDzChPDe+kg
/PXum9kEM6mcskVIJBFBqdKecMkuLi0PDySmUmlSKzkDfW16H20bWE8xGnjkGjjdQLaeqTdN2bmi
9uis2sW2RVAioFBDxP6+SDDeaSvelO60LYH2EkuybsVGxHTXQeqqLgqRmqsX7bOonlDjHhcaMxtO
7kusLwEIehracR9+L4uNDed7z6zwwxgY9gQSsi+x5fU8LtfhWU/i3LW9RMgnjuTXyXvcY7uGecQa
q8GVAd2L3tUyWJtxiPTh87ZW5XPRROEexKFAwDuYMQ4JtrbdUkOfdv1nVbdPc4AZ21ygQ0xOAcfW
MxfLtFL+AQPsuCIytPPb9iUwu0s0Bs0GT+Zm4ECZjcVSojBCc8RhQTPnDViVeMM7l+2BanwpuDFU
U/i1+2GE9te2angfHOy3ceXeU4KpOb/sysR4sxLMqo2g1sCk4NKqOSABIfy5wH2eAk6p/rdCkgck
/7yeSKRvcxYc/dXoeCEj1tkQVQEOqTnkSZ2+DM50Slt9sAnycpArl37HjOB2oo9G1z+LRMsdpYXv
UEggLqDMdZX6inPQ3gwlOWv7hk1Yv/4lYnD3ewb+b6Uu7qqk7BYy3RJ9/yUaDz2PxH7geC7EhsBz
F8xe/QvHDqG3KXifZvawSm0nK7Y2+ej5ME/xW7BkoeIZZn8bsJkUxt7NCCnZffUlxMTldnRi/ydf
jvcPX44nbLYmPtl/zzLt5cv95cuxaMaeQyK7+4p261WKd2cYKphhc0+1PbI8yeTsk8UXDwuTlnN4
lXXjV3tDuZ9eaQQbSu9468Zntw25JC3zd1DE76DCf/Zy/YUkwMvlLdEG82faIuBZ8Oevr3YcZPRC
zfuxpN8s87AB1TIsD75HLnNoWxrjUPtWFPbedWwfoHer18n7sFLiTH6/NI7FDh2TZJrdmCvy/260
5n/wOnyr6qklv96pf/ufy8//ADj+6Sfbn3mXe/3ZTg+fRM+7X1GP/9Vf/Nvnfyk1w3XJNfAfp2bu
NJncj1/hFNbvv+X31Izn/hbgl7FIuODWtn5CJn5PzXj2b77v2IGPYOaRrAnAT/yBkbRJzZAvl75n
krYxPZMPxR+pGSv4jQwiUoRj85khiGP9d1IzngmQ8k8fP+E5Ll8WllDp8M9fMZJRFGVuQgBjT+EX
xdaFgBcD2S28i9pwOJb+5G4TcrZ3JXbI09RzB/QoiaFqAFAUcYeQkC+c2qc2HjkdkXgIT33YkEv1
cpgLUZgcyGUaBx+v4Z4aDbJjpnAwd7XGnUvMAE5dG390uSJIjoaO48OeiWGbQ7of2eacsHdXd7GR
jNewkbQMg9xWH3GS2AfW/P5ubkvyunESYvFTwVvtyuiFRX289zNwZitKoQJID5LacNOrb2dZiE+i
4gDkIo8aJOrRiq1PZy8pzgkHW0rXFqjtJn0awAxsq9hZOplUhTuCnaA85bS73hiZW54r9NqHRFc2
x1rw86tqzuPjlMfVs5WZ8mpQJrExLAwTsGgqONmsndtlN4NRpleA2vWY3xSwla7OQl1bgYR+NSwP
YDSa/pYKiwk5p3GODAasqjHRZKBsSMuMCjL60FK7E0QV3gCgZsT5bewqqp2uTYJ4y6Ekch4ljuob
qkG8TS7YEivtNq/gJUMmtqn+5s7hDw/f/vsQ6zegWkULmJ7Ha1MXPnV9fprdkQIKXlmG1heeZsGB
5u3phi60/LtvFRisuAxelDMALNdBdtuYjXFXzjUl3GS9nG815ps93o9lqwBx5NplzrhXGf4gHcro
JpiCEDON4HSYtpg+4rKlsMhyIbgHprq0ihpTQPcs6lNgWklloduQa4dDbSzFlAQbi7vIrbIrPGO0
7UY285fBzn3SJFXzxdBiupm7hsAh0wTWEpN0bNexwi/MhuhPxf8KBpDoR931Eo+OmhUSZRPsWhPA
0YB6cIwEaYBcdki52hp2ScLjSMEuewI40e8wjeXvbmxwCFSJnaxRW+ij4qjzOJeGsR4nvOTUFzab
2vAXoJpniYMYDP6woMsfaDWYb81a2puGxtlTLNy7poKLGeNpcvD1bmpiFRsntLynGvV17+QVGXmz
dZGQ0+aEMaR9z5Jx6ldoHf690YzxWx8Xgns/1KS0L927OcxwZxstrDFSLec6SRnz2XnY9Mqw4K+j
1F8VOekmVgLpKTQKYFMA5fh8hhY8DcJYBi61et3Q9fGQItFDDpTWzirNYlNNpXkW0ABpEM3mQzh3
7FlI25Q3NV2U0MzyYIdH1ydBh9GAzh1BcRF2bqnolyRLMO+4ikh/0iRHp0uPLLUKBg8Psw0/Z8uB
xNrP/lheGPDdVxhhAXaoOd9rN8vu2QfoTa+NmEg84PqpdgiutLz4RT1ylvPadDnxVMWNHHT42cyS
jWIRJ4+F9KxdF4QktkVqkkSrwi82iIFNNtloIsHQn0SD+bjMBx91RKITKSvpdlYysPpzmxq7Pwoz
NeYzr8VQUOuxxtUV4mGfcjr5XMoUWD778XtY2PnBC7QAoNpH/m0uld4XFFqeMjevjhAcwGmKsCf2
S9J1WXE6zNessV5bPM3bJpYZXQalhhdC+w0FIiytrXJZKXSUhVMbkuwZQdwf7WyqdTAN3rXPu/62
t5uQabdM0de7sqY/ZHTY0c9deTsPCLGEGvyL8pAbMz5NJyqrmP/LzHp0TNpyRhzw7BDn/nMeKlr0
egy7LB5B0lj94L7nqc3ykDLw5GFSsab7nZoA7u+49zU7+W4NqsZ56DqlbnrEMRrF03dhjqe+ROmd
DGRmJ4dAH48qvsBdQbADwHWsxijbWFOQvGR1K7/2Uvg2GAYzOUyNDp212fdI2QVBiddx9jC+sfI/
1Lpp74iIdZ8eiWLicw79e96sgodkHqOjHtL5yl6dHlVnZMHkT94XKpUgjSN7O8t9tOToyAbt0lYY
fnJam7OVZ3RJdm8T0qaW6bOkIWpddH70bEhf3TZj5q+GEK3C6Vq/3PcDKfdNUve8gLExVY/YuX3W
gJV+LEi1wPsEn7CoGP38JCj+ipEFSzrhZip/4GiUOISGPGnuMc1Vl3oMkT773JAr7G4EH7Wbbpqa
y7RiIt5qy2+2gg/dBoglGZehTdcV3MWLQzHFY+i22fdY14V9CcuIRBLeg/LcciUcPAJKQIlIwgLa
H/1xVWcTWcOkkf0JTxZSpcooCchx2OUB/w3WRXTQMGaaTUP/IlLQ4HofgaqtS+wJ2mV4bkawmwFZ
cPxLBaKaKbZOOZLvGAfnWhNe2iWgp3aZbVW3MDPjnTBgRLMLVdGbaabEIINY6mstY1a3sTZfyrCx
2GxZ0YcN8OJCfbXm09QbcsG1lUdG66st4ytOkuRsjMrYJP1gH5pZifuh9afHwI6HvTQ9qgN9EBmj
7Juz7kW3bnJ946aqAgmEqUoHKnz1cgcfLkna9VROYKmI4h2C2PWuxYgQGxVV9xzgbX/hjWhOmRVW
Zyh/3y1m8L10QrWTs4jPdtwZD0GHrJy3rLw4aMd6k4wxVUaOnEkXuoscOvm+emstp3vNYXXcudQm
NVw/VvPuydQnMQxSaV2NBjU/QTCdmCdCSnF9+26YJpDwPKzADEZW+IDdKzzSVzRcujJ0z2Fk1HdG
rqid7Ur9pY675uIkfvsVP1KDRmmHOEDdxqChBVQQyHxjH+fk5IYIwL+bN+DsloLRexFZyP4MFazh
o+neQ3y7qRwvgd3DKpTByf4GeSrdo8Va17Bz/HUpzPAGfHXzKGApkT3Cr/MAoQgEWYQhwKK5kAvE
KIt3jM4ZfhrMrQ+F0KRZjDJb2AJJvZUxeZEKQ9FLJZ3gC8NGdI+ZWewJd5oHtwpYdqg63WvcehsM
i9VHQb0Fy6FMPwBXmBHPC/KxIAaOoQnVMzM5/GUNFbvVMAIy84lmrMJSlrhwcqqSTAn8huUmniFk
IuiVtPqIQ05TG5TbUB4MNQ5Xz+7Dtcsylzd4cJ4K4XhbNha0h4k4rlehtCKeCKS56tEOdyY1CR/C
KOJTRIwLNDb0gllZ9T0hveE5cMLu2bAGKriQMV+8yNfbYEjHYzyx8gaC2599kQzvuOXAqUDRgCIY
Jq1+FG06PNABYjUkBigrqMiO80ql+Sm3TXBKnWfaF2dosx+ErMFsDyZutFQBU3Z7vAetK5xdYCUB
D1QhbrFE96fUixhYVVrVpOAi/RYkJGwwtI4HqjkowUoS44vhtf1rJ0CJMnva0QUjN/e50nGWkJWR
wplt4+C15iT8MPk2Nw8gXhY1w7WKMRJEILKaPHSfC69PjmUmxo00fdqJkIxeawie0cpu+ZWwn+SH
DBVAyzyAmlGzaqlnmhBQ18FxEr7cN6C7v9BPaZA+DbHqiIoiT/4IZzuH1GasvEHUh5SjFWDtVkSn
ZNTscxrGc/DwwTy8OGHgphgXE4yTBVo3Te7G2PIQS9rx6lW9f5kRWh9typ2+tWEJlTqMKenG7deM
2AOZC1lkOAXM4Fb2PugL9gRwikv2HFh/r4kVL5gQYGMrMEP0bRvjfCgHRklsNuZI568RvI7mXD1n
HK0Qr0pXI/C4Dk5rEhkAp2DHZyWPDrfAK+CRiH5oSyzMRRSbR9RW+1aJoTzo2h4/uQ6jiByp2b4P
ae592N1MRkGbwTlszIr9QDjcD0ycKf2RbbipqaA79DopHp2kpFLedZOOaSp3TWCzkHJd8sAnEdsF
HILJ3JhGw8NcOu0F4G5zmuAUPQhv4UKT1cxe8DRET3D4o4NjUBs+mtyQpBdy+1cSDDnaujpXpune
JMrWb2llqI3l1NSdZvAxIeopOrinPjsxvre0Iln+bU3TJuG+Srn3QdS6L1VTkvxK4/j+/4josP+s
ru/Fp/opKvxdZPhdVvj7T/9f0RzQCv615vBdf4s/sf3/WXf4+dv+oHVYv6E5OAuXw7E8Wy5Mjj90
BwcFwebc77g/BYlfaB2m+5snLSiVFvlhQB8ShMYfuoMpfvMt3wTugYrrIVuY/x3d4R9QHZRj+Gge
no2Cxb/+RWVz6mASmnFua/jO13DUa2LQJcsJ7a3zoUdsbPRIGYV3qfGG/PJK/RMF7R8EtL/81agu
fxL4UtPLMqGaLThCvYqWGTBO50OdhR8DWfj/RE+0lz/uV3mTEw73aN+nqYOdICU9f/7r0rBPXcgP
+N+NAldtvUCR+dQjyHxN8HC2OYsespbZblI1G/c03QsLudemSCwnwLM1W3tVKSNdZ7VwNr2rX01t
fk2M1ya+hQTxkszJja93U+fdMNmubc1ywAANNFUvrIgg9Rt3zdCdWF8dkgoPMG7v7b9+QVkj/cP3
GAQmWpYnuaC46v4i4VptsRwuGrktgAbLNNhnNGpBt8r0ndSA9KoO33Y0R88NM+7K6GZnPdS0kykg
CWZcv7qd0x4H42rnhrEPK5JDMnRurbEhzTToD0TzdU1kJ47fOIyu4/40jZxOfCv9MGR5iW25x2j1
4do9bedp+NQ1XYpZ/ThEPGytgsdX6s9Q0Jz44Ajf4+Ra9sdSRhOVw82R/0yWF7vyZqwoKcv8/Enl
OaA7KwCj/KMyOMWwBTEI11vQA9M42YbQV0Z/YjxMD7k97Y0oP6gMMtYQbyGZb0oC+gVGX7+SpxBC
BqwWU+/gbhKQEvsqsm4ddZDNd2VeLCxlK2IAb/0QO6SJ1QGIimAJQjV6wAqjoy79hJNBHc2aZodi
hAiPOdKKoWgptTi6fF6lsbRfZGvanDX94+A31q2biXsl+xf4jhAjnfiBgwhBjMz8bvV4u6C2xmgd
7aHsh+xxJigil3yAavKj5nyLK51VeNTmb7yELkuF+pgXi2Ebw6tuP8EjVJusI62GKAIlCybsdnTM
oyefOWpGu9bjyVhQ7eUYYYCZ1x3w6sI28H14rQXPTbzR7ioSwSYyITqyE9ArP3abzVAkHV2O2XAW
EkylDsJLRMPy7RINEmWwqfsgP7GWTo+l676NGUkLY+Ig6eCavqk7ea9bzhqIYZo97xV/aXjsgbsm
kLqKACLoQMCdgIM1QUCYHoWvFFku2D0/idNmn9V734LiCiqfrR4+857XjINntPGpf1nlin7eJAHe
MWJGLlKgZWIyurVyXpuqq9hgm/3qJF3znoDRrbLYU5UDgtyi7oR7ir53iU95QScPOVTGbiCbnjHR
KwiNoT3vi/zZhLy9rlNU04FhBlu4am5QiAlsVU9ezrX+rz+58q/ir0/5FGhkW/LZtRCpl1//ZdmB
img2QAbMbZqxu+Uwj5smJ2L6819//4FD0Y4CtDdPzBruEKvgiBbm0o/qfT8u96aMqiF7fEsSC8/e
6NA2WcoRkyvmgUhm/hYCaHCq/QalrtJnXjAcX579PLK4m3vW3TQhkm+18/LMlfkel51zk1v5pU5f
EusrhOBupziFrWPX/16FWp/7zMFb7zG3qGYpIh9Kdhqk0hkoIcxjAbn9+SL9sVr444HBc/8vq4df
f/pvT1XBP3+dHP70v9wk39pKVT+6f/l//X80hNgUKPGw+o8XH89d997+7a59//6p4l/nkD9+5x9z
iPzNFybPDJ9lxTJY8HD4Yw7xfhPB0mQbMHIsswVDwL/vP8RvPEpcy4dq8vu08fc5xGJrIiWrQqYU
aUoBhezflz9/ei9ZG/2TYcBmoPnT43mp4zIlKzUWKcu6b/n1Xz4BHfZpt9UORryE8Gchi8uSitTq
hZCiV4773MOWN3xqmf0wJ5sC7QA6TfAEuuBU4wUxM3JI2rvGtXGXjM6Nqh3m4CqAaaCn6HaS8tbr
zfzZi8TVBMSfNXCs5oxEnLt2YNi+G5HmrGnHavfLW/FPvjEGvWWG+nXyAKrGvcbkow1mDTbaX741
jYeqH52+3/O3zht8laehToYtwqO5KhriqRRhDeBgyFk69yX0TADL6dkR2gbVb303PXz2QRoTp+jq
Nz3F5o48SH02m1cLgekiIAhEQt61jZJnXXJcgP8Zllj1sjo6tt404dLnh0xxVOAP5KggzemsMfxm
EqeVR7b8fsoJAXsTR3XVCuAWkt05zQDqjsDAZxWqK0Q5eidq39iGDieZLEjOiay2oZwqKoGwb1pB
fYpdzJ8xIFRQwwEG5jzcjqkbHEZs3icxcB6VOKx2U4UluuzCazhDD4s8570quvwADPI4tAHcIte7
AVOhv1bioEpionNfvYaltSE5boN1ojetcMSulJ7eT02tNr3fJvcx5V34qOR8M2ONXIGxsgDK1fM5
LKgQbeLAW6lqeuG8d9dQ4b3K6rinZWTJkUk4QFXrHmaSNIhX1CxyJF+7Mn+o2XA5wkuucx6Im5yu
a3iXG8QDC/Mxlq1a4paUcSpONUfNukARpNWdTqoreAuese3ybC5cC89Dhhsum2iZWqJnguP/qY6a
DSPrk++pBOx7b6xblehdpTJrrWPx1vRm9ty5Pt2FefOskiFYyakvNnIcqhNNYtFhcr8IwcQWUyYT
YaNJcb7sehTfNW5WGn3LuimPLnw5BlYodpOYPyo+gatBTKTJKWZQ9dkjR7fCGq9ReauDaFD8mBpQ
em7HSDx5LPuYjAQ0ONRsOD6CmStIRwx3MoQrrBvSzvK5tBNrxz3iI0uC8MgBGquzP58mjpu5qSCm
QYsJ2MMdzcZvL+Rc+lMJhzWJehhWbeTvzXQon4grnCep2jPS21tde+0F8RHcgx9R2TQ66bUYloJy
RDY1N7dj5+9hRVBk0jZYd+OjhVNG97lDAVrQ4pPA6jJW8703d0fDjC92V6Ne1MW9JEGLbl2tswDS
WZqB82juwK7cZqmx9ukNWPna3VmDPLYzuCtm3EM2E5jMGdV4/1m0tsnGEkvWSq1gy1KlOxDm8zDG
r4NvaDpErGL/xavoUWmcKtp1PbxvB87atA2ajEIg5qkqq766CXoKabmjCZjP7Jhu/YxoG4ClaNUD
rN5WJV6P3Nlj3aE6zMhL+Kfl0Z7HS+W2V/JTB9fBd8knZx3Z7V7Be2uB9EzptW7bCwufG2U9xKb9
zTbDE7QN4G0zq1OJgxwYRKLDQwowHDEJ50oho629sBrTLHmeRMYrmCOu+eMFUfjahjQLTDBVoyH9
mJE7V9haj2U6w/HZcIgkcDMjTERskKJUbvh6N252cKG4GFkKq0GZ69jGc2uC2YK7TW6jkF84jnzN
lMeazXA5IST44kx1klTZpM38YBjnSugWwFy5Js+NghGeQfx84f3k5mcdCY2BsB8cOsSqZE+FylMC
qnHD9HJaDI87TItu5F3cBo5R96INbqd4hVdNR2dLlLFqapO1yLsNn5lD1WbESyhDn9v2xoFuzK+4
N11HHDPBRWkW87XwV2IcjpZc5jIPU1tZ3y2uj1Ld0n0HPdGa3gaUAO5G4ZlLDLLF4AYrx6AiqNQ8
zMj7BHxq4i/5NNy0c7uv+OMnaV1g3V5aSVLPZbWKsW3CN7xVsNimjFAZeJgdmtYbBY2U/HlvbRK/
mIsvMAh+TFPwaSzHkyy2j3VCgpId0ppH3qs7w7rJv2bT2oc0S5cvPqKqoLA5clZBqm+EoMdIsOm3
bV1R0mJc04mvkYosYrQxzX2WTD6E9Tq23qsxLkXq8s6LFGYwQfTZVdFWz1O19u3gVvTlo8UKrJqg
VfdhLLiNWd/xuHDDS76EAHuP5KC5dMMKjYv+3TWzp+T45VFEoTC49oSVQUAHbIZhmszg+2Zs6VsX
Skwai4NJvfAA3nGjjf6xlKaxchrjXs/dt6IjYUW4/6uo2rexWZJwnkFBOdtE3XJ7sfwoI4U/C9aT
Cdgbvz+5A0ZkiwP9Xs88/FzFT7H+4nEMQtKdXbGbSjaAOp0f5oqkU8oqJI5o0otrBypzn95kHYyc
hk+1UOP9xK4PfiF1iYXKFvREtwrmhjpyNQaAG3i4nzlGqp2QQ8/m5xvquguUV7n7vsGZZvvePmqI
5DWgWx+H6ipiiJvJ4iCKVce6GXih2Tsng0KlccArRMslTe+sOeeorUm3E14PptuY5B4Isa98k/om
o/95RzI13xKP4PxkZx/j6JubsPa/TNQLY29Hli31az0Cn2q99mq4IWmHsP5w1JuZtzdmgtmOztx0
3Xfp2+gSI1EuOEmfzJIxEIssFBus1rmndQK4ccdbqAB6rIV2OIxYobr8/MEn1Jmw6d2rOD5ip7JX
gebrMAsWipQ2ZqzC8VyQLku3o089VZMYhA4UJIhWbR2Zzzvy4mpX+DhQm1aaWECIA+X5coEFt00P
5tKPym9WlHIXTvRdOcpiFRMV2DpcmYkH2MtseXsDQgJ8SyvTwPLheqRzuBfSdMcf2mwUrhSGA9bf
2RC8iHDptwR7LC0YHVl+dS0n3EFqWnqCJ3s9sZ1YD7MATzGVh8EzvlSWyXvV5A9RV70bBt7wyD1J
s1S7yQOOqTyqDzD/XiiOPcQzISHA79VFlFKvndyG6wDsfRONNUc/v2A7q0OsKYm3iT0sd7nTQeYu
+kcQ8k/xoHdDR/bRBaa+gsr7Ix7MkRExfWx6ctpzfa4D0oNRQu6xI+VaspCEwxSGO+MdykJ/muvh
ULAjIpZupoclfTYZpdonQ/aQCf1qTVPKPWhwVhyLr0pPW7TA+a6q2cJgYGZ4G2R/4Aw6gBHSz31K
NCqS0bqpbXvfjLCsjXbj2spYd905rss1+1lvGw0ztkXR37t2pXdilATOSs6UwzEVlXdltqh0NOwt
zfztZ5Z3BGsD0KGFotN267qmbJYudeDf0yns8/Do2sZuon71OBDzWGP54KPbbH2nLp5bHjJZOn3D
NM5jlRjyLhrERjnFq18Pj9jTPT4NEXnlIra4BzTb3uEld0fMIXZhFPtEvKU5c2umyQBnw4efOS5e
GNBd8IyjbWUH1mPgN/e+7G9kU2f3vdHb1yian82hcO90kDIRUQtyrHOL/vhJ7nIjX7UZOs5AI65b
0zhE5SRRbWYas9/2Xr6cp4GmhmFLeDLdFxSl410ddz677r0/cEoQGqfGEOyQSz+6mOGp9MRFV0hL
9LfdTCqNLpJ0xW0AWEkO8S34Nb4T1ceHhL4gmCZiH8PfPIYD5vgaO/J+mjhTKbMddmIgPxD5s7/G
PiW2PxEfcev7Z2JBJ7vrvwRt5FIKljEASRQ8GFKGBdNnO9IcSm1H9GSDWNA1MglbmwdhRf1DFPOE
qTXSUAAUaTU2ZUxSE2N4Wn+lJRmKTOQ1V1uZ8S7iVb2nwUes+rQvCHDy0UlH67MGzpdZA7t2/KEg
tkafaLsJy6eiWGFcKhZmvrBD4fdvyVTk0+p//4JBq0U/pMHRnAx19LlLzyD058kxHqAvMLqNlJq7
lPGcs5GAb5B2BnV2ZolMNT8n07RV2ew8cUN0rmk/lisPaiwp2fYhZxNHM0HZkJLvThoFDXFc3TU4
Cp9UzMnGqedNatbjVwd/3v/i6DyWG0eyKPpFiIA3WxL0pCTKSxtEycEDmYmE/fo+7MWYmKmuUpFA
5jP3njuQfFq7AwGYpnTOdvToKOz403ieBjXGQzXLVQuxcUUe0Sdyv0dK9H/BgjqUsQ17dAVaMvxS
IdUeXgDVVSCoTPu4dMFvms+UMIQdAS/gWM4ACwXJOqr4EMmYwDwxZrAL+m2K4rUOnM/F965qYfwV
zVBEXYMyy6KT7qlmcv8pRxEZIzQ6zxZTuaAxV37fgrRIRuApSmJzgPKi05fsg1jCcW+YE6FQNqqZ
+b7HaGkY7w0bsn3tOtBY5u4ZECVehGZlFhFnhh+hT8H2SQQzm0EsBGmTgMBss/04Yf1XvAZtULyl
gbNfHEhnKFa+A+Ja2PPuIq/gC58xZ9lNfWRC6vPBuG+eQQpOaH54qXHJcL48dMQE9wOmiK7BeIRf
+n4MiNlN5VSsJVXYQY8V2UUi7pTIn4oRNKhsQjiSlSDppUP1P4ihvSt7M8bBLDeI1D1mDvVjUWbt
hSU6XaNBoqjmJYxtt8nX4P3+HNb2u6pc0KhYTrE1zPILOYAssu5c8DcD8mYccqTkQtY7DKAQV9D0
bzE7bfi2CJ2hqannnl8z9Pc8p6NCbugZBXUUlwOwkHalJHAgbqzhpZIWuOVq8qhTGM2moByfumLw
bz5vJwbj6D6kAXZCMp/uRtG9eNid+vXoxnz1Dybyp30JX+40+7BdI//DMm13ZBlrIvUqlpDBPoKO
oJ3JRQzB46UktqP2H4OQbL7sEuCnWCnkpfuC8L8FKEc9RPj5y3sLIaBZgN/gpI/1TRtV/I6Q0wsQ
lkkGjKVbwG/5mqDJ1OhQ/w9x0CQ/pUcqYg8FbumX38XULyJy/5kBDoXwi238t6WWHJ0kdl+oiyuE
fGTxsg7II0YMcNABY9cILosqjhbnLB2Ck3DgJRBD146tr140YoKt1GpME7VLbQOqtvIJ2Bq2I+BG
pPl0SGJU1wWa1lrUMIEJ+0GMJKdlZSdlfUccDD91Mrc45Wv6YjwK7bwlYZJ8lMjBZR799jckR1u1
LHm0gSPM8P09PJg9o9g4CYTccJIjMTHrIE46i3FMxQy+xao+lPqb3q7azgS1bPnjoHsXdrTD2AMb
Lfc7PMzTW+vK+pheDaWH2B3I8JpTQHKNzYET9t0ahxo8RDB4JynInDSWRKyHOlWnwuc8Iev1Eobu
mo8RJYpVfg3KOhS2u6/L2TuU0n2vjRIqPKZ0NcFBgGOUe45z78pzThIeS58G17nAWL7soyof8Gj3
91GCv1Uu1laO8g0b0DHqbpXWbF762yGmE42GQYNqzQReJCt9TaI/Cd0ygq1A0e6XKObQ9nrS/8jR
DM0JHMqJ1DSyYEk7Y8KArcDf2EzQVt1MtNnNTRmo5QQ/nhaxvPTC28LWQEpFclvYi4UHJIkjqMKu
obZjkdLQ+UiEMaA7aSMRu007bwqfU5cgkKLDDphhdUWygL7YsQ243E+ghJHoNvQ/tCZnylqrtkGi
e+STt+Ap/fboRPU2KRU48HSEupcWyAQn7N4uQbVotdU6SDF0Dy39BqtckuKK6EptpRDjYUZPwfBG
I6mXAVmucDcvs6UxtpfywXNQknDzh0wfuH1NOCNkDxgEalpVch+wWFo78yOIbOsqK59yK2kfswnK
QFR/T1RvZ4xtYYzc53nRptqq2/pCBv6HMNDJ2Da+JDciCmapHEGkO7zX2dqbPJ7AGyqUjSWysQ4A
i5bhGjBvs7Mbdbg96mts2XuV8DHXWYd9KLCKUxMA5CD55qkL+j+q5Yr3ShJmliaxTyxA7ACewPJ6
5EoMToYIES/M3Y4IgseuqRDEELdzbO1xiZchuvJqZBs22supszrnICGr+Sq8KCl5UsXyteBtY7kK
/Ig/3nLaF6KTeU50h8uL5GHkV+AX3RI1WwOSrxn/eOurQyMdwg2A7KN5uYsswmxRGyIALr8xAJdY
dhhQBE35E5Wie7Tt+R9yQNLPfYPgg7GjEZBoFV3+snGulnKTKR9yf2D+qzKtz5bp7rnT5UFi9sX8
ZxpQhdqHMk/m+9R9qyLgohwpdBFjmVCoWySsBlJtalPpd+XIR0qUB9VFSH6KcLh6I7IXNXdDPEFf
S7HD7p2ouKsIOiNwGGZbVYycg811VnToYZ4/jWN+dhf4BOhssMwRNrk2VFmcyvG5Lh6yrs72kFKe
wApcmg6TNxzQrVcGgD/FUDFebV4Gfs3mpiUDMup+dOxpf5kjbnBUhyeLoJ5NNxUvI6p7DoINfxyV
TO9hwbdt59CgTV4v5SRjJrwrxQAROHW0cSPETqoBKUou86uVuRBkbjYWci0Z8WXchl1wXxojSqay
xcJpiAXyOrpvw4nWTASfSbUgNqBGwzJZLdnKYgsPrt6NnWCK0pMJnAf5Lo3qc1iBMO4tETtLJWOT
2d5qqtPXmU3VqlL8s4QpJdvBWlsiObYAeU5RJC9DGbyD0yL6CARH7m9F2tyDnDkpq3+0KATRRp+n
m9aq2k8Wu+BeEjbASBFJubGYX22AW8x1Iw5uOTHRqr8NRvaGR+JeDQazlRlhAm15Yhf8qIYHELiQ
fidBxVL/UiCtJi8yVghqge5wWTFWNR2+FJPHqtUPws7ztevXSMfLZ/poxelJddCqS87dfiNJx+Hi
Cv4AGS8eWcuAp3b838EaTK2zHry9XzYfvJzYGhqk9Q30FxtRoSrPPgd7aLn3bhdUa4pmxAs5cr/U
idLN5HNOR2GCdrzbFXyKuUfaNYG/dXQo0a2snIkL6bYSmIL+hc/4npY25DegZLbnjPuUQMKZZcM0
u88A+dFO5qwcMZau/CFgE9C8GrX5jMkfEbo+2bU4Iqxo2Adr6jyrx6Bs/JDb/esrdZpCzRn04QJq
pYQeoTmYuwX9GCdQn+5QIX+N9mvnW+jW+HyW+qgJNjayZ10FxCGF1sbTnMND7V760q5Wu4imv7BX
Wdg/2kSPaYg6rgb6WIfXeiBbsE5BwPo2kzgmn3+dOYNM8AKi31+xVYJkCd8GAc3GsRE+0xGupTav
nG6oD/ROg+5ESPXgo+uhoAUunbcD5hkXRRWTCBoIbl1EYT/JEtZog+2jpmTc5BomKAVqT2hMM97b
XXEXtQ04RDFuKtO8Iw7yVUqGvyF7LaTiNtBMnL84CMlUr6anMnS/C5jNOQEOWos3sN+MOttzoKJT
b6tf4Ks/bjg0cSvFdYiStwCXTSaHByRjv1LKC1fP3xCUOcgNms/mjNyv2S4RMEu6uR1PIfOTZkNz
Xa6ciHBuMxvvcTgw5Zz6fWW0r2bq8fAZRk6xUvmMJ+EGJ8EnAksSwMzlUYH2OyXKX5NxExCF4Ocs
x1k1twsZh0nPPNjxrPe+BOCtcbF2Huw3qw28mJYcHQraNJOiFBt/ty+RLjQd2WtDc8k9HidHYgiR
A2Cp4KNDbXpSgQVDCV10FCTQaAVJW1Xtf/bEb6+8sDh0t9W80NOxgXG+Yge4jQoDblZn2Ickmxlq
5N3Gn/VbblpU5STSx3ZRbiSP6UIHeWtX3nut3I3hk7dDyky9kdE0bEPATqsEoM6m9AUhjJnxWNQS
mEL51mpGq/iU6s1E32EZjnXMutkFdgN9KO2x2HiCVIpC++eopuSwA3stI8os0izcoxDC3Fl9aRxG
jyMj6MpjaMIymdoKzz/0/Yn4j207OP1xXBaCZYi8K8d5gvdE6E/Xnhyjqz+acnmao+eiuMEFMUIw
8Rk06mFDQj4zKBVrz1k5/wyLnMDMZ3ffI7VdWQGp57J6j5yDTnJrk8JuQdVR/oKwOemaxtB7w3YC
xJq2etWb06lvrVcXy8CaxTvfsOj2U4RAvpRrJ8kBJeNgIa5ewNmuo9jq8/LEaIe4MtfZo6JnzABP
iaGP99mm3DKqHf/B9EakwjnqIXPvrSmP5/ELWhVC2vmrmZZh5xrl0fZJbMiVoHtAoLwBFv3rDeS4
hTHpHuadkvYUi1tUGso2mxZOPMEf+2k7myu6RYU7AXgoJ9hT5JBb5ALdjtMmRIZpMxmB0yzXN7hY
iFLmFW7Q31BPJ9p6/9IU2dafXaaGZQhMb+AHFRQAWzyclBdJPR3QCB9DXRQPYZuD4UXgLm5hNuQ7
HzI7fwJfCDrAmuVxZDyI/15xKWXzxjISDDXtM6pRc9vi8NuFnbXyE6BQeJqrOMua9+TW6SAUgVWp
5l9uiDsGSWS/kLgXL5DBcDlwLFAskObCfJGncz2QeNgYfbkxgHQgghIheDUGn7kRbkxE7nEXKHMn
AbmtrEUCNyZGSpe9swMeWpqVuEOg9ZXa0GN7J7vX4w85reFrOV4Zo5ojI2oGa+NGDMvBh5aj8bYe
iT60jlK6/whSZUhO8bH3JnVE/SseXLP4yxLrvakKf0NHZrH1pQIyCbDXxCRsv2kWwOREzI+Fua3w
6XPhI2kftTXtFYTZzhLLASC8C7Axiye36UCqDD3mwW2eUedPQT7fhRzD0PTqD0pv/wgFSj4PQ0Av
hYClTSc0224Cr4PRwKVq0uHS0ecjdKmjDajtuKwbUi/R98xLUz0lLQxnZGv9ZsowGckFh0mJKoqk
vz9fc/La4WuUi+jQUzgeeqEeaDgfytIat9Kd5I6CXDAp6Ub3Htph8RAEdDCyZ5XHy4LJsXFhWZH9
HfWiONVtJBAhRkd8Uj3DNf1YJpOOK8OhXvA3PVtLL9TfeVf5p4XEilXeRxw1CRTVCmcrwnBGpkk5
xNGUqM28ZK+eaOEq1/NPU7AIhCCA34rWmoILjVzUZk+OHPnlXCzrIhx/TaSWsHxAK6cJTYBH/QJC
jEvRZXnnqYJyQQLfs8iKWWg6zTELUIFP8O3H2xL4tg+TEDHWGKSGI/JuH3otvnlWxMs1bEZKe3z6
Vc7gFtNBuelAeu1I/rxU4B02y4jAz2ZmpKFQ4d4g5MZjx7Kug3aDtAJQU6AU7gUpNg1eNZ4ot9zC
DvZX5r/F5Y3tsav1WOCdtF9YDbXLRmjKzcy8c50s39OKMc10gNn0lhmh/nuuMIGR90sUdwRpRCFI
WJWsBYeJ2rQph2tU1PqxEJDQobw9D3VrHnpVo9bIOJAz23pxgCxAXv+Dl0LKRGNch3Zgo22ZrxE5
V7uE3zAMqvGYLKANSkSGePrei0VccIkWLxNsmtAR/ZPKi+RoVZqtCjy0zOiN16KhCtcN6y8SiJJ3
v63YAMOztJBy7AwUX4++nYYn1/NeWt+jHl/ekoAkmdC/cyfxU02YKUzvOg99HPQJs0vvzqNEWJuu
c+U/L2ZmxDgfmAs0KDENFcatTQKczYdODAPCcaa6U5Q8ejJ6GJOdMbjvRjFjXgHQMETy3XU1pagT
/mS1QtLpj0dlQE8evOAQcrKTsRFC1eje8/wn6dt/efqX6rHZ3cSgrgrujHl+H5uNlUBQzFN0Gnz5
b7aHlxHJL2c4aOacJtOxruEA0jOTJ7PpkT4ovFJlK045YKfMyf/CRbxHbMHpcHDcZX8OB0zCLhcv
TfHRdZTFwbtV+Lu/3GRk6/GrzRw7WKHMPwvvh4nMP/Dnf5HwDyVhelw44R0N0PMIrUtF9sHOq3On
p6fps2uJkuq9ZV6N6sEW/o7semhG1YfDjnw128gtAa5A5LlBbvNvGPUPS3mLokcxMYSATdS8GZNo
686NfYJUSLJasqhLa2LcjhQzJuOOTZX9xZb3whbCfU3m4m/W6ECigtpokJ6+VCOeQcwbd2AKkQ3I
GS5eys4Tjc/TkBmI8rzic6AvXidJ6scmfmxSgAN1X1i+dbamZdNYfsP/lC9b+uHungmFhkPPADdc
TvVSHaZcfhVlQYag4T2My4fXSXOzFHMb9zl6BzG2+jBZxMn5bv4kXCth62d3oNFB50lXkICUY5WA
A/llVhUcNzI27rp0gEVHJKJtWWcCrbtnXFPZynJzQEIi7+IC/sZmaRVtHqktpPQYwOQ0/jWPSsdP
w3+pfeNvWv5x8lm9ly5QjaBnxjARrxZWMEbgepRbfm7vmA0sfWDZgI1RW7IQGmDWYq8REeyshMX7
DPDj6GdDvUoHskxGN8W4Sp5szdsby44gVNaoKZMR7DvhsgdXdwcnT7B0pAoVc7clA2A6mvrTsM1v
ldWQvGpdnNpBMgnKk9hlcPg4FO5rOl6CvldHAdlwB1iUxaaAxB50/Fic37ETeIRgmwRTWb55yaOR
wLBUHmWQrQ1ain+wismgAlBN0NVuSInl84yFUq9m4ePWo79NHDpTWbF3qzm51n7gXbRfl8+eI4/V
VBV7v0ZwWUz5uy9ukBnEsZmJpGYBOgR+lgXQrUsZ0/e8ttJ96pV4bUrvPiw4RoDDMlegTx4C7GT5
9GEnRPDMc5idSmS/W8M+Rzely0SoFsQ484m7BgEN3updEaIV8GsVHMZgDOJ+AWHLxn03RNo69gHN
ZOK7D0gu9AnvkdrKKQerxqg+shYo7zRyB3sByEVr5rH/0xz2WKTxoXoFq6gouUOnYF1uZLTulk0V
LR92QyWFu0nfUUw0h8mmF/QawsBvpQq5m/PZzkK2yTiJX8OE5WyGgxOcIKWw15qQ1BmD98PyOxTz
VWOPKdk+kNSus+cuHDKqzKDc+TmroqInkiubkZHkeTyMHo7O1P/qR/55pW7FWo7+4fZviz+xbqyu
+Ry+wNp5pPBj9hHO+xGp3Jr11cvoZUSCV9XR6sOYAIwVI/rYKyoRVzLt11ka2at6Ce79FAA4DEvS
AycKpRKnU8kwbuiN6YNpAv0Gv2EUBCNqn6h/mkEYOV4TF8w5ydBDKTG7fxWNa2ArBBjWZzI5/uvo
O+wEnYOBsX7rR9kvFywQRdZJMvhrE69aFwMFCnvfyPUfiyxCOjS0P7BfGNnIiPceIwhASeYG5VMb
5AzVlkOC3AbYgwNMNRmTdZipKzcaEEsx0AsjqQIUnF4G1oxHt9fvtYAaaNwEhQExXLhOqy0wS8V0
BR+FFr+pIw9GQ3YEwvdsa+vhgaBk+x7OxMmukEf0uSZifZqdXWmfsYX94vtbKQN7wUQjijIgu5oI
r1heokEqSL1v7fornYLrZAKSnxmXnafq6BmgPZvCO4fZcB1Ed7L85N0eCC+om2zPExOuMu6tFdcV
21rPvY5hdHQpMdmMJKvR7WABVHMDxy514lpHAB6Ck1XP0zqz2CFyIeC8tFhDoVcLbBbFWAnIDSrB
bhtBfe/1LkuSImDxMB+5BFo8Edlvk+mdAJW1cjIeIXYmJguctQXFICu/uqpJAOYabbwIA6tgB/mL
9SWtkk84gdFDlTdNSaKkVdGowPTC4/meQFtbC3jT256kd7PDBZ0XCtvkyDsk2oFAxu0kxVsmbBSM
nrMFSTGvZybuXPGRe0PJc/L4bKdInosrfux15TXXpQq/ZTG86mk1jtCB2F5Hu2XkfOHxowSYEVEo
a/iUVjFvknSif7ZZtBN3+ohVw1gZNtS6XMlrRKDGyg1StiGL++dkTAQRMlIfKgOVEzXW2Nh3Tf4O
ROGsrNMk5ZOAQE/pyOihoCWse2MrlurBOHpkGCQ9PTEOHknWr/UvMNs3R/yrWt5Xvy62ygHL18pu
HTiEIvnDe+HhO/YKJBSm8LeZSuFApx/WZUQrmQjFV2w1T6ODfQ8EM1pLjRFmtp48M31HGTfGnvjr
ywYwmwKOxO7uCqUiXFmNqsCycLPkKZdaGTwJs4BqH5XriBQgkKeOUH96FH9JQPzKhKZDzwSkWgg6
d/3kvo5ER0Kvgq9hMgiqZ4rmxnHErprNLflShLloxWja/2Qh9+ewmFiBCFZwiIOvNKjZlJl3RPId
ew88rOjxQExsmhlZ0DAsy5MqmLwM7bxm2fK1ZMw2ZNZR47OTwx/p4iyh0pKC4A3bjCCVWt/GEr13
9LtLF+KcTBFXDn35WHnue2syC+xbpBjzOcrMpwBcAkPJaNnJzHiz5+LZq4Dp4ZliwICQ1ydmRvDW
9MN88Mvnsp3ekdfa8Ds4khPNSHFRHMCDFZuIMXIm0SAfKBT7xSd0xPff2fIWzIfv+UFjI40ocRcL
/rb4ntOw3IRY/Mt5g4yNS94H2F9O3VvtNNtS98MpGuZNkbOJm0n6SbR71hkALfS6s7fc8XpADdjM
KckkLqpAljFyVwf6rct4lO1TN1vLF9/li+Hl+q7vvK+ameohL2B2LDpas3d2wF90UJkbFZcpAFVH
U8dUwR2DabpzOUT3HRLcknW4XbfztUnYSobEw7R9cpiXVG/pUs8d2IG68mGa+Q1v5HQ1zHCKU2DE
Sk3n0OgfS58wEVXAiQI4+hCMpJvlCviJ+GMQ76xGxgFn1LyeVCOAGws2QAtOMpz0pkzRCJVJfum9
8G/KuvWYRVdjnFlXioooSPS7KQwSDni7PFoDeMPAZVJPgaytbN2VFWuv5abxdB7KcXkZ04HUDPvZ
CYl+6xn/L0OxxLzy1k3HcHRyj5jWGw1PV8O2FPb3iJqnSv30irM+hiwBgjvtrwWQlUpD6GXMtyqL
cbeIgRsyl3eNcFxmTdWxcwGlaXYcSEgt3iiPxN7RPmPNKdRfJmimytSWmwy1HhVHtiexYl0uxXLM
ctrzHLh3IP9N3nDv1qfwFnhnM3NY2bpGa5ASBTJxtLDf2bglOsYAJQZU7Uv6Q2rxTye74t4HtBlo
8pq8aFhBZfsIVfg8Kk5+Y4awk4/zKWWclgvggUGBTLrZl47l7djPPFoL2zdvys/pALqXonOmxkeI
5KVrJILOCvRUS9npELHHi01sOK1FWB4atbyBdfzKigcjsp5nG1yxl3BSzTeVtledK8aYfWp8Ezr4
f88DcIPL0a+zYdunssWopX4zVIQMyu/B3kNlxWU/Gvmn9GFuy2Daugxqh7l8aMcgxwhlbwu3kHw0
IxJZBvWkV74mGgB3j2Kn8yWjLHzrKz2yfR5682zaycEMmvcsdRVPtCMoKOp4udHRwxzCyECiZblZ
uPexUHjLTkxHB6ZUYkDXqcoMT3lWEoToV6xcL0seOetQzLxMt1C/Oelw1/d/YVMG21l224IFzLqJ
6mPXWfaaXw23NflEstMhtojDyb03JLnYs27vQezWyn9wU04/fg8IcEg9hwDcR6D1cwlfO1bCfq7U
S9TpOCTVMdLpK7mW07GunCBOO0Tgaa2a+2QsHqhz3RWhWM6b27G9Y2GvhMp3aLlQLJiNeVRSPOZO
Ml9CT2/6mvyfBrZIXPjYr0KOGmxlpBbWkv1q09oss11hg6mJQNy6TXAKQlA3lB1s52+6lsBn7oqH
zv2fYfHJnnQPV3bfkiZ+TPVEn55h40xUyfLbhLXZt62NXI4r14UdIxsPoa7U7dZ0mhGsjwsIqqlI
sZ6sJ0d9go+lr484EyJlcmuk5MexT0H7K7Kr37TB3reWXeeknHeka556GBqnBGK3Q3iDmxuXtiXG
HiFE7ArkmCiNboymIMFh0aZnplGfSHyW56GgYfSsttuYrZtvbR9KK221vBsS+4CriA6rFprBFbGq
41Dj7CFq76wJH1/ndeXGJoHJFBLuBzCbhFj36YkgjQVpgxgeF/gHRRhOGxXx39LK889oMGnf7QyX
LovEHXOObp/5ynqiXaAib/5wfpIkRIMM2HKfpoF1HUek4lYvsrU0mrPlme2BLyi71KLloQVlADTo
0ekzucdH9OxD/onTsEMdVSMnwENAtocnLiFwoj0IedDcDDS3wiqjTfJehk86Mzc3NcTI0ppLs48j
b+ZV6K1VxuG99ZunZm4iZnhU3wuT7BQdMk7KbeRMb55ykLPFlLBEXtcfzkR3tmj9FzqIeMw/uDhH
1WMKmAJeloz7diei5oJuCI2y68DHwFzRVdkpt448niw+cnqMCZn/Svf9O/3nOjQEFaVUl9JI/3wn
PIOhoSFNuQCBLyDts92Xzj0HCJxu7KiVR+Tryh7Nr45LCv6MTfBggOSCUyEMLFYHH8OCuChvMXp0
1tEHQM0ypz+Vt8hrwy2hf1T9xhubz3ZN78PEaKMxDs7JazFlRyKr3sOSGFdPcEFabRx+px0BjG1y
qPQSE3xyIE3un99HYA6g8AvGEEI57EBzoFizawENIu0j7NOcqFpGZQW5A/hq1j62yYNOeU7Liu2A
tny2rHi1xziqCe9taKWxEA8knaoem2jVCQaG3e9UewKgTerSsYz1ZqNT17/0FtbgMat+WHQ5iX/A
0coAJ3IIu+sHAK8F48s8CzddmFxUDlXeg/tG5q99GUw3JE3anDdyhugJBu4ZsjBxVfsuR56Xs2mM
HcN8tkXPwtUqkJdY6ZHZJqkOSpgxYD80cEDb1ollPJdjk54BByDuWzjncui1e4J/aFVo8r3QJN+b
cO2tP4VvINx+/JvWQnuZOgSzu1EKm0dBjs5Guz+BEP6HZy2CNT6qZzBB4Lmi4CPURnW0A0nOcVkh
QkUGNE3BDyADgi+1+G7DbHwow/I3S4d0Fw4pokmzHE/w4qCmX5nx7EodWRdyfEkESTQCVPKB46i1
3vL5Vhmc3Al+R2N0zd1odMYFkTXmGHkJXbZOpjgxyy0u0k8VryWZcB1U3sH3j0sZCViaziN/Xboy
xcS/DcYzVD299rvh3WHM2RnldfLMFzBxjJaMlA1iyUmCuOLgtVM8V3fBLXK0SV+G5r6bk20hRlq1
jrBVzITaxIGRBSjSQnAlfsZ2UHTJS5pQcGeUg+vypmH1quMN7puSo0B15j9YrFTYlPBme8EJHeYa
ihBLYZE/pyOGFjlGbymCNtDJ31RU9dY2oieN4H89MWDiIs9hGqthQ2r5ZRy0tydvZmZ0MpTXII/2
LB0flzT9LCXZmWWFkm7Gm5IZ2JpIq9n7hfxLrQEnQMDSRuJ0YpOC44P9rAuMT47ZZZA+o3j0gftA
tnd2jQ4d58apulph0jD4xv5R+dD7JgM7WL4UsWeBkqYddaLk1fO9ME4ikGsUYoDfjLVj4oqwWqzW
UoYnG1wwk5pAIADF+nAjEXtyB5L8zUhIzRgasqoahj+3Enetjd850Xx0uO84MJCvyEofwrxF2kXC
kAtYbYaftJoH9s9dxo+DS3Dt0jchy6ZL7HK0Pv5Qc6kU4XocI7G7ufU2ekKTSlzTv24UZJw1iJXS
sNYrodVLtnTA1HIPxDISf7SR6XYYq4/RotpoJH9LhhGfgYHCQSzY+ZeAJBnzJJL25p1/tucWo1Fl
Pcw+ZZTGobCwxinuFnqClQZ9u+vT6iuff7C3wA6T1IVjT8wK+9ol8w66dgiCKt1fq1cXjHUVm66a
/ckIWH1Mw70E9DJM6Crz7cBsnylfpHnIWqI7M/sauDUiwERsOMcoU6Gcc18s6FfT+Z7wLb4gVbXb
kqFnxM5xJ3vx4Vs8cZRnv97kfbruSDlB1B6KKART+A5xdyMezhDnlwvMO/7FfgUblM86U7ExbEcE
seklTIlnSQy6h56fgb2FsZ0KEl3xznJa6hhpIAgEPzznihAtInOR7VguoDnAgBTLtJPBTWvpBo90
IP9u4VvbtCZG2pfM1KlWWo2+i1TAOLSSEGxEt6pG7PyD82T2zRFLzMma7X89PPn+NocMj3aRIwaf
nD2UI3PVlf3Vok1lcgiowd3zVq1n391aXF+aC7AzWhbuLoICNmjupkWXYrrLadTBQdmv0Lqpw1xW
KqaxMIKo7H1ZHL2l+Z69pLhMiVlcGFBws2KOWIv8weluA8O53brJxLKeWi4mmJ7rekaSqs0UxBJL
TPommI9KerALSh6rRB6IRwHrZlOL1Ayae/9NT9GGze9W+GG1oorbzy7yZnKGNoj3biW1/Yie01mZ
HXdFQGWY5zvPTaHG2/knYhrisHsasKpfs7+AAtmDkfdRf60UHBKtyCQz55r06gMaCib+4RWD9loZ
ZUMgRYfIMfR2usloxJunzNA/gWTh1yrgenA4dCDRiwFNnyKIEY6JbLNhLLH0W+Ti7qVNpLEWUtrx
RMIen9o4xmFnfzmEnx1b+QWJKDmkGfncI7NafUM19WAYCbw9k3L2Zqfjo2dypUwqX6WReQ1b9RQw
KrTr5dFqGU8SCB1rSV9nCbS6ZvUcDA7+OxgrcVebG3MUcq9QjDCoazeVnI2VluIAayvcodPPVtrP
kP67qX40JCNhZZnLfpAsDmdZHfM6JOXT4ncPgxqBx2C+dkt4Hiv7R1MMbw3nZkpLu+dWJW+ZtI8Y
+46NIvZFWW+asI+kaTYyAc042k8lS3MSIGjIqlc4a6jS3wGSdYdKLlRWxPdWRrSqaGTWuTk8S1yT
cO0fszr9nOFLrdjuPqIDf3aiYOO7008Cyja3oiPiFkI2OlbCkTEcAWiek9RhFjhyl9vLFWnRV1Xp
jWDiw/venRqF9cZnQlgvNy8vVFC7Lr2jW/cPEd/2js04/ZTZReS/EODNGvaECao89g6pjYvL0IS4
LyP2W+RCgZyLbS/NfGfYxrSRhg8GUFcPeSs2k+99EoQSHAniA/Rxc6dFAiJLOiAsgRF21iP6cM8i
NM1yjGOt/TG2aEzi6VO62VVoVHMRmWiGvMoUpByIvsTJjTip1O9/7J3HcuVImqXfZfYogzv0YjZX
a0EVDG5gZJABLR3Cgafv7+ZMW5e1zSxmPxtWplllBMkLuP/inO/gb8GTYuilNDs+54pZl27abVHX
TCC9ae/k+esg7RUJmNb0DDoCn1OOKMgoljJEiTUJRmLHqS/zTQAbcQ1fDTULdxbBgqTFPDK7q+mY
dHAdIQxvAltIuq8KFJo0XrXNTr+UH6kynppC/ko9noQ01wg+OG2DflzNmvWW5y9n4RVrd6wAm1bO
74QIOJRyKAnTmCTlrHI2noeGlgUJ0zpYbDiVYW/F3r4OfLJAZtwuZks48oAnKqVKi7PhF3BJpiL1
iFSathoI/cMXEYZnMIT4Heoeigp3eB+vfJI9Tw1g5x0go+fQifcAWsWyY4KbCaddR8YhjHtakoGX
r8Bp9giMOM2QBQ4TwSm+Nk5VEdZX68ENjGfO9CA+CPJ3tyPKjRUTwnPTNcHanFBI+xmN/sgMaVe5
weMqyDFHTiHpAQPzgYB8gdGqLBZe0Htsr6UweZw8FVYSi+6mBoy99cuCXDRio4hRpKhkvrdGIvlT
vLD0N+8Mg6+8LMYpZgEruk7shYFSDjQMYLh4+sOJl0JFHD+njkjleGz1BgBetm6NEY1fOZoHj6g+
q4jkvkRRtBtbBlFgeU+BMd6QdbiePSHqlMy4jQhoVDMYJE9Z0yYZquTURcwmbdG5qOXd+VT0eJ0f
zwU6weGgTYOD2iv/jt3UHshHP3cSdEFC0IjXuFBq3PZXUypMefmfQGEybHT3DM34x3B8e8PR/iXC
Aacp43SpG7FNEBuTCMwI+RR58XivbYcki54PATZkT2hIVGvGwY+UsRR5Mwcbo3scWySbMWdbqIgJ
cF975hIH86HX0DKjWezHrr0Kxk57d/Zfo0RvUoPkQfDD6bKwT+jex0tK1xZARQipVpIwnH93EJp3
TjtXWLTg4ujEfFYUOiv06cxLKOAXhWMwR7hOIXXwCB5vSennI450yYMZmUH36h1W5pcZd89U/+au
LZ9rWawZfJDsgkAWRjTDtGLM0aNg5XqA5ZbIwpd5FZ5MZ3hFVdNd+TOfMnvpUd0k6MV6Eo8R+Udo
0PTc7Gv6Nd4n9IEjc4lANAhaTIpDTblkpHffsV7dmS2EY2lymZxy+TmZ7bcl5ncriK9h0lQ7d3DR
LVjWJ+MJ9OlwgZ8eipDYnj4FP+aRRHnWuOhaSDnrdt4MmTiLkxen4Gfttf82o+LhKZc3P0AhPzZ3
2IiUkw1tZerWDa1x+D0HfPJO9cPygdCB6NLPKLKCfBpWxO4S9OXaFyp3lH9w/WmorWFfx5m78Nxf
7BY+Biv9hIFYolxvFpnJttDKu/IwCfnh+NriaWPpSxyst/DmHibhOD05xJRcjHmjOpcRezQHy0gq
sNsN30fClbqJBH/vZHjHPEIeJ4AegV5nkemZD+tXxy+Su9tmmYAAsdYp5dPIUgSebLzE+Oy9ctUN
S3vKUTKJ+lhiHthn6WOWUHO4pc5kH/GQwgeoorutgWVwXl00g/cNuRD4GqfmHNXwrLO6RK3jmx/Y
lZprmhtrQerwV8Tu3mnUvfXzfeGX07kaXAPzZMnWKE132u3/Vs3zZBLEgdjAD1Feuu6fca4J+jDh
/ebEyku3/2X2+a3Jut9lc9IdIsS7GE1eCBREul73kmTq0A2+yEH9aKbSQ6bEk8h+PeaopqpjSWfj
3VeXRq9V/VBm+PYRr/OHlrcwcbxLmVvjQhKGCOPiy0OWxg7OpV8pXov+1LsxinGAByrEd2yU9hOE
fehPE/dMlrKsdctS7ioaaW8U4ac1ETDDMcgl85jGuPUzXoLjBBWp7Tn9G2kD8mV1sh19hfSsnh8x
vPInM9nOAG3HaDHM/lmzcye3apUNSB7YDCJC9S33LrK2wHM+qNeqcG6qUsWhd534HLNToB1Pn3Or
7xaIi40d0nSSF3NPPYBbEylSkXVwbSB3bGv1Jkndh99k+mORYUaKWPm3mkd5ixBdbkn0o7rkXkoo
ycds8lH85Z+DTLFeCT9emERALSkeNz5WqUWeZLs0sY/4B27ZQAOW1V1OUMjvqXhEpWHQnt3a4+NM
bv7gbJSF9t1t62Fdme7O9hx/32ZPXe31q9AXPdgbd9toyJg6Jq89fVCV0VUwvSNHVDNycyLx5eOA
XutKpgyEk8cc6F3mnia3CIYExg6azWldLRH23LMEDFGS077KEDVlXm8JhyCq1SPpqw/FcgQtQMXs
3RIXT4WwvHPLxMVLMM5xM0A9s6qjm5bX2K7VSY959iwb/bvHNzxWEtbMqksjyDSppx6CqHyVIhrQ
7HxgaylzPwv/bdTFXXiIXDWZ2ANu0UyTBR0+5X0HTCT0NqXzIBnL7mrE5V+4ujhQ4sMk7WORViY4
CZDR5ajec5OcHravJwvGKT4eIdfgcbrl2HZPwhz6fXvVSTRfvK60L9EozK2H+2saCLnzQ3YZGrfR
kEXiYe9Yproebyi8YdtRQ5ApneIqAv8a28VrL+uXLOqKOxDsdRGp4VaUFjXMHH87tsO7gwBvO9mB
jdKQiVUQ0wYRazpcBoHxF5kxUhkxbQeho3uOcd4i+4ytRIhZLeqTUwVMe1WbgEvLWGY7I4sQHRXl
5b++KDe6adqjrdf07bb1jPwUj7CjExRAx5wDbXgkOVt1sI7DLPzweBdT23t2HBE/hYXRH+05dtds
cEE95btIFuKKDay+GXOCz4r+ProiofB/ceEya4RxtqF/1pfCefjLuqBd5yOZbwMt9CGWxg8DOhO3
KwhaInbvBgHJh0Gyew6Ix+skkMNY4VRJh5sLQA2mi/UNFzNPwOAUjqj34UfUZJ9k7+5pZuuz66Hh
cxz7mE0aN30lfyqs0ZveRUnH5+ff8WjJUFz/MW+jB+/XVmjchQrMg817sHTofKEdN2RfBrUHk410
oVRXFpdxP68TMrSWaRV+DvlcXqKpvAUGGWFMmkoWn9hBG0dsfNDpm9g0xkMwsg5kV5ERK5RwUhL7
hgMvrTcmTBUs4kQghrk4p/T5Cy8syY2cKpJkU9O7BFG3xcG+VdrdetwL3zHmzXYudsrNa9TsoTqG
ExZ5pMMXVh3dzk49THB90awzxhzLqkRbUMcAtiup1R6BHQcfvnlc/Y8FIOE/e4l1whREYXctyO1Q
0yuPRuh+z9YLEv+V4rQ4mm7ab62epd0wREy+fENt8lR+VaUXvVdOhLe9CM1ras8fkaE8YNtDeJjg
T1e8rpsszBAyPDpBQmZWdoTSWwoW5SxYf9lBfWzKvD9Qdzf7OX/4WZiPbOvkLFPDvc9jsR8cyAi+
CjdkzmG4ieNdpOmvx8E5NxzX58eQa0W2Kt0wTfd2UNJ6NSu/wFfIv9KXQKGY8x4O/BSsYkuqO6Gc
Vb5qMjSGmVNON8FNsR5Kf6mm0T01NDQx1KgqHaBklfjt4kbtTJadr6nufszp5M4IjkmA7Y/1NOCW
IoMxlo61szkZoGz05B8xh4unH5TG1tH13B8lnsoxr2580ochQyvFlDnbodZvN5kjwWDx0nGkyLNV
hiwsm28G6M1yVol5IqliVQ+DtfJ02S29Psm3BaU3tjITCzMKZ1Zqxaafgnzj+A+jUGnezSRmrMdE
G8JGspWIZeLGOPaqu+o6SLbJiLWCUITw1otqk7vI0mMPZ9wMdhu4Fuzx/LlX+X0QHCB5M3gHlRiX
PLPuqo95H92u3JXm/B71nJaYIKA2FavBydO1ERW8ZuXln18kZwrTP494acgwizYeojPk473n9PpY
M7cQJWHUOIY5qSY/PEg1v7S623QB89vUIeuu6NRnFI9vhMQ1TzVD/WUqiApvrbvPInoXk7YA5MvH
ZoxspBohQPm8LQxGnHYvsD7u2Rr0y6Jt5YEgQGpL0XtAYItvnzFOApL+xuKWW2Q0sw0a3npdJ4lN
z6N2obCbXTWiPcmTrgESagOdyPwtbkY4qzb4bqYALSDW56ElYGJqxD2pjwXjgN/sisjbQWrFdn4K
cR1ZmyR7CJideAUr5k/djGtOFfvDJLDAc1oCwqc53cQuLse2mEldM5wnw0MwP7r0dQCuvSMjs1K2
NTJdqiy3eqRXY0ZAzbYACPBao5ZbixFgjptcwyr+BQZML+aJ/ASIRKeQ9MF7C7XRd1B7xUp269yP
ekhtW7uu/GNLnsOpRjCByA7FJHL8ZNcW+Sorg2adEgvtFwqvf+cBEdO4NZS/LExBPMeE2EM2mb7X
uNdXxBKUS9F0fwuvyT+0CebcXXPX69NkHTBPqw2DYGJ/iDxcwvvyHk6m+DBH4MtliJ5CdWCNFK4R
N/XsUzkZ+R6tzFurbO/d9VnR2E1LFfP4V0++jRCwfiWJksexdR9kpz9xluuTlajlLLlHM6hUcRSt
DfZC+xlsg5kh9ngu6U5QGPqP2I7hjix1H8EdXKSi+kVGfbyyWvGE1OVVSRxYjix/Z+b8Gvmk1BNg
csktf+WIa6TMawTJJTRdtWBKmQPOyb/LHoQn2qKesUj5hqL13Pq4mExrWg1wnrePWAO3nrq1F2Vr
DeoHA0yHuLW1TtW8az1nT/hTu4Ymj/gHHGu/LyaPk1UwTVBzUW/aClxt4Z5jH8ZRlw5/LUW26zDe
/TD83fstyONBvpbp+GEZjr0m4wP33UMUIN+zzDlFDMUXlkrKDXN838bNzi0eAWtgYz4i2Gt54Krh
jiPkm//TgPKQottCqbxgFMN3baTJ3jW+/NJm5Iu7AVJWRGuIsIVpkbJtEHbdAIq3rXFJMV6MM++l
cnsDsJTzYidzvrabc9E8OAjgwRBSXWOiH/hTHsz+FMEHjku5JxSbhaQmOkp01XHwmFL4tYAby/Is
06RCNiPT1y6t1KEwLWZvUH+UjeZn6i9l8QhUb9DET8AxWnc4ae4SSEFdDI4pnA8qtU7kjYmdEabE
bPH3UR455AgMwroM1ckM47uTpPMvE+qON+BbN5KqW9Xog5tB24tipuZueVO2afESz6W3anwr/pTR
rlMQrPtWyk3vuW9Dmpln3ff3mg+OEZBe9INkCDdipabenK9Bnuo1i7BuL7iQGD8/FNaDrc6msGjO
Z0ysgddTkIX2wmOSS+tZCohTP5hv3IPTuPsoKm6ezcJA4RPzRy9Gge7PN+uG7V6ekkjfhvmxb0wI
uisq8B9Va4oDWfHxwlGO3vZsXZeqwhDBteLeJAoi8Dn5ItFp/wO8WEGccNogubZuV61KqYdt0FYM
zIFZjkjD1tEEcAJUP2r9Hm1U1TEx5rgVLARRJ7Ut+rhpIh1S0BdtvK6Ry7pjfuFVSbSrAY4t8Xf3
y6yfyYJsJeFWZlludIZnMxAIoPBojU1D1EUcLGlkyxdbG59NYRsHn1okC9LgpMSYXB+7KDln9ZNA
M2rkPMekAN1Kg3VxTILNkw6dFVzOYKdGMlKnnHUQEuoxK+VJ9SYbhI5tXzLqdJ3wtmrAViwfzPAW
DF2AVA4UdZuTHJvFYsfThx656G5UcQ+bB9O9DkOb6DH7i9Z4yG7abJPNZDeOM5JW3bnBXXRhisWx
6UnjZjMVu7nNbEocyVhwGSBi/1Ft7r9ECs06Osgs2IRKUqk13iXT8pUxRLdoe2iEA46s1IbYXpn1
VxrW5smtUNuXVaFBJIfGKprraDdU7J/yu2rvJKHWzzqsvsLEQpraf1nqIx7yERIjbiQBz1pI51ri
iTUIBd/7JqYta0BHM4NPGUi9ODD4fKWPLA95iPcrNWnm6/e0lPVnW9BGRvUb0ZPihQL/tyZO2m8r
5yg72iZmmCCgIMHuKjtkxtO3DS899qWMYYTrd84xUjgoCPY6J/YDmJXn3JijOs6+OnSqkG8FtHaG
SONwrwvzr/RCLnVTfMxtw/pWx5gBG2ftFhY55o6VEUsMO5UxNcALZ2LuLiKSLNLbDOvcewSUpwnO
U+W+mbBmrTakV/aBipX2r3rEmKALUAcCsgkzDHNDfAhiCkyjQbgbLfQASRyvWvJ2FyPXC532Rrhd
sjLwPKTMjx5u5FcpGQeU5GqstLNksBAtYZSeo7LlFjYeth4DHgpEMDjRL1ZZ3exWiH3Tupx7kbPz
EwAU3TQ66/44q2HaZLkFMbDxb5LzLGdONbX977n31u3EWgI9Sr4QYf1uQwlcVBu0IfuuRUuHeu4T
k6dJuiBeyiJ5D7TJAWbA1HJNf8G5w5q0IehkpH02x+LBHbfYlCBj9IFGD+D/mAYx/ejjkwGD+9SR
ebE2xcssHe6i+ssvOL+IWIF1NrkkCRfynqBlXtWNSyIotQSDhgXh19OldtubZ074FSWK9MnpD2Uf
OdQoBEDl3vRMYjT6UIDpTkr9NfECH6acJr2JO+wyaYdpNGPo6efQKagaaEByyCpjt07tAOGAxeQ5
7Zr7lDndpW2XTctCOUGMbtofWcW57zbxzZ/LYYMHncWPpZG5jYgts+nvkNvzhgZt33lq3Dlpcva9
J1HkAYSobuGX+H+qWdrXMUk++gYORYNTPpGyOuioRbypGKQ3Q33sjEpsTMkgVkfOMiWm4ZjPbFRm
P6o2aeEwmWLFfKi6B1S2gpwxQafYN8QYcsfJi1EZf2kC+zXepokjB7WHlj5TFllTKeSUiKwK1hzX
NMrSwb7ShAPFOTrqzgPJ5U+59WE5wUvvddO+ekTV5l0NSsWGUMrKYSvql6YckGcSXQ+6Jh3WLq7r
hcIiuUUv9CN7H0MIHYkc+vYSxIQhPk6qhMby6Fbl8+CJgV4aqFs+tPJ16P1wRRIRvyHXw3jZ9/qU
1g2LlRBezUQ7bzdB/IzJnMzcCHNyXWOS8Ch8VpYNwAjPQYyoNEKEMKFEpDWx2CiNZEGUQ3KodLiV
coQY2yIhb8G1LEO79Q5WPX9yQFenqOeLT+ztCm+BxVKYbtsP5yPMmHBdVxYB14MWLJ5hBDD68Fh1
M7608lpd8wTtRNPF5W5iIXjXjTTuIZmQxI8jTkF3syiNTqxtpHFHgo4IhyhZpsXaN9dBTRSvyYvV
+P5Cx/Z9FoBv44bzrzgNSQz7QGCCF17wkQrSqQcFvAO/KzxKdx8W1OBVOLybDZxlmzTtx2gbhwFb
7Nlxs3UoXWC/+leigVVJWreF2fgv5VBAbO72NTsVx6qufXPLOmR+vpk9FRNSmYgwrqY2300x3lvG
GxcnYKhBQB9UDjM/Zbr98iuwOFSRUx1/8SJTBclk7TZQDQDFjuAdHl1uwDccJQAXgqBdqth5Cxq4
DHbbbGaDxsTp+IIbGokC82u2+CbyReizoRo2uGr2BbG5xdTuLMs8Nmb6B2xBdojED52QjYKGR0m0
1jqyZbYg+uwGo4UiBojIMsysW+AR8hF/OTCPOZaxEhRJ8tdy07+yTeMlgDbkZYZ7yQek5XBy76P7
MbXREVvBOkcUlFUtuUqtgIfaLnKvOOWQNPDAhQczLW4l4B42ZQOlYcleano4qF0+P0UoIyN03H/0
Sal1J0gi4D2YNUbuNniJZocdUaeovIDU9elfYXTvDzMlWB+yq7Vzl9UzkismR23/XnbFFz60L7Oq
vknSeB4S92tMxBVVNxQ4zi/Kki7S/srQxo+dof282KJQCDIPQ9fdgsDATc+fVQwsP6wCD7+kQrJU
9NewaCrYXjxKSqAk0XMFDLEOuhcT3CDT8z2S6rOcH1QN/tQ0oA+xRpppKsd7KpEEGirAjxw9O0qe
09ifNj21/gpAw92en0sz2KaJJReM3nlgs7uDNmv5z49oPr6VKFPrfKIq1zxKU/iS0JZYTvduziwQ
Y9oLaJwvFM4Y0CLr3lSa6iwsf9z0bWYjuzCrnDWq/ZLCayNibl3b/OYHC+VhqN5xJl8e/xsMT57H
8W/LIzVyuKsGzHr5A1cpIueLO7P3+xFpyWTz4ytyAVNxMZtY7/0ZVTpn1rql2d1ht0f4Opt/GjVh
9pn49GpzP/jisZ0KN6Nm86XQM3T2n2zub/8YDrybkbjvmlxUitZPfGfnXqd6OYn0WVn+G8C/y4yF
ULKb7oPqmtfjRz1N5yxBZGza9i6oUNCQ/nLqsBP5Zv4Jff51QujtzN1PlY5H1yk84FxWuDT9uf1f
OPv/H8LwMtU///N/fH4XSblKILokf7p/j1IAz2HD9f+/hzA8faafqos/y//Df/W/A6j9f0nP9fg4
LG5FnJ//mb/gBv+yfcsDOmEK27V9+9/yp81/CSGDwA9cuNKS2u7f8xf4uJ0gcDjffGE6zv9L/oIN
V/6/xxRIEXgmdVYQeJbnu/8t0JyaXnNadWoT6Uatk78Nej3UTSLC3ccgw0/USwFjoreaaZ2luudu
Ixs4HZ87OGpYjcSRunwn7EnuBqv9BAg/HwpgwJg8bVZ3A68hy/5+DTzwEE4Mmova4niugudCJtGd
WCOWsySmO9991FErIPTg+siclcaOiQGfrR9u2m+zrTcJbUPSFSgI7KTZWT4jQoCIM+XRDLYujc5t
3EpOftM4eHPKkpCMIyNwmd9I8ejFQBZEI/sv1lTMRiO9b/y8OUZht/ULF0nw3DSIc3FA+Jjnz1GH
wS8cidRMenxLbu61KwDWeNO9uXoaCY5aT7HxUhrlfEaB8uUrlqahnSab0qdanfq5/W1ckBAGg+2c
iYsECRK706q0yvaUx2l/9WYEfKZdyi+B1LGicV3LAL5ghRN+5SLZXimZs4JykgeB7QGqpz9cDT6+
GTl4N8ewPkw/cVZQBq1VN8iYMQKhiqWU3a4bEDDqcv6mOX9yw8Lb2boQh2ri+/eb30Os9IcFsGzR
DmXxJvp9D+YAyURZrZRD7yFTOR5sbDpeNrLMSMwvsxvGdVK7yS0cu98RTpJVMTT9cYi0hVm4Wkno
i3uec0aDbOPQY/XxtfZQ13kCzHs88JfVhZ/+wqqNs+Dg6Do/pYEbbd2WnUuKyqy2ze95BotiNpZk
HbisYVqzug0+OTz5mGuCcBEYW2icw3I5j6jiHdTVGPQ/pNHJYybVyUPTVJbWuIoBxMvEQS5evEzG
BXAUnX9V3lFKuLRsu36wDVIQ3nFmK7z2mKXaq6GBVyZRQ4p0S+h3Qk5fPL7Hs+dxmCP8Co0NCjCo
6BDxkbvF6Ivd3yNBgAfgRClQjeEUkPz2ymz4uaFeAg0lULNnZXotA+D5fHaa6IAJ/6bGtzorP9kY
9VQAtQVOoj46V4GOL6R1JLGR5THf4/GfL+3s7Os6BYGYOME1dvUNCOeECBOc2ToaCA5pZu9dDQYA
SzfHzhFyO3eEN1G6SbACxi9sg4yzZ2xzQJPPRoSCrCnic2d+9yZw+lmBAwtsg5LYbdjS2tkn1V/w
lcAkabyBoVQBTE50KIWrEcGxchgTC+XZTwpPylPRh68W1HbMto7D2HVCBoWG9ZRXGCXRxzzFw3yL
hzLGy/FBpPalHaP+91ia9SXJ9jUrdQsY6U/aJa9MI6Z7YonXbk5qklv8pT3raSEo07d1OQ07n5mw
HdrqVNVs9Pwsfk/KKL9aDH+vYo5wtSsLQzuzRq3znkZxWXtxcgcDLjYBgcQbbJ5H22q645Q77xku
bEJp6+ooevLA0mlidxZ6JJ454x1sh8SnsobDZ/xhMPxP7UOv33cUpj3m5blTyDLLoTyVqjk4fZ3d
/kHB/PNPvupGVLNFA2MNPEwsh+Eic9rOMumJho5RZs8Nthd4R2sEy/Wn7u2HNlv+8mX36ha46xOf
/ZyJDR2HT2js62gul2OUfHttELIb6FE8zjaJLyGy1JYWN3ykQ4GpiktnOdWtukOd+eofoETQkYih
51ZjQyPxISn0weDNvevac06ifppnhbSdzToaOezzQT0GywQUJZGRy7aUFYjUVlxGej6naKcXzvlv
Sxn7tsMWpkLHXkqUfNvZxrIkGSOA4WF2g+BIXP75MpuzuCAuslaCtBXDHPQmz9n4DZlrbfz2wsyU
JcNs88ebOWSLnucaMA2ceddkTlPTM4hoZueUyrQ9kBld7LIviUGE9Fl9pQezN2WL3jHO1qgqEFSL
NW4OqNBphz9Bwv0PqbJjhPVb0roJr6rS7oDtBPwMBxlP87p1LbCHbgfs1ben42BCZIAf029rQs3R
n4beDdUg70/UA6MyCfEhyBtAE8Yr6CmHLIHqbSpk89j9duGE5k5GRw4CYnAdjwFHP5ZXD/+/Lsov
nUChsmbBDtnAnuslRndv+CsWObPw1NfBZWgwFeKymhbxPODZ6N5aW3t7drYTxTrGUQtBw0J6HEhu
CULEHtSOwS1LeDtId2TDo/iLzHc3AWsRfw4+vym6BQtBWmBtm7wh5XrQbCyaZ1Cv8sVHH75kBZGu
AYiCbp4q81ihlmAaWiH7scptQZRxRg4764w+ueVxUy2tmIpZa2JGoK5IdbbbKNqGTMkRP9enzGh+
ydapDwSiIG1HtU3CQWgdRCNPsOrKnT1ID6+ILg6Cs65r+u78z5e+trtzSCrtyQm+CwauqP/EqlNE
MvszIF+42H8rG3ExcZXx1yiadQLVZt8UiC+Q/3qoShKC52iCmWvbp1wWjM5xnRHBAx3TaKylBu2/
4wZ2tiEpIMwqixZQUzt+I49ZpohrJ+EXt8xKnDtIDlAG6Xzi+Sm2NvAWHGxGzvZW8TyL0ViWeQKF
wDBORBFGZ2DqW98KjN3oMvyMOT6xQkX52SkARleQVRD6P+5Y7SDsTMxypWPcJ5xmxRlzCL9r1XzB
GwwZ/kXDI3P2Oy16fc6ZFsW4zhlsSEoZUnpdXJxrYqM43Qko5+qDzxwQahCSSLtxa/WZCHSO0Vha
pyLXHHUR02DyB04WF+QQB2+9HRi3iv0UBEX17BjyCHC3Av5YQp1My/7kTLO/YP5xyNQcPClfi2Mz
qq1RwLixZP4aJimu2NmgUWf1cZyM6A3IiHuIM3WQ00OcUgM+NXz9UmfQz1jqSmzzTiS5kweXGw6f
Vju2b0mV7zukfbb3J0sYscepo3ATP/T9rvUxeaTGj6b55c/xj2jrCx9uswyC6GEmWvW5QigLxN9k
LruQ8GWWfpFH60SSgdH39j4jK3ERYtl5TjGRPbdkXwDEAiaW2DhYp98O2P2jb4+wGpKg4qxSL0EJ
IEOEzvhLxt6xwiewLbPI3LeOu49JhvzCEYTvxzGYXU9ugLWCYawOw24tmGTcbefZq7FFdFNzjSpY
v9zJpbR/JSlW56jXVzdkiIB5HiEbEiucPmFbUoYxeZutaY9lGMdSxRg2Nmbi6pFvo9VlipBgdCJe
E584E5kFdMJ2VZfixzIkOLGh+oWmYJcO8P9qP99R+ma7vENcbjPhhIP4Y2n3Ccr1+K68P0VF6dxH
SDKUCUwqC1V3xvqbraxu+Jhm95MLRS21Mh8hJ3ptOxHW4BSJbmPisXhIaGyKlToYWYAHGt9D1+6S
UFO3TeN2nO2t4iTHCZnsA/yFKws15SJq8bbWmCLs6cfLGi6Ix5/KOhprhYi+qWHrVVUPW6+zXrB/
YvpN6DXwQC3KgS8OppVNZ42vWjv2TQfFt3RGf5t7JWjkygxPRfICMHXGL0bCA9jCacOEDbey8dhZ
u6jXi7a7Txi5liRCwmTpevg048i1ojyB+E73V+Yar8OQkKMwmzeVD85hxCyhtG3tPa2xl81PJhOM
C2XLQ+oNbEwNjrFy4mA4WJNrHkpCxpfzRNKZ0p9K/iaCaT5iW1nBrQ8pY7CWdp4jn8IY+YsJRKaO
+Ul193Cg5CQ51Dx5Gxsrh3gUfgJ51KILOkxc3KlONhzM3ELW1rMKhPaXYAuJA2QIP4XT6IPXV6uK
++2gRfuSI21fNOR4rNrWbTAsJm9VZPLUNVgnW0KkjqkXn0BqB+yrh2FjsZs450H6QugKtDIUUQeS
xIZA/ww67k5F4Ej0FJYGM5M7B2XVK6mCciOcxlvlpK0sg8RE5UhTwlSWmBPvpZ5bavE6n5dYuCWt
iPeKiXDlaIWmwWKLPHYvVRgz1Z1r45D7xIf0HdoRW0UEtiN8NjTDL822hOLLG44dII810UFqWQEz
8Pr2eSIRnYUH2ocyjNG9TNEqR89whYMHWGLUexAvZ9KThjN5OAQn0OhsMW+Dfc4BOnvhD067q+Nb
+iVqYYx1M0ZfUR57HMmLFq3QLkjsp/TRHERyyJ+zPGM4axUIl20ILYYXExlaGSwcExnimYgL/AfS
wig8qef3whoCtA5DvYxm0zqzOdmFs3ofR3Km5rb4qFKnJKtXFBvCNS8ZGim2wHBYJD8dagbztU3Z
+DG5NkPRP8MLcFcg2nMKKmPjNGxRUgZsHBrevGjriQdJcKZ5YLhPvU+RREE8nGMeKwx2zb6bJWcp
GuetC6eHoqEyIExpvgEP1eyUsIGgTPPH9E+Ixeeph1C9TtKEabIS/I6lIagAUzRP6NJDxlbrDKzV
k4yDfVpkUBQH+y3nHliH1ZQRAuCv7NpO7v9B03ntxq1sQfSLCJBsxtcJHE6SRjNK1guhI9vMuZvp
6++igfti2Ac+tjwiO+yqWhW3tDBJx+5huuAHz3hfAlPT5lNXRjMvIbfJLgIfSiR2nffb8yt2nzeI
++WeGSZ5cifWdnKhDJ0XLD9X9vg9WIrUDYBF3B6jddWYfW5mBdQl9gsZCOI2B4aB87kcKTyWZMsP
zA4ofUOBwWbEGqEp4zTgoKXEQdWbWINoUExYtf89JVQjRIumH3UnD8aleIUHmf809t0vqptBMcy9
MjAUmt0MmktZ3XFxXP1Afa3YLRVPSddp+3yKvjOfaWvqzj1We4BsaRIhPxXtE6O8AdwjHTRNVJ7n
SEceN1ZBLTf/2J35SfqwCLvZqT4yRtcZ5zx/boaT37ZYrKHoefTf7l01XtG2czTb9IVczLSPTeO1
Nw16zKh9w5H3t1UZjuM2X7YGDylY9/SCpStYCFRspM7Ck7rcAvMawaIAebqND6aeQ96L1lhT2nME
4akdRkVh/EB80T+bWrFs8s776bz+4fYND7/+02Ce3uvlQDuPPgUsi8cRdOSurXliJtdIQlU7b8rD
w2ByhNyMDWlVWTo/wA45nnjsChHX3MOAIa1K6PyofCVOGuET7NKDwXwZ39uwGl1/11nZhb453iMa
vBmOfhi98dZy4D0Q+r5p1oQAaiYM3g37nM53uBfLSWaCwY7VvI1JXgWFNH5Jj7xFGy0GsTraifF1
bqO2dzcCXtaQ6uGcYX4msv+C7K1Cl/BTDJWht1SFYNmT2qx17zyXLgB3Lx0eDpTRnU3yLjXa9DOz
eFwnkoKxacI5WlNTtoP9CBwEU4PsLdXXM7mpSm46TGxHJcIMBtLG99H0wMaEGSfsU3+yC6Yh3Kmb
fdGYYLQbgOcUuKxhKSeszPHdHwYRVPBMOpagdrF/iNjoiB71o0RpCFhpS659W2Gh5Rlp/INn4nuc
cd7rjLw10jOkkGBlRNWtten58pI+uVl0YTpmp+38FOeY4dQufCNpMAQzh0ujMQbXxH0yM/cqiNBR
Te2NIDtT7Zhzc2na1kZdAz2zWOyv1EJjzei4i0SMGtGGOkYgBunjqm7Eg1A81eKgF1cPCPaFWA+5
j4ofRO8Gq49fbXMNVbM3DG1LFkG7mHRiIp+UV5t8wZ4EBv5NJTlRzUvP/6ouqQMwCX2l2LtlLAKz
LymvcbV/NhvSx36OR5DFRvOGJZB2Q1csMf3cxPwjkg7gKhwVLu3VwacPWx8qPHWahoivM6qM59+9
q9pwtJdhbyJC780iURCaIGtHKPO3zGNbZiy5aTVgbpFvMRKqWHI9WXXntAUMTE85lT6mzaCQ/ojy
G26j4qIPH4JmomdcheHqjsrIed4hmGFDEopX1OYSJpPY2RDFygPK1/9kVY5NlY/rnnjTjaFd85ww
0nk1SijO8fymSg9TuaTiyhprYuIMuHaWNtDYpvxniHR2aDNK2cg6ffUG2ElR8mdwO9C3ZmU9kiRb
ApcWo9nOcVEir96qDyARy8N0JqrJafWqvUej3L8Tk4yjl2h7UD45uiFXcvIB+V4WBkeeajCPbQNZ
riIxyjlFbQslHDh02bbwtfypLfodSE2DZFGeBWyIuMCqDEw8SuK1n8UY+oo6zCHPPrXeSPd9RvCJ
haav8fBGCajlpT4uhPSd1S1Xsn8GC02uU4ViowMW2WisppvOp/NlILu/HWj22xrTb+6OBz2vfupx
mJ8IQ3CIwCAfxTGterOJeJ22AbO05ZgigxUlIPGI3vMdR7hbk0ynCTI6vB5nrfR4s2bjZSlJyuaS
woQe5DieaLN2NkkbyWNmm1/4QRjYiYxqnepFUpuFRGaxuM7OtM0T+drykKtFw1mDNYAaxfJhr1le
l8VATnmOjzhGFrZ1ax+L9GyTxhwnfFl1lx3Y1yVv1PDADESD4VwpzhZOc6W5atuBVdwUqmT+YUt6
7Vp6Djzy8OO75TvqqAP8DiL4SbrDAFlbxuMize8uy9ugWFrczZyKcSp0h2UhFdK5XtiOEJO9NPrm
EQljjiUsvNmhM0eDhj2SmHSB4NqqyN4jbdzgDCVnIlaS9iMi7eNkhnEj9noHPbsznT2NshwAek8n
+QtwV0+NmyKl2uGb8KwEtl/ifo4N+yoDZUR1ivqk276Zvh7vUPy4X9KzyRmJZLo7h3pOrNnXu3ec
fvAzqWtx3L+qiT/qJWOMIG2GxMe04cJWFKa272sgwtjzHKzqMgsm468luBFa2ECdmubKeREoEHCV
Z6YZ4JTKTalbP6JQdpjE3ANTZ9hVKglmj7IajQzCylencabidyoBkMH1Cuz9sf4yGuI4azdL2FPo
QYBSNZjaNY3eCuerLsu1ZgezjJ4QbrZcunvLtiBukUGyFab72RFNirxIBq2mg14dqK0ZmuhX7DUI
kXiQtnVPyefawCxKrT2IuH7NBwIQHAl+FwU2JDxDLShX7yld0t9tTJ9eS0QKr87v/D/Hki85+6ku
UqZvpv9HxsY90pmr0BH/a6ahk0kd6VzWwnmo3ee6ir47aDYDohG8JEPujB6RViu56vRjeVmNInxV
hcvli3lb1V1xMZA4HIi3xh1g+YiAFNP0gWk6UtFMtnZhPta/9+RudpizWGoKM4hTF0FUt2sORtCM
dEHQbJR3yzpHDZlcDolcdxmdSpHlwWQzfSuqBQUffoHL1Jzqg8DlKWPf+R4FHEOHLBfnZ5I5Lg5L
PfJfVOP9VeNo7rusPnEEtbZagQXNf+1SeObcSHo9bXe671+JpW5Nywas4ZDi6otrnbrioC3TH0Z3
x7zPOp4M+49pD9yFbOLDsllLFC1IIoofMkSnmHoHHSJPy4sbxhpTr7roUL2/NebalHAWZ7gbN21o
cS36FsDRwfqP7/+1X67pbOX7GHyKxSx145D230URsJZ4fifDe+sdnrR6ks0+VrBT9YEDB3bqXflk
Sp4KOh/Ubvrnp8BeNmo2RW7Ep/jDiCBkHfP6xVBXAHOAvzy+/njifTDFr14C9HLczyjGPmAKCkZz
PKM0dzWhkjxAUcbA0pjM+uBYJhNLnNpao7tbGyVrgyLNlAKL5LYS/htwkr8+gC7fjULUNA4XbcMW
Y9l7SxmHWkTkrfsYuVyU18qohnAoYOlioxhLvJoZZgsqMDTg5FpZ7eA9ndLef9FdO8D1Be2KZmLu
jRowEuB7fAkFPp1qDpwBLn5XMsmc8NtmDlUxhDBJSkfMSJJyCCF480XQ/CCKrbbYgJL8ErapbmMj
hKFHDhgagncYbYODteSfvvAkSDTIpnYpduJCFykez1Eq7rfZHQTGNsqy3ybjTvJT0UbJcWdZ65dT
YympnqtyuPej+be0s99+Cd5eOlmQ0h5O4Zb8z/YLrNKJywPEDcfVQJMYSXz2elHhJaXusqPXsvH4
V2Ayw2uovfnxTlfRbzVXv2xEDOnrv/WU6omZ0qltXXIYsRBitzxg7MbAQQhx+IHwuTvbmqQOtV7d
aFAi8vYBVT7dLG56MlKLpPZKqEmm58pkMkqklT/I1N4Hx3/1p/ZqNXwEceMfwXXR0pBh39eh1CCf
3OlvCYdlxdfo+bKre8MOCyO7NvU07JeeOeCKvVErAEdAwuHqzB13nn+srnvrYOUkKzSngp7jrBid
BJ4OAc0zDjewf5B27Mm61brpYc/Kdi0sngImT7rCeSicZSmF14OY0+8HCdypAA/JiW681sB9Co44
AwY54pB+4HpPcHhekb3DqXiyYAO1MILKFRZEchyPhz/1NHXNb7mWvhBBf2q1/jNZUUNxMVzintu0
tWKIanhE2mA0IRbT06j8fp+sg5cVXjSsGKMESyLYgX3sde0VNNu0Ao/qFX1krxCk5pzNvNO2N3/k
dge7NyvZGqGWbUjPG2tY7CBboErOEVz9CL8S2BLl6JQMwl9q/lnzIDIZK5qpcKzflWM8RwSrwnIu
xp3umsVJSZu7jUdws2vh20xgjLXStX8lze/KACytNQ3N3+SuiKQDiVpxUR3cKISdD9y+IkAjbj7A
s6xNkdBSSg6LTUabdcpJYetlEdkd5b/iqWMdWEFVOk7V3RyTKCmNHoraxKV+acEWWdzfBUJAroDH
JCSNQu0ltw2dW70Fzo5zdzdqXjA0tnn1mWFj9SI0Ck1LrFgtxLR0F62orZqxW2KM3bVT3hGA8gST
azBabtoxmK5rlhFMb+fWuhYdBsDeVn/4HJpnDAhyK0tqxpiyjTi+bXvv1c0I4HVilNKLwtslEeRB
BBH/6HLM7/v1cSMi3xcI765Yy91LytoJv+aHgo9sm1sKvFj/xzGw41fm9wipLIdYZkIuG4voqv/t
6Ts3Ku3ZzcGbGbR/gdM7TWCV4Dgi4u8NCFlbiMpfPnw0/KTzxjMhmFWw0+Azw7eFppZAVVMrXk1n
uQfSRF0y4D74azUcNrkC2cSo/0flABU2K6xNrC7k9JpqzpvWoYh3JSG/wkVLSocIaCTEt7a76tT4
bSUsOFKJn8Youk26YuLQn9meSDCsALnYcN5ZHAQ6M7IVjLl0hc3NK3auYq3eJBTiOhDpfPGmLe1f
awXV0YOyfpVXg9cnt6+MkT4WQmBWke2sFXSXSpKIRuZvHPcOHqALNCKlzN/zvb5i8iZ4eRJuXqLN
e294qG/fRyhbDMH51G/4t6/AvQaBGu9LCg8QE2riEfR0V0BfC6mPvEIbkiC4d7oHN8FsP7mUk4+O
vPpIwJ3ggky2Iyf7I34H84XKkTBbwYAFhMBB/J1dBmBFYhkPT8GDSLUZxBOEVy4kAkDzChvsV+xg
vgIIdX7SrUhCucIJs5VSuOIKMVZTp8lKkq0oQxBKHAk5/VDyCujQ5uIfCDuXW98Cg0jSC82upfl2
RSQaKyyRdu9+P64ARYBny6sJU9HCWHDGAhAF+nreqkHV7WcmYrsGa2O5Yhmt8aRBaRxWXKNcwY1y
RTi6sBzdFeoYrXhHjalJ/g/4uKIfaWEtsUyDg7S6L3/FQ0obUKQNMdJY0ZHZCpFMMxL/UocHs/Yq
KDGbTxElVluz6Owgz+AUJSuSslnhlJTPhA20ytJK1FexAiy9FWVprlBLQtBrkSigS39FXk4r/LK1
K/w2EeFgqf40qUZl8uziouX9ZaKCqsHND0GN4WnRJkaQSAOQ2xK5R78Vw7YxxiwAoM4Wli5QFkjd
7Qy/3w71OtQuqIXQ65wyBYpi51E9ZT4ta6OLtNyzx+5rI3pUmPtC150sxCJOIIX5aUc1d5F82rpm
Ji82OpQkUHph7PHVgV5jEupt/f6Cj6V9K/vPZWUNMqFu0KGfKj3/L8oZ8to2ryiuTysruq+G3toD
lMCe21kyvlYFxhsl9m2nv1W6/bNEcOGpSXg3Z1BsnlBUl4+otZXeywPbMe/jVOfPVTwvL5IJNvBY
pyHePAM3X8whqBffDTzCBJumsuMnLOjnKmtkuIxZe4jo9GF4Sg0cx67xdYQolDjjb02Pq1BXqF4G
pdunzG5gefVlRzkZxzeSTBVei4jNteF8T36DWbKkxmSnzcRYJbaIfZEgeVcTftkifmXDomoMePMy
TPHrtASj9H9rSUHJ9hI7h9iZrONC+ugJyPCwW2MyH7innnt6n0IrRe0UtRkIST9k0ULWIj9Ln+ni
HoimlgHT6BVfQf9yjL1sq2ucqjO/xaQ/GFwluWgvsvzKYzJhQ79STyjqLbLomCsaTPp2KfDU6reS
0r5rG3Xo5Y3v7+pZewaxEr9p5Nc5m9u7XtXixdTbp5nHMXAQ9AASMeaaEwLdqWLa01j2uU+T9pSx
SsI/mBz6yDcKsNOm9Tvt7LmRffSVdq/n0bhMCvCB3pWEYJ0ebYeqmsqwcBLk/bs7UUzVE7h99vWC
chy3fu+gqVftk+40BTLRBQ/c8p1m6OJ+pI4NFmtIlQMzbLDD+8gqNU4s6UfmLMzHsc+gISPu8B4H
YznNd8PJOAPHmOE0xzwM0BK2GYLcenjvzlSQhjVjSB+yI+Qdbu0Lv51233WvcZraueROKQjIzNbd
yfXXGNrxYay/PGVffXeVkinXs+XR1/GYoW+WoWgKEog+8mixyvrSwVqUJJ8DhAOoyOvFqwa5ZPdZ
QHSX62Jrxge7IXoj41nti8rhc23NwO7TaQu8CGY2n09ILogovpEVx8Q1uPZVjHttywHYle1Fgoff
bZijJCW6Hxm09OzoH1SdkLpv4L7XVgsTrikwZcN79CYb1kwLpJmk7m62rOzI2yWIwWCBsBV2BWnO
a0rFDlOZDE99ZL2lSjzyFBRJtXR/83Xx91rtQxfjsyrn8pIk+dqxU+5a3TmjqOn7GvQ4Akajzv9+
gIjwqC12FtqxsakT/hOf0TjEJyScmPFudORwHr/U5fJH2G6op1XyK2nLj6FMvctSz5eJoTGJHvHl
dl30KQFp8OYbx5i6y328dlcmLtYSNjFnS4KQBInnvzKEbuDILc1BLRwi7Y6rdqqajkYsN3/WivFs
ZKgTDb2DaeX9lyuneSmcr2aQMDaTiYslCMOTShjnNMQ9Kjbn2zB4F8cctWOrt8+ASgyCpTiJsGPv
Om+MAGXwepQExTFPb618iY7ZIulDn3TKryVPkovRhllcrW0WNLkn4P+564g3F1ebE4MkX1r9uQXy
pQlSXYvZv7bO1B8aOfT45D489Co89zxB8Cgr0Lyci3FYeh8lO9VONM628WN1M5OI9Pl/Xdsuj2gG
3VAsig4mFhEUPEH2IO/PXuY82V0dhwpoaqwX+bNFaOP538+gt+hwMREF7PwJGXtESsPyLWQRYGxz
8WC78jTHxJJYW2pqV9R4cDUlL4hhyy7pPEz1ozntzbERuyTLUSRJWr2Isxi9Pcz/5O3fD5WDhSCZ
AiqzxFUtnxr0A+DzURsWE7ArZXj2Bs+Xv1d+7r6Yg2nsWwPJ5N8vRZmpixMlWPpXyO1kfg3TxIAg
i/EL1hK+CQWgW9PpHgZeCDJjrNieifKy1P6JqWX1SJMF4rVXP9y1hziyp1ccrjCGjHI4YLgsnxtZ
/zWiAxhO91KPaqEIAjNfxldcixI2UeSW4Z8Fvfnh0AQBr1t8DVk9HjDooDfYoWQppeiiT6704E67
yU1vOK5osoBDV1BDuI11+Ot+2z1HHt++RFXDXS31retaJzQ2O1/oScBfjjOpiuUOZkx+qhJcHq7X
RVv8RPNFoSeDxW67bTpUbWDxOtLyAf4UB2n0vGaGDWI90fCw3Ki/JF62pjojCZ8l70Dodv/VK3yZ
2KR2AL8yBYIgj8t25mtZtBfOIu7VPB4bvfsvivUvqySWVi/oykbS1SjwzECKsQkyxwV+7FTuIZFp
hM8YuiYzEzZe+RGDBb7UXpfQbWFsmL/FQVuYtJ8ypMxa/V1UOYitUveOmmQQZHQ4J/PYMnAuTlBd
DbR8xgBDD0pQSKZXdMF+zTN9TlzlkT9amsstBxRFiTnq6BTiqKUNkb816zZlFmUORCt6Tc2bj3y7
6I6xr5pGntUIV9/Dyplw1WYiL9w+u7QjgXP2s3Tjtkx1638JIzg+PcsjvVfQyKhGjA8DYRZN+h++
bRSXWMAoWmbSgC+uAMIHPfbJ8RT9OKPKAhmBtMeQON1m0/gRlTcdRc+mgc/kojnyls6o5rmH9I8r
E9UKMWzvW+BZEgyyunQg/Ll1UI3Qexqlf8QRUT7XwUe4HlRmfeAHC7tRTzlk6TqSURPRZup9s9MA
smsXy/ooEHUCQ/R6gHihNllSri3AbnzsHc3eu5FJYtLWqh2sOqjDVsGqosqjZFbbeG79ML0YH2M9
hunEZcgc7fxqgXQdukPVxgA8uJpDkfv/DzERlz1zCJCj1q+KRsk7k4DqxJJKfEYO8iluzwb6womQ
3kejnoTNISCG23gc+V9Iee0JssC+7J21mNQN6taf9wy6Ds4wT2FVVEBBnMI+dutDo0dR9t7F0yeW
wyPMUMn5xaVhku+fFZEUbunuCSia2HWt4V2A5h2Hhph1N5Kb6RGazklLEF4vZvwZhi5AHnCinfq1
80zNM6YniyiO61gH9ESxjYdy63Cn3MlYq3naQOCjz7j3sR45fi01u2WV/rH7iHnHPNDGjAVjUNp6
6ekZaHRDonY6FIZTj5By6rQBOYAS6WY7j4u3dddnyfXoV4MnQ8gqWfwk8Llnc6RyuiAb5h/gGsSW
LUxYHa/G6d8v//3MNuEv9R7V2Ovv+Pef6iH+U809tqiSLrpUdDdn+BVjfDou1liAg+pCIHWMG5Yx
EEuN+Br1xM7itMFINQTZaLgvdu2Sb4b0RMM3Z6HRKh/UCHPjt3HlgQ9maExal7y/Q59NV+iXuqKR
om+7t8bPopAYgbWNBrIEHRCICD0A4fJSRgNo2XSELYSvXjfR1bGBoWIUGqtaxiA3sUEmd9VrAU2a
tbgrjpCC/sMa0WJVNppnjSe80TOqu0bMHh0FU0f6QbAnQXrlAOCZB32ycWH5VDFMJpVsVR9TJFFb
9R2aXnMfuvavG8cfGZmxwLGnkgNi6t5E8zOKNVLQc/xgzeDw31PZ2jTvwlgPdHaa8v2ADiA5xXR4
SzXnunDWO4O7MtcRjL9DpX72+lG/aWWh31IEjcvcM0Neyfg+yQyLvSlgNAwPRqU/pAhpXV/Ep2Wb
B0vFy5VZb1Dq6oSLLMabwJ/RkkL12WW4zC40rvS1vQdRDPsvHUFLQ5DfyfXkRtUugc/OuHpyKj5U
uXbzEFMTUgQou2JrVuD43cixnwabJVZS04BQtx/xFONWW7oT8NjmiF9hBWxkmEHN7J63/Ssf3wD1
TFgU2xYeKxBO3xjggl2WvwpPz44grDhhaQ1LgF49Wnu6utyrt32jy8sih+q9QbIbKmpALBN5Z5G6
ztTRNDkrJfFtQK1nFZmiMxr/b8YsNnlifOixwQKrYqN80iq5BCaojqmNClz0xcNzG22fef5x8qiD
KhIT/Ic+nUxAJQd/LFw+5F9DOy+vdJj8ZKVlQWRFsvJ7+Z5G5ffS0obC+e48O4MkKS7mO/MMuU+q
P/qgKJ2AVROC18eEMi/T3WCcnDKgvDB7ViEefRb4ySF2Gt0keMs2H9MXv/1J4aPuFNtU0JJa7eav
pAffN8ZOG7r+k+xwVrsdAjC9gtrWN/3hg9GZDRsvh9kSqe/5prXYGEfs1iNK8ZHvIgUgkPsmBymW
4evWpQ3qyfHNT7w02yx6UK9S73uhnG3RY2afx+jSDAZGAv5+S5fpjTIMedQ63iya+eiCbwn9N06P
6ymFFqYtT2PfLGjX2lcj9BTvRcO8t421m+0psLVGo11bo8jZm1K5oYIdgA3AspeMCwR9WwaHsyql
Bb5MmpuFB6I0qKbCzAWPSPGsVZw+whmIDvGY/rUbF+eFzmxsVWuzFWlXZ5tW1Te3mZARbLWx8ITp
Tjs/xegGk64UQE84mmUOL11oeQLlJaUsTKuyA/pBqazlg7E1+rvFaA4yko4FjX4s22sNmsZoXdSm
jtka6ps34yfIGs3HkesnFLvngCQN1/kPV1io27hkVNfd6ZfzDoP5y8pBn+qLZ7/PAJ4ltYwkj0fz
eWQDimc2oLYD8zoC4SKPUT+Vyyh3nOL/Fo67PBLarULTaun2q4YshKFLVtXiTzB7xYQfBgtEWJi4
8SKPNoDFNBmzKxbnHEaMnV2tuuKDaFlBlRb/STTTPZkiesTcPrcsHjUJWWJiUzz/aum9uS8CVhT0
FrH990tvpvot5jy2JUSA+sCnvcH6SQuX5fl35R3yrqDwfqc3TUrW5N65Xnn+9wuXadTFHcg51zpz
CdsmzEWBBJSeeSlIxCJT48zAWc+A2dpRGjmBj+yZn5YG120zwaMuRnyE5tyfGUtvTDpnz1OjTddh
/SGx6eiBIvbKpYBRFO7Ug6lMZJvlSNzEuPe2qx5F884OTRw/G90Dm1T+aiCUHyGhltAizebiSOtv
g1bzKFF4o2p4jBRy3XGo9hq+BWGNbEJl2z4ScN9XZ6zuGez7ixia77rEhcb4ikx5sNCstGmnaQMN
hXGKY18SO6PpJsdQ65fNT5ap9gzRN5rEshdwJTdqNUXVo//HBZ4BN6Dzd/hYMMGI+2wYBl0w9rI3
Jv8MEzbbwhKFhFMy/wJ3+9C0gUstUOK+cf4aXsccrvxOhOeSYK6mwHLp4SStyOmgMgnDw9TPQNQQ
44Lc3jPOLiGzWIYxnlgDoBsmfhlqCRG9STzWJe2L2e+2HSXh8Ai3ktuUZC2W+ZdVf8f/CBpaKl+b
iC6A1APvjCuYbVVT7n1I8Ep1dn721D5bOv8kWsZ6ph/r+6ZdSwztlsMe0Yl95QiazEc9ppZEedjd
8p1bNe2lTrDRiG7KD4tv1JiMejhpUXPXhHceZnpDRMGmVJVi4RplFzsr0z4i4a2W4B4dmQk0HE/U
VIMK9c+MSx9cIRYwPiyu1KAATPwIXCi+BdaiD02MFdfXL7z09buuo0R6ajp4XendOp3XVrN4ui2g
jm9+Md0mD8CeNnrMp+zEvtmWueMOX95z70erXP/hCSo9Ymeczv9+SccrkYccG6OTNu0uXS+DnDaa
R+cEC/srcYi4wp0vXruBC1gXIz8mTnJtU0Lo+eiok4EYyZ48XTVa485JQ1qnKIHmVoMW7xz0Lhxj
WnWjmqfqot9y4NTYZimAp2X8b54gaZMlOYH2MO4Q0ZAj5a3rffoJerZm6gdwKYjTkIN0Up1r7uwl
6y/toNwnrNwUHaWed5OMGTeibeD2VP3DG3h+acElbcGhOkajC2KSNciVndxpBZKTBOzClcRqPnOT
gEPr9x2byPIfI/+YMdYcKipGvD5Vx8LiQlO4fE1qPiP7Hqhz7J5SVnXXSkd6L7GJNAP+sdwg5LJa
JJkl2Xg+lzY0J3xdpiiMXbPOE8GDWmRSbGsF+RThqNybU4JsNzJvCazF/ZmgskewP8/G3m6m7glE
k3rCq/ZZugW9vilXAiZmdga7jhYg91rYxlsd2+mxjrFdZ8yUuhYFUjDtUosO4M2LQGmMIjviVlwQ
1fCSS3xCugnGf5y/+8Q1t2Zp9tuK/r4WwgqOoESEZbEUj2XglkM92qtEqbdYNg5JyzUbEj3GfL2/
21p3YsfGaSOyBw32XPTxl9YSXEg98sZHWVfuXIAIpKFQ8WpP0PVGUH5rto4dFFF0iDz1XNS1PPSp
uKctdwxORf/ZrUTs8OMqEH3xy4RF2vsuUz1/0MiAZaE5539LI+uuLuigvWxKosFRLs8tbCF6AZDr
aILaiPhNxCWAlki/67YJfUEVb3iw8BDixsWWWofwCqNXr1CHftasICqLP7oHOyP2ZJiXEIF1Diqb
bFplijylccGlQt6sCHlaeJqQTMNIDf0uIVMLtRKImlrMfTQXyy7NydtPX56hTSwF0Gx6NdBGojXP
lQUfh2dch9ABryx2iiCvxjfBB/tckOk/Jp7x1USwUXSK5Hm0qc+Ls08Qm3YA/gIKHXcP7hUIJBiL
n3F1ajuVa3zLF+JLNs0oiW+99Zog79wnR/Q7ucVDvOwWMaoLx/qdOQz1VzTyLS25Zi1tGYfcKVJH
1XQ8mjFhOEACJL6uoy8paCStEJAAIF3X1Acf6M4Je8c3hihK5e2UZsnI+U5LvbrKgZeXI1LI4dLb
xn6U/eexUGflDI+lA/46YTLd0XPtb2eSNu9FYiAqtIKuXWN6zYxVB+05qUFZkyGRt89I3WpTLW9q
Lv/WRcojyHD3gBkWC73t3zIFttHPsN55ij5n1/b2ZGYDvdfJIeTei5brzlGmWIgrhJebx4gvqzQv
pDj9iAmhPHjudHcQhDbGYMC2rZEqLZJmg6LyuJLatgApuaWERd9x759Ds5wuJMGxFjhLGI8jSdyC
YlluqM0uIkQcGMvcbLRkCqVp5RSr2u+26i66wRasd8VdMqPiVRygQg+8p7oW35zOpueHeAo9nsUW
t/ivSRotFEy6SM0q87fTm2VBzS/GAj1kneKSMDpxPTcvrubR2022HiCKZocR3cV2lHJpKtuTqTVe
+A9kT6qXQs6Id9R3tfk8pvTrTH0VY1CrLotjA/Muh/fCje8wwvNvZ/irZGJ+UBWHX4q+EQfoM1ME
Tdv0Im/2wp+HAHmKv9nNn2g/ZkKki+kE33ZHGPrLLMrul61ZuCR0J76amF83QODKbZVlhDYqi+Ed
l7QXgRTELXsC/1InTRgTBA+qUqX4gRX0FCEBVlgbGbn5NWrKNSn56uMSCWvBoaKis/1QSXxXdoqk
6HGfwvF4MOWjW1m7fur6TDRG8HDSeCroMMxas+Lw7ZevHCmDsjXS0FYUndpWgg237Luj1ZTXbEnL
34yhvqtsehtbqHs9nMKLVWCHLx3BduWSRINQ7ToOZSPKhanERY6nj8Gi7Wj6offiaD+L/jE3HvOD
mXktMgEAMYsCcEREU+pXui2+5SDe48kqdwr1dOwvuXi2DPhoqekjdaEe6W7HcIBMxmueuswj8Ygn
Wk4FXFIMIFkc9eQMRjCUpX/FLl0wUQbzzFRn5fkQjRpvEXUgtHcYRNpfurF2zxwsYLCzV+KJxpVm
estrRmnPvcXQKKwcH3/cPLfrNZBU6S/sVy5LM+ewcsaLTXd7fLEElq0+Lptd2TYsai6N5X5Of3aa
fPz7upxExLsKUhDm+r4PCY3BCF7MEDu0c4hSrn0VlPcnMI8lcfHRjnZQCMD1xDI+jXHDScee3ibp
XzrdvJsS51vekBep/8fceSzHjmVZ9lfKctwIg7hQZpU5cK1I1+4kJzB3PhJaa3x9L0RmV0W8jI7o
UVlPnqCEw4GLe87Ze20CBka7eoaZH12//CMf7bQV8tWJ6PJq7Yh6m2QKQa9qoaxa4KxqY4uFLkZ6
ih9At+YPLOrwHWuzPKvbNFcKnhROtKwL+IEKOWRHAi5h0eW0ugsfL02r9N7aLqA2DI146S2LK4AE
k9fQSj7lJuu3shmfoT9GeG3ijSm4Hjr6mvMm5LfAFUcD2xGFXVnqS2xHIdosf4dfRdkbXEgvvWaf
ZWdb4yTYxLx4k85c7KTWRio69diwy1Mjm+M2LbRUyONN3JuzLlIGJuqSOmWgh3WlbZhgIiOcOoRQ
TlqhlzPy34wZ1H06+1Y8raH3LxTDsGZlCJrYaAlJAEQY+AyFdKbGL5jeF6XLTj/PzlLnx6cUifjV
s3eM9NJ5asek7ppW+kJ7fW4GnjoFU0C+TsDtisNxnLeDcncF8SUJ6kddsbY5wQGWnqNiGqorhI6a
bgfldFjZ3apTG9YDdJNO9dolSf2ehilrRhIevI4AJUWyyxsf0EUCWyNK3gp2N/OOLj596NpbSYVg
QjWOQJoQ86cSpeJYmoyRyjyAMen33kLyYFuR0qMyBkD2kIfSQkW5tVKrnI1JHsyF4vW7zImCVd5b
hzjQui1sOFwCwVg8gJNYsCDu2O6MSFqvXmmi+MrykubdKIPzSGQimtrvV021YjuDYyTtV5ZlqDs3
PzhGJpYaO1xouSxFAJi3o8HNkP1w2zR30UXBzsrsp5QX7gvmOFyqhsTOoR9ljXLqzenBezS9ejTe
cbYcuISPObI+9C+esio1YktH4/+vf/Q9PbaEafg6rQp5QWOT/Uhg5Rs0tTnWvVpbxiFBcFZCT5/B
/1QkhyFF3JuFuIOsFN6GE7vxNoiGiyTnDBecdJhlqoovKbaPdq9ozJFQpvUkTZ1x2322v6ZdSF15
DLqYPyBO4IRsL7L5OWhxd+xIGw/1SGygkoMDNyDCcmkK4OkFGUyV4y4x6ixtPw5uqSb9SFwmanKo
u0T1JZRT9UjHGrxdbiTqvImqS59KytbOxnTxMaVEa2AV6CEoZLloT0LlLkb9iv5vrtu++0M1SipN
OVBYSAN+XofIG7G78ZryBJ2AsHk4weCcIweBeVAtmYqKNZOz97rgEodCJ25OWIDSZl/R8ZjCKupl
Z5/FM04U4tykYavhpbc7MqLwE2qvsviyhZ6dPTu46xqNPK9B+gNgQYteFS97xlA7AvdewE8YoTEG
1GvCiaEVJBccbgbXYj63Yys7Snm264VTbUE1TDWTsA3ZjptpH1QhgwryOEgHdqcsvM1MjgNzNYTJ
Fv8KYXCD1CxKsofmThCbyyoZl1pUQrjJ2Go6VZ2dXXWquNXT1iqdVUTB8Dey8D0r+6HWyZtl3ErU
rAspzZ550g6zRBg8UnmOtURHBUpWblzuwFXsbPXas7/KxLwyaUiXSEB85B/k4PmDOLiA5bdGZO+T
IMXRJxvvVS8nK/L0PPwXUjORmtbY1gYCriDfG+osdm2NrqVZzXW89QsIVeAPddTjTMOCtTn0uAQt
hXENrM5Ec1FqkBKXGzXOAqKzVkH8CAa12tGXfNUtJ90lYxwOPuNZ39rnYExmKz36sI1/1JxujmTe
WbkqZ5zpOPejxxno3SX+R4ONe5btmBda6FAitP9Oj/ZGMOgoKzgrSaphdGjI6cOQcQ4FLAtcEjGJ
I0MWu/uwy7FfF349U0PRLGQ3P4pMVucB+ytebvguRxITYie9ePSC113ZUNK6+Rx5YP8C92V0raDa
E35qrVSEjT2ALp8U4FfLRAbN3rVa4cBdtcON0Ohs3OFXFkk2EqNGtRfBUsste5o1+tYLnIFtCsDk
TsItwJyyIrBdv0M+/4TnJ20rc25p6qapZNoM2ZgHWNcgLpjeRC5ZEm4Jm7NKELS6gZque5gWrcmG
WJTcQxY5AEvCaSOeO5HGMk58Id2OUxoYdNFF8YqhN9lxQGsoj01LZEZHEgRCDg0MU9qmNzewiUpU
DwmIZsaAJihIhm+gGOAXDj3I0oI6NzOyD6uQfBTsHpD3LtnYroa1Iq/RtuCioOF//RWz9T9GJBt/
0Wea9YXvelX5j//81y+eParH7/4zTyq/6o/1V9Gfvso6qv7xn3yn+5WOX/n/+sn/+Pr1p/wFbAye
l27+ehb++zf86ztfHzGYsrMfhn78W9LYv77ln6Qxy/rFVi0bj4Iho5ax/hs1xmdkRTZUWVFM5deP
J2lReX//m2r9oqh8wNYsoei6agI7K1OqAz5l/iKbtiqDKBMjggxw2P956QfuOZf510///w8444St
JFX5979p/KDsn1+2/vH3vxm2LjSOCtaYZQjZErrC5z8fJ4zIfLXyv/RxMOFbYJcQnmAfKusT192+
DGeKTF6KZa3RItiOejJAm7Q63rxQWXTFyPcxWS9tejfetl+T4ji85Of4jLPzXt51LO3mj1zNL44W
wgjQoVccjr85xf96Jb89clv5q0NXf3/oGaE6GRLxftWSiRDoyq4UbbiUfKQLlsV4X6FBRuY5LJWO
8e+JfNd6SVrbq4NqSmvU1xBsWdcUeLZy3BYyNxZ27p1uGVtSIhzk0zEhWtSS6tEe893CyLg2GNMY
z03bPDpagoQ5X1ah80hsCZFnziA1PrvKqOhEUbs6IgKEWeH5G72Jvq1ny3LwT5Elrg2Yd876U9KT
FHDH6CK1nbVXCFqvZccesoHRIKXyQonc+AXm62ct4LiGOa4KXY+c2YD2jmqIIAWNsS9atfo4gkRS
j3q2p4Ri8tlstUCK17rWLU0CHieQc+Hh+3PdDzEbxsETLa06xw76NDvCBmSmmw4Mhxn721WYVMmL
FjGm82rGD7XefkuFAbVbBks+RPIyxVV5coMDBH1pfIsL3mvrBzuydXXv7vk1ORdn+UVOPknZ3Q0h
5yf8lZDLeyNVAfSRIXsRooKwYmE1YWS5EeNDyrekA9WSPcd0NRFJJC8qA3yimDm4eBeBWX+2ZPMw
DuA6rIQ5blrbdYpe1aviV7kw5BOJNC+x4eokEhkBWFXmuAOhJCSu5z47amlBly6b48G5pkeyAoC7
3OsPoPgb4xaW0b210mX9msraO0N6cj2kt/IRP8KHwNuzaSPpTZSJvXXCflUFBGr1db8hs+BS6wvk
0GjADfqc+phgcg2P6bHStG/gQ0p1F6V8zKAnRLO0wiVCd4p3PN/V1/E0uYq+YXbxbr/Zn6Fezu0W
i+glvlG5vuRZWSJhKc4gbuCAhTvcA6+RBX0jRjsobt679CkF5b28ZZYBwKW0Ns044nN9An9jvQTn
3ErnwnUIrt5qu/Tk1TBG4iDexvFGeqtvPPVVHaTZW/MWI9EghgRfY2lXqAGIBNcIyR3sp1MTv+1E
/quvjZHFuTLvCnml7HIK5vquDyU1rr8LISv0ayf6lOlodJvq2T2VJypGaAqEqI2iHkKf2lfclslZ
4rXGDx9c5ica32V+kt7aW/pA0q/T3vCwzELgCELBBrqFQuRStvpIb5ehVu/ByWXMJ9mH5Mly0JJH
6IbvSUhcWritX0XR75NDdvFPwSVg6goBvsjepb1zNJm/zVjugLVlFTGI95ym59Qg/pRuzQNvQIm7
pZY3KQh7NPsoJpWqX5H9u2uGHdrhaJetiOq6htfuXl7ra35sBBYeZ5Fv6Ge8gnnNEPfWKNLiYuKN
0+9LZ1Y58wn0dPag0BQuzO1zEEwLh5Ct4L7+gi2XiLmWeQ67hJRkBftSai2FcweGPauvjEI2+qv5
ah26QMIwefU/2hByTZfHlL+hjw0KXI+JCp9vrmqXhahMHzGdrQjFTDAHwEiGWYAFhumyMoszcOVa
nKA0C5jHeLzznNydfKhy6SGxM5lKtv4odY6utvFQZwXulah+4LG9sOdk83Lwr/F1uGv39AiZDKZ3
9u5/5FzPg1G2WAHCV7qMjtOfuUZDkFm8ymhPA249lNt4OhTDMovAJBsf7kf51V5zZHuBRM4T6tLG
i9cpIqVErR9DxWjDXuaaMq3l2Jgbn/jPzoGMdJi+WBEFONK69AP59Frm8ibb6tC0DDcib+pJzlds
hfCMl0Ok7hWAGFNih1tDmfY7J3A2wSnGFNlbJgNLDMqRR2h5M89ziOjb3F6BA3/Wl+4WX9Q352yd
jd4giBBI4UeZFbQLnwimX+JOXhZ3x0KdknQWasfMu4Oreglled+J7l2JcPwAs9m4lbWKsKPImfWW
m5kxw0tj2XC3UX0WJ+QPN/EmYu2out7evehHdU+A5FnTCRDSwdfb6ruG1XZq5t5bx7Np0iV5MdEV
6cuaPGgTfdAokSfxBYT1OR6YmJazJAJrRWiU94gt7wZNKfmhnvuDEmA5bK1v/VTdx8toXHuaPQzn
lCjF3sQ5FCGKUkRszoT9kr6VnXFQ6H3BHAcB1L7ZCqZPMF6k47ChkvGEvLg8keoVZJ61G1TfTqL+
wBxrl0/bJKb3zTjjAjowTJnKzktyC25kQmJdm2bMO6fVd5dmi7hEpzjM40Nw8k4qrmp833LMeRD7
2FriOQhu/R5D7AWPKkkHC73ANkBOWPgo8amHLfWSc1b32kuWWRftVRzsU3zNr+UV6gOTp5zLdXwe
Kff6Gs0S7tNq5V+d9+EefxTn8hjFe8s7S2W6wi3D1xTnpCA1blurHXRUOzozwpubvADxKX0oFjy/
i3LsD01XrosueMpv1pnu4KtzKe4M4KAnRDOYdJtSFTdbXhP0OuG1kbRhOqC8Z7bFXE4sCJh2I2fT
PJxPFA9T+yi9tGYz78pb3YFzTNpF7J20Y0WbPbuLWdlzsZjkzeL3fam2MbRCEgff42UVNnvNLvlH
7SV0dMmGS3cm87hErh+BjTU4bLbEcS0z8gIC9mXZNT7n+3Kf9d2V1B8ymsuDcutuamcvcudYqBiu
H9qmlXp3XtjBe46mdFqgDCRCYBruo2Phaa8Eh0uH8BwZSKO2yOChZk7kYZgHX8mX+nQR5vc0mt6T
r+ADd1WWrPwgP+rCWqb6Ojlmx4Ic2SIups42PySncUbSJSxHiJ2LiQIGaVN1S9KwBmLQMKOVSbAa
eKT2TF0s13NuZqZv5b65NCyPgWwNR9+ObnGFhySwD6S3hLuML+/KfsHTa+uSh0wgJY0KcO9nQ0MV
2prBW93wgmMVu2xSeC8hGtFGRXEQqk2MSJXjIMtyFmok7UkxmU59uvTjDHhR74i1LyANSeFa1jN2
aH7x5pGZWNux/CX6/IUKLoF2JPopk0UevfGKWfItCHBKoeekXV889chsGVToDGzGoG10IvMh8vcV
LatJVpcu0w5iz+RCxUlgV4hJGBAXA0irgFARK2lKMuPMrxSe+tSxzIz0m4NWK8UsFPIVaDojfjtv
UVNgCYQaMLNYoaihYybQlNyIoxgV6b6DTMjn3YVN0nqEW6F7cyeZ4W5QRLQrLxDdAlzGsk1MeadK
CaLZGIauQy5QYqCOQCPVz6Iciq4YE3pjIS8iFZQ5dt84UrQJ8E1r3hLmQlOTCckwNiJyKv8e1vEk
i/H2+cxnAfxuYijec2mo7mxtzwjs3GXbmyiRhATVlc2C2VpYvUz8zLK5sSHeEx5ZzKETO/Kh0VCR
Cu0m48aZMdTet538KtC4u2TdBEG3tcuS0W2LQy7c2Lw1bDYxKit+8A0intxruqZzOjXmTtfdrVD6
ZcDgZeaauLQLB4O0GpJdGakMu1Vfg9OB4d2tExSzfrWUhy9Di5JJDTus0PsDGqBuGTvKyjVLCFHZ
cBI+Ow5fS6ZdALa0lOJzV3YtSmYvm1n5WXd/tFKgrK262pTl2KVrUan+eY2k/kGJZBkKNZ6uqBoe
tREy/ZvqLhCgFmD/wV0B6oumAYgYbT9wOBP5TX2z3oZb5LQ7B0+t8q7uWhkzlBvc+wsEn031UVf3
UdecHBO2y39+ZNS3/154WoYpC0XmD0T/xu8PTUIo13RpgGPCZ6wUqV/MhkEvKJY7ST80to7VM0x3
S/qY2IGPtgfqqHqyRt76W3bwUUsHuJxe7X2LTbrUCJV481HjJpf4VL6SKw3jERABzrALq3DktzNa
dhmK8rV89G9sO/12n9/yR3+TJs3CPuc3JIxbOVzZn/ZbtZ6ZZwKO38bPVxeWWHGUztB1GkigMB53
wM+QlpxU7RKe4lN2CLdZ1x8YGostcaGjJFyHuxATz17TLV5DK6JR5C4E8oujU7H13no7DYc3Jhf6
qP5Eqpmi5u9Qj2ru2KXuqAxqL7wWR17bQb2KlRq0lnIAkLvU6ifu1HnD5Il7vkQih4ijLih2g1ty
SxLElOpbfBluqr2O23BrF4jp0kOwZYQwVgFabiNwyvBRAzOcYRFLJrKBz9AHYRdeCpHdi4dyay9m
3BLBRJBEYXqcUODe3La1lJ6LsSJxd+aLc7aPnV+uZa2Yw8i9KbeKklBsxk5AdY0pbyCiMSml3hkT
uZH9UwQNbLtJl6AwSo7BMbuOcY9/fmnpIxn9p5YGdHKGIqammLRJfiKnw4BhUKa62oqZ+kY1FH+h
TLT78GyeSOY/cv+7UoxFJt/CQVt26yK7dG+VoHZKQuPpj0WUeEs5f/lBs4iZzD57bpXswQfMU3Yi
h451icccSE6Twib5kJ/ts3wW3WYgKCL6RGC/DuYK5VBVkPGTl/d+hzdU6ld/8TLHG+Snl0l7SDF0
U7Us7qGf2h9qlUqFDGF8hdb6kuQqinBzEWGw9YmSomkp5i1yvfJo3kP22s29rO25SJ6V/VGdMe99
dE/jXWJsefRkImSNadgBz3Qwe6aTxjIOUP/mTb3uj/q5e/NyGJckiwBQr9aGSg8AGNjS2QevjfmG
0Qug61w6gp89Fa+ibvfqrtjEY0Emd967FkWPP3/tKpz9f3vtvMO2YSmWbQn7p3Wtbu0yVRJXrACA
LtVAsMehJA+a4t00loxwLypMEFzkLXGJvYXckQbRNtvkzoI+yjQ7VteCDVFwhdV0SP/ijfmjvhQH
Juu8KQRm8ffvVzYWI62J9FSsoqb84h+zWkvefZKXSiq94qP68veN8JjPsNW4kqT0F9e/9QeLvj3+
amgMOr3Dn1dWXnNdMQkXKyPA5BS69ipkPGTMn9W+Oms0Z5x3NTl1BtzzZCa/pMf4mF+9s2D3oz+J
1XlBZE2NF17HWCnydV6KM4rDVX5NrxiMulm8qvbFuaYI7O7wZhmKqTv9mX8BnB3UR9m8kFUlDxtS
ScmzaWkFjT8Nrh4t6ZxHnPUeafIPi6q0X5VUqBqVanT1qFrLsXwllNMay1mbujYaC9yWSrcZS17v
I7q2YxFsHoxX8RpTGTtUyPJYKv/59fUHp1DI4Am4sWTiHujR/v4tdLyuzU3f0VbFm249lBRDBygi
fNBjYexQIQMGhppDzTwcxEuBS4BGQooZGF0Hs++sFlNa+YU58zO2moVGmbKDBTzknztDcubIEEVP
Vs2rBi2hc6fGeVxjikfTgy9DU08UbmQhMp6b6daMpUfTADZNBdPjTiHY/Ri+0Nc+aY46LZR+rWJr
miq9f1LC8Iwhe95ciy/p3QVuRKXdU3FHU3SzHTV4uPf3wViUmwDsqNHxH2VU7GhBATKwWHsfBvV8
T12fHNV7f+d9uWoHBmJcCJc/P8e/LsO/X78E6hzdtmiWc5p/vk0khYE+3HNt1cf2sk5gG1xqVdrQ
UkJm4CH9wa1O31jsM6KgOiJ9hPedRdN6rPJv+VjxW1ciodnAFh9w0LFqwXBBvwS+Kjv337GJDLTH
O5utkwIUEv6Th0uKC7hRTAiyCkVB7DrLn0WWMg/1/quUFDboXf6t9x+49aN1MaDuykW18QamSy72
f8RgKL8nPcNRA1DD1PC1I6OMs9G9qWtnFUXfeRxu4UyRv7UjxIKVtFbpDOsvIU7DPAk+TH1iWDiL
Y5yzbtdsCyNY53Y1/YtzO679vz+3OuuijKlD1nlGKOP6+Zt9HwGmctKSN7GKjDqaFXijHdk/08g+
pzfV8vdpqh/Th/0m35pLGOWbkDfY6QFQNMbM0py3rMlnrmGviBjbUJRlMzuR3wNaG/bY4qDVEY89
D44AduMdT+4yoyUSPouxP5J9wsGcErk1D28x7UU8oW/qLSvVZx6ttV3ukkHpVUePZtboyQmDi4xR
d6IK5T3VypOnt/hDQ7AcRgA9iMEYPW52NxpYvkoPr/kFlY7O861AEn7SDESjI+6sARabIEnTk1dc
hcQzmaj2//ysKva/71l1YiLQbNuaqnBAP63sVpq0QcJoeDXs1WN8k+vYn4XADzw/ebxUvirAI+LK
pdl3kU/9sXmrw40arMQxvXVtum9mKhI4HtZsUk197kjtBJ/PAnCNAldtSoqgPR32zdvwZqWvxBeh
7G8P424188uLbrI2Y7QQP4TVfBdtsraUZtVudLjVmjLhfY2pFDv4cxMXAWFOzkYx189hZx3Eh5sy
WKexg7p63o2tHmts+hASth+3auPCWt7Fyac7RDDlpDsA81F/RDs1Cm/Kp1Lbi8COX8p5rCtI8m/B
pb51RCtBIas+8ok8tWv/m6Z1MUnL9G2oC8bL/ZJLyvxW4X6BrF3TWqtPZvbDO4WH3B8+mtgi7mGi
fHtxd7DTz+Q7VaMfKcFkAdr78CUT2ToaGBRE1djoWdqiiEl+p0lAGvPKIzxtKqxHPNrjeMF0jc8u
AmAnBNZoEi5npsYSs4nKYB6CIg4qIKUOrZhsJBEGY5dFW3C/Q4tG5Wk2H+VwcM5lUqDcd9xVmI+M
hG2dg3jtxilQXBwicATgZQG4BAfSzyhma40GAKEY05ie0Xga+3t7d+glmd45ROvEx6KP/m6/e9dy
lW3iRTirrjJfU961Q0BvCnDDGza2a3S1TtpBfU3pYf35Fav9+1aY4Z5m2ALPsWKxWfr9OhDGrUHX
NmfO3RZ3FNVnpzw1GHBDWBwY18m1hDqGwm9wptmzmXzVA4yjkWNpxvEFH4IAGT52l9Sxz1TScIqW
Uv2OIYoRwVbaSY42M+bF2KH6q9L11yXq90sYwEjVUC2N6aShWT/Vh0pmo+8bDHkFQWFXXPKTvivp
G5X0j3JGK5m+buuCzFn4LO0PT5H+Ygugjqfm336/0IShaWAVVPWn3++1vlRA2JQRf9KmYb+cfhnv
qHtG9oT2TL/CL4W2l8NKw3NH28Y0xKKzewSlVNImi4/RPqNtVtI+ExpNBUV5OJ39bqbEGv/5m/zH
R2qalqqRTaXY8k9HqrSSA+6zU1bQE27hQwvjZ02HsjvoZ1m5eNll+Gy/NQJKXoSx7XXMBUMySbR3
g7A056QACYN9GJORTooBXcz8zur1+hfHqP/R2bQE82bWT0bNPxUriiR4iwj/WEFun5t772LQVVW/
gx+tJm0SDM4rXY7FRCadm61WyxlduJwpQGc4VCY+1vn4UDCXOwcpbjsP/p9v3//8GP/wZjEt0zTF
eBp5DP/+ZolkpSuz2FfwVzkL+817L09IwCYC81N3Zcu7H3ey3Z1HEA3VlMZqxIg1NBEGxd0j0b11
lBl7pGrltMdjGDovKfQKFXBTXe/s8Glm/jYsvO9fj/p/TG/xW7nFP5Zf6ahoKH9VXfyXCuOfuov/
+u//H6IMxVDQ1uijnuH/ngJ3+YoeiftIKC//qfQYNQ+/+c5/6TOUXzTub/q5Bj9PlTUe++1XWf39
b6b5C01vS+Zxb/yk0FDsX2yFC4XiYGytcWX/l0JD0X9h0bJtVl2Lza1OAfaTIuPPFBrcx7+7dxC4
6rqmsBCaCoUuiGh+0283cz7uyFIL8OJCHNLeLM8f0Vhs1XiUERJRBaV+aDxDW9VZSv0RBBDfSYaU
wWkwCN63qmYT2BBI6kIArNjh1q8uwOcgi4m+QxwLcVXBy2cP1aJEv0IfCVng2O3MQZzlaQGGukYx
DHy/BrUNxdta+23L6N4OVccgpqepoPQJvGdOH2ufMm1S8gREUTO3DkP36WchtZJqWFCONL+L2qlj
a4kDs7QsEFP2sXxCpNshL22gu0LB9eRs01tQEzorg2YqI/ftJnC00ysMTqYpRpSX52A0E+Np8V4x
TPT1pO8y+Z7kEHrUMkT6rpsO+aKKPwSX1ggbZqH4ZJ1WJBf0YGzd/AqKlJ203OAWbzHWgtim24uk
U+nmTlXi17H6QG0nmYyokg63ttOkAfNribqeLq4cBffKAS41ZXPWnQnWw7LnBha7265WBlqqqQx4
0h6yRACegBcmQlJhoPlV9ioTLtgzQNPhGmitc6rtNj/W3YBbOnAb4ipB3O/iQVhHt2zSb8/W8h+k
LBkvndniHXCqoZ4T+ku0/JgL18gGfK+hgKolxT47beDu2A39hYDosDJkOdkAnI1G9E+xxx4l7eUw
kDD8hDID+8BdGXUsb4WAnqdKDNmgSMsf+TAMG1JVnEOqwVPsIbAseD9SJGgxtXjLhnVVKMVAqjZl
Gm6qdubnFl7+tu7WKqPja6alzsIksRa5tBvaUyOzocLYkWQt+7y5MQ4xYpIMNDr8HW2nfjJktr7I
66xmA6Z1IL9IK4DlQeDEvR3InZdcJTuagUogrQQBZq7kOm4Mr7RvimyXD1HBi5thcgMbqsQGzgpj
TMbDAILpXcollmxwFyrmx5VSVc3BDQDTTGItKaaot/x1bGtgsmOygG5JYIlXnXglgI5yc2kZf2x1
yeMKN1v/W26ibNG6WorDyEzMDzmK4TTXNTAgM1FQJmCLoXwFV/Fiykm8IwXUXntI+Y8iD5n/6hrb
0KEq9EfWUcfOesgWpw5KG6HxIY82WSBK0QYneK0NRQHAkeivclPodzWPsnUvohHlH+nSquxENi+b
yjOmTqY3F8smH76OzXaF97B/lm5i3CMrr8JV7VjVM5I7nJeDV2FQ9cm2YYzMVGWR9Kr30ISN6oAz
1BsTxzPNfZFAcPYbghsnWhBrQE9T2GZ5iCuCrjTBeDrs76wOk70XBtqlYaizcQpdPXPPNCs6CCmQ
hVrTeQj6IqCoTAt/tNuzTNR9SVvHcImCzCW5JQddq15aJQs+QI9S9XiySW/bdpr6RTR5PjoG4BJP
IgIZKCngI20NB+lmnbTNlhGwvFWsMCQhV9cp4AtJUS60FfCIoPmE56sH0g0MZHy0CkDtA+eahbGK
CXKW5L771gKUcZNAr8ucGaqdQtdr6RLEYaf3EyxlNPEtbty1g+aIMWBLFif3P5F7HdMSYG0aa41n
V8qqQ+ZybAaflA+rx3oiKzH3XSLgszsVBbSfoquJqzybKyrQpbyomi3RcZo1l5QOa1OXK11HyPEQ
EgjAEG2e6nU7Z/prrSNFgqTRl+Z7pyY+VGI35g4ssAui9ynqMR08IWTXMXxa+S64g9ToZPDvUv/W
t7H7DR4jOUlDKc9aogZ8BsZms1M14KNK67OnzxCGRBo66W0T6I0CfcCKv7F5Rx8psEA0swGOGa3W
6T+VVjVjaqpjciSTZJY7NScLbwONAKOwPZiCGvCbMEog9Q9DBryNKepg4oJogAsaE0F2OEWW2dP+
SwaCvPEMt/G3N4QoMjwum5toMvXFCvv8mZpCuwoLYw2+Q1WedV1gH3l6a+Yq8trsva0kxAiiAno2
8XmM+jM8CN4Xro8GdJsMLnsWU+NtXUvBXaC2ddNOQyBbpFQJK4RgYxCfPTW7nvgKqRYWqmsCTVPu
1GaepY16KvETGBDLiFaZGsjGCEuyGvfewWXfGmFNW5z59FVWxrlVGjYEVTLhmzYSUGFBqgzJG6ii
JpKLc9o1ow4mLCMBxLl6NB8kr36YVqg/ua3MLz+wYJnkVrpHpDNmxxS1BnUJ3F1huhClcESjxWYP
wxPKao2vvA+qj9jTva0VJbFPopRbrNoEieGkQRNpTbKkkbFgYU4oIrKf+En+R8S1OrOqkiA0WQ2e
fhUMd7aseIdwLwYn31aZMAtPEOqjop1Tq656tk4a3gKtubpaF0s8niwEzINnBCjhazu5E/hw7RwC
Nws/M/eCemktEC0Dg/c8krj9BEBS3ATJW1MZ0ZVAxuhJ8Hf5gssvWNu9ly3NuiiPjAIZ0zWBQ36n
lnTo7OmrDy12A9RVJE/rq9QB59nrVf+i63lJVz81a4ApmTIwwI/0T7Nn3Aq6R/STtq5cHDpasSvN
Xlwyz1fWjl0Hjzgw3uUs1FhIdQSiSVlGp5Yg1GNcq+FNd2VplfjC22hqok7UsitHpJAzMZJex71C
luG0dwbnyHbB2uHJDHcNxjF2BGOMU9YI65llXrFjSxgfPV1tkcai5sbXYhgl8JakAlbETbbIK1oX
umyIdhLkif8uKXH1EknYEUh1a+wV4T/RjBzX+rWiBfVu2cSFjWypbB0oBi6gnOiCtebiO50M5F5v
IHvTm5BTIc98SYkWeuWqiwI62a4roP7OE8lONloX9jfkNuJTBG11gSdTniTftMjydoYfaSQjHwN8
qezcWOefbqoVVyOVQTIYWZy82GCONzk8P9JNhvTNS3z9w06icMMpIOqwdcTCUqr/zdyZLMeNZFn0
V/oH0OYAHHBgG4iRZJDBmeIGJpIi5skx4+v7INPKukpVnWW9aetFyjJTEmMA4P78vXvPrRWyAr8D
8G/r+xaF9z1pgcyYevI1vCKL3qQr2kORCLUjkrC6wV9tfOBOwmAkWgIjHiCvFleFwjYTaqzEmSzL
NxOs15uV4FpkD+lBBjbxl2H6xVW7oE2qI+ny4cdcfxo+QoOtTPIM7aKHizGklwWWALTVMkY7B10s
mGK6NiBavbs4SS2YI/VM+GylnwUYu9s+M4cT37T5njREBXZq7hDZCSQMTZ3/TL1BB35qqoeYMCe4
3KVghSkK5yNKUnUaHG1ue89lb7PTtr+fa4s8CPCW5jlVZLSVxDu9+5aZEKXmujySa9sE+QqKqGXN
nnQBNVz0gBiuKy00BFGYEAaZFYazidi5r5eh4A7xyl6e6hbf25Lo6nHg7PCMvra/z6yxOVuYgAOC
+NTZtvrlxbA6sqVIDD303ZCeu8VDvElM5LFlkLePkxD1bktRBjGjO2V08340KGZ+LmhVdiZomruw
NjDKED3D9tIWy3YAVsro2fEPeEokRpuBV1ry+qZcPOu9LezwWQN931e0EQ+9bWABTJAk39D6WNE5
izMxc8K2fdOU2Go2TULrXylCktqqbh/mqfL2oU69T+HPriQvlj0YoqV6911jfZCEl73UcW7uauIy
bzvCoN68TMx3lm2bO4a+3g+X+AfyY7LSvMy+43w7WlevSZ8ad5JY9+0SduITxIt5roeWpcIvfP0z
msMEZ3xl3tP25wVDrMieGU5UTY1+EplV/cxVPe2GcTS3qejkBYyMR6iegH4H8N3zn8ntLJwNTpR1
ZSM1FhwOR4qcPffB9TzE8K31nWSlfxUV8GTJtZL5acyGYjuy777oBCyxFnTatkklaxCOyn7OnbCG
rGXQgh3MInpSKROeWGqOGR6ryIko2REWAnCBCz0I/KWzQ2OT9In5qFOLYL+maIaHqGo0JytHLGTp
EmLU1aHzgP07/IggkAZ+YePbxqC4883Gu7FI/AswCLbPtA1huxSxERiFYJ40lUSYkIIEyGQZ0hNm
SPJ3x7A40aNjnWXy+gbnSDzCw5L3vTWqfb2k9ovW0jmUttnfepUSVxMehX0SjsutFf3iZASCOqsF
+ORwtOrAwVQJUmvOygtBKSkm7ix3Lm1VoabNG2B+wNGGx0bmSRXQevfeZLbmrFmpz8NoQ8F4haVO
Djj3sQffnXQCu/I4QDahsXBigIy/gAW9zKGtntvMy27zPkyOVYGuXdTwO7El5xcsffaN6Znvo68g
0QxNjrdp5sSXdi0mOWvWQ2CHy3g2eYq3jkjjO6EAQCgmTwhqx4wmoRka8JyF2PTCDW/DyXL3BStE
tWHfUSirCg/MODyefMsp3cDlXativVO5DZVT0WJna8OOLRiKwcoDnTctKSBarFTeuxkCnNtMda0I
zEQUys5AHFDdZuWHKtxw70L9+vF/22L6/2jp4eBEi/J/7hy90v/5j80vmkf53/eOKF7Xv/dn38gX
/8kmDWDO8qW06fgwZfuzb+TRAbLw/EicFjQSV8PP34w9a0cJxdOaNu5bStn8nb8Ze8z/dJiI0ucR
Cv0KXcj/TdvI/KeuEb0i33L9tX2umFn91vpHQRc1ued6B1AHP0iLOGMneppc58j8491oETJBGAys
+dbwZbuZqscKlv/ffWWXP5vlf2/R+U2JQ8mNNoP2mKQ5LSRWo9/G6Kk1hTTXfXXQVr7sa8f/Vkqc
SwZYoLjLcut/4mzDK2CR0+q67h5Ms8L4PJFBCKYhTYgK8wCiOaynnr3rFtwjxNYwvokXB3sGJwka
cCe3IYQHKdDdXOffTgXpx1nwZ9i2EWj0+14MGrdOj05Dqs7i8tvMko6l6U9IAWmLLJpfSMEjCeWG
ym/apcSxJZGG1VJBajbsaNmDDrlw0EBtPyHnnk9c2mQ7SuPjr78wE1vZ3w0d/vzCLE94EkuW5Tvq
txb0KliU6Yz02Qnl0zJcx3Qetpk4ig4NK4SH42zMQ+CM6CQQGjC9iUAhjLx/C7NgDcFkI/z82AEM
HEXy/m/e3D9OP/98c7bJSFnQDaX3+tubyzzgAFMKCMkTvRFMNUkBZb/3rPjTHL0ncDVxwEhkQMHR
UsPxFo3I+DcDrbXV+d9DmT/fgkTW4inbV77t/zbq4Kw2pOBnvIMNCRNCC4FoIDoHLV6lzi5jkhMj
QkhT2SOs/utP/y+uDN0QPrZUjoVc8bfHScM/EBNIwIOt4kCtswqjnV4nb8o3Y94oWkj25q9f8R9H
Jn98Vp/VgD4ygzCmEb89PFaYmQ0gB3VwSO3eNOD3NlBwHoBVf/71C/2LL5VWNg1un8+GEPO3F3KM
hW96fUpJzPosyRgpjPS74+4b6vQrs8tLUpuc6u7++lX/0ND8di19Bnusm7bkNCd+e9mpl1WlWqlW
/9snWr47qH9X0Vw/+6bz1msPbF0XFIubI6B1j3/94opl9vcbiVIbL6xkjcRD+dvlTEzcexyt1UHG
6panzMfWZ6O9pE29ad0xhByyBIa1VYi5GdSuQZRdDQtP3Ij2OUlg7vSZt48suRqjgVFn0ythKFRx
bQX9ff3z4IcLVMsAVNLM0wcS56SBujOedLrz5Qn8anPgmKIDurt0QaJAu3Smeti4+2ZInEAt6LMT
Z3xdOGPualeyv9e3hjTJGO2AQrhmFihoAnTWw+oaxcdNAt38yNRs3hSTgfY6MzF8Ex7gzLI5CEHU
GzKaj4o4dLQeJIDNzXIBDmTt5hZFXwSh05kBIpZ9BH7aXoAKJiyWVYkUhCJt48J7wg5YUiAr2o4W
kX2uY755UwuURE4Aoisz/zfXaR29/NN1QubHZiqk98+P3Vgm1ujMcFoiN/s2SmyYKXniSeRcF5N7
LKzh4vbuD2/O3qXIvwl1A4s9HWUFODyrLr2f31RVfYGUA57SNfcdKB1/jF4S/5cVJd8N7i0zIvAj
VS1l4ujgGveCZeBPz5a8rZeZY5YqL3998/3LO5/q0ZK+qRjPy99uPp3OsnRC4suXproy0zAYBhBu
rkaNsWS3hAYkc8hyLzGMMZ7a/vWrrz/8Hx87H2mbslmQPIe5+m8vDjyuHeFxgLOrmidVqYvhI8mo
3SddFe9uKc5xHbX/ZvFkHWEu908vy6FndSxLG9b8byt3syJelNXywPmDtWuL9ryiPXkjAmsAbhwf
XYSWLKYJp5gsNZtgNlTC8B/ZtRneiggiVgjnopqJ6rP76EyGC/f7jTC8EopkQw83YmtGl7mxgXW3
tsf5xRPAtKm77WmYYPg1JNDMqG1GGLWG12Uw+mJesbSvoqx86loLxwyURsEhESsGQi865TgX8Jv1
zagC4dWIZNMfhZggDsycamvjyXadpwX/Y4oEphhquDkrKSXVw4MzNfgsMyJTCtxFTWkEDafBzgfk
CpEtF5+pQUwGhlSjZI7DCgE+EtAHN6ofnzpZtQdhI+Op8mNV6kPuo6xh8NLXAoJnUVqAIsYAtfLN
WvXQF4JpHraMfArYZ2Nz0ykYdMpj02jLMBDJ9JG7Fnpvj7O6xaEoGgGXUuXcN6P7ulYyup5w++gc
M6xkD/dHDIzRq7WaLxNR3OY1LeXQ/ok9GUtN2bxXtfERZcMDoOuj5wynaSFXw55+DZ7tbiKFDF1E
YKbAsI6b4Q3CKZMcLNa9W9wUIyzEyVpyDIgFBy3sx2jPEjqWhhluQykxQQ+vxUCOSkT/qiur78bD
M9aW+TcZ1Xsz7nf9VD6uqS4D19PJi88l7R99l9AogKGbcYY9VvFqOuRFQMQGZpchIZP5CxC3JsiZ
N+C558/l38tQvhIzfQBDskN0cktG27J3E2hkaz+nTS2+jIRUl2RGYR16T+HEemK52zHr+00EPGjW
k8dQR4pg9QcDJzlGEQsIvCfcXqtTHpkb9lhNpRapn2bTIPanJCXECz+DQYSe0NCIQzFAsncYdjxN
bXdPzgt6ErMmPE42mzLhB2qy6CgHnpgQEzQQ+QjNxuyzVSltPRiJQlaXqWNCYgtcJqnmb3Q5QR3J
/GXMYENbrIiTu52MhbCoqiH1bw3zljXyhpLr5DX+JZrBsi5jte+8yAGUpMnXQ4Th02qkhUBmV+jh
YWpWvG3cuq8spMmu4z+BP/Vn88YZYPSaKTS0jC4Ro+RfcdHBiHHYN5iIFRtrMK6rvk0Oo5v+yNi3
ePbg45lljAmEkdTgcMr2vGODhWmTEz1HDzp6Xu8YE6yh3cYWfX71ylib4WmvRBD26Dhzo7hWyEZ2
9YyNzgkhbNZMwwUHtw2sw1dBRjhGooX0hQwhuI/9dzD2mSbLNrcMB2M6eE5trTyZOfoybNDSPlVL
YNMQp/nJOIbGEW3M1bQaE7yx7qis4JtM+R6TXcpwezilDTOLx7GRH20sV7gaakpnGkhKynEV0bo2
tOY44ni/MDxsGAOsSHjzXqc8TXnBk2PCKmamAj6J5sKGUjOGkzTyyOPQFXV9cZF0B72ceDWLkiK0
k6Op5L4hR5u/C3QtSphgwY+VBVm/PaRIH+7opjbql8RtyY+0eX2/bi7Ca+i6UOEV3Mj0kF4zK/kE
2HIBSsmHEsVlaGscLoL8Ro5oY0luROfgQTtFbj0faA4B34qXkzJtOAVuiXC4pPyl4R80HaGLBH3R
ujBei6yFjjUlGnvbJuVDW7B1/9xbC8g1PDqcZPKivnZ5IN2wuZ4K8033tItZ1+mkc2XykYKp8sdA
N5hTIt5rz4wvcDxMXHNN8CjxRQwNxqt6LKBigyZHF4HR19QvuGSbw5JVHBTmV3viUQQs2dJBHA5D
bx84QUGqjio4yDwk8BPIEa4HrresERRn1bev+xVa0cHjHFxafW7tQWXC6QAt/01jiiREGjSYnMt3
FzKqcFoDBSvII2NYs0ymhwIh0RbyU9OK5Fh6TCKN1HoyIqJ5asq1cV2lWn6JfB7UxEs/oVn4O3wN
FDbDyanyT8blRFZMNW2jvt7/cZOwMY2sAfKhblddmjwQsng3oAexbFRS9TB4ZOCl9xyTUHFEMwYO
176lGbrXsmHMWNxIv0OcerIWeWsX1cWFow4vHAcSxPJjRdtd2OK2hMpqZfrOBZaHkynwElZTLBe7
LKOhLhb1Qpf+Hrz3apG9E6NJN9UihWhuTH2qhj+mB2CJlml+NMhL3Jo0q5iCOW1gO87IGM98LasV
SwQSECLFg/TLn7Md/2DsoYkgosmWAicyLABkLr3X0ucG6jqP9T9sr5JqfgC5bHDgLy6UFOdFDZ9j
0yCLn8wzNtJXsQK9I3c4lfaDMcHzTFu2zNFqfiKheCwYhmynOQWJE914JU9eK4sLXkx8DJK9RMw+
S2m6l1HCbcnV3I9kT/ZTQ6+O5z2sunNHljeRe+9MC8gnXLdYOKEQd5uFC9gsh9HD5Yg38NjmDIfd
WmgctAQVRtjcjZQ1X2IiKuM7RJjZdW6RYTt4VDrriq4MWvKDyS3Wzdgo6aBjUWeJqA3Ym8jwb1bI
GOIbMp5jd+VQ5DdyQRaH9LZR8mhCkITM4G3K2tc3M+SOPyuYgTdaR77FoIEPIyt9NYj6UUY0MZx5
vF7M9i0d+CrShM/hEAjPHG5TF6G3cRfw5DLp71Zo2FKQE+8ukdq7NRkFNkz9SfKj+yr8JTps2l76
jSyCwiFlpfXq7hWn9KZx5d06oI4zfl4CVyHwNck1ZsX5Bp06E9yieNSVcePI6GdE8+zCK4YjGWoh
tj5QYcVhMMyR2ws0q4f9AzbKM2NL5vVdHR9InR+9+tar7deWa7ZNER5h9y+O0LuLhz6ynrrEldss
AReiWnVSdSUuwCtLZrAVtOEmrvDxmhgEpEb+4U0fA5BfFhFP74sSfXXOKMPUFdCOLHutB3pXRtmg
X0D6Y5pzDiQTNJYF4rtKs/f6NkVAAPprfnEGasY/mmsiZ7tvZbceJCMes7E7DJa848x28MgEvm4q
plyNgbtU1be5fI1pSV11hE9Vq41XGiJIxpZ0iYyz3zI1t7nZxCeZXmVu8ggln6SXLhZHaRGVQKLb
VWp5Z2AwoFs1yYPJ1N1ZMFRKgnBPXOll21E379Xk7m1zQKbdiA6wNg3BGa09xyUW84zy1s1gI+YQ
WdZIAWj6274k9cJwUQ7jU7d3VJo7JfOvBCUmGNIiP2Spf3Cb/jUD2WTwGKX2dDvQjYl80NQz4x/i
Nfc6GwmWVnszNC9MY8wtF+HXSlttZ7WBLwOfz82MKwYxl0xWr30lTtjBjW3SGfau9bFKkGxK1TKc
IgIzXB/Si7QQxNgFwYdSDVtQ+jbxfd19x/A7tueO0hX7cO28LvZyXTv2rzBZ24TnStO7WZwWYJ/f
XmYqm4kYwTGzgtEFGeZ3PTYmu0wQ2wHqSqOtA9t2Y4T+o6R+OqmZLT6ydASGp7tzGoollFA7y/Cc
nXkNJfu75TQFhJGjXZWFmjB1u9tENtmv6EnvCx0xVsQGqlO4QSUO6Tn3nvBVE7ZAlioYscBqoylo
e5v8guWFtCuXANuGBDd/PMdlrXbWePbM+Nh23I1C1uFemzvibwArIzLbVqSxGanz4nKwDiZtPiec
zqU3fyypS01nlriQ0QoEjTPe9KP4NbpPnWuHJzeR5PJG9AKKbVqhxu2yot6ToHgNMYB5a3kP3Tja
2kX8kTMg2orWvyYQByAN+W+BqY0bUgw5ORkXZE54nGCnIjxcrlzXehEVJw+S43bWkuyXJn7JJFSY
mA+1qP7FjpNhazutvwkb/je3O4QCaGidESfXYWSW6AmcYQX4nBexLb+8qY43hRWfmdKcsCjfjzX+
AGOa0C2ZkFvB6zu9vAb1MioATLZNKBZSlsviTkSmhNk+ao2n2UEsEWNsN1akpF9bX80aH4G08QYs
uwpsn9DLDqagMSJAl4pcV7lcW011ytlSKLEfPVnWQRlj9h6SpzG5VgiXNlP7WDdWvzM9CJpj/45c
jBS+Uu113W+pQGgwmNHT6A1oBMzVjJ/Bl/aMX05TfBqGvomTJKb2ekAVRpXULRRXTowRbb17/JhR
fZ0+ciCAnj9Cri6xSMQMm0ei7Tn1Fge/IzDNT6BxeJDt8c6U8OOW7mRN6M2cGnZD3VPcWklEt5Y9
Ie31pq2TghmnjUvFr56ABj+iPrh3GsvYOZ1PplIfgHbvGWKFHInWsozZVQqZ55T40b3yzceUrwal
aU+NRSxC9+YMEmVawoG9aFJQpqkL/poZahgNvxw3guZuUOIsLcx5q0Q0E9m04euQVHQzfu5NZz+u
R1Z/Wu7LVv3SSIRw46tzI8ANhDBZeYYOIvTOc3TbS5pviRybvTlHW9Ut4gA6a9+Z49vcH8dxV6UO
IpUe79gUrkHXFgUIdWZoMlcEMrf+hqbFt51Kz9ybhSJRHKGiGXszdR3HsDiEIkN7ALWTcVySuzYa
+p0PbWNIwAtyrN8wV/9OSYIgkLC7N3Baq+ljmnwQ6qjkOJBdU4sgEV1zd612/qoR2G5EikoW/hq/
TwLbDu7stmSdg8+wxvGijWMVIup+QRiWjTeDgUkPDUC72F+yijui8so3BdUhm+Pr3I81y9xWzNTl
ZVl8mf6pw9wHYzu+EWn9A2hVYC/DraDRgD0KRpVLkjwdyJfJSQBNFNxWVhaFwTi96IGH0BD7MLE2
ZjH/khOA+YJkc/BaD40svxj2wFAznyYVk3ne6rdUGR9NPB4Ktz95FQkhKa1JmSDKakIOnAJp2NDG
j/5CPiWlu9YCHBkdD653xokRNvOk+x2wEALXA5MjCiWtPqYVj2tS38mmWBd797hM1qFrzm64CHAh
HOxrlVzAH+y6cArhVXA+wgjsGkWI643VYDYHPsQUxCVRELqvfc7D36FLFEdmD9j+yLaBaX/Fabnb
JOZK4va7YqfpDXQWNJYZgMVxipn6QQGhJshOS8xdaE/auur7+ZwnOGe4JEgZVk1clE0+IbYnnpfX
oraACFfzvVq2bO6kuWIpDRp9Q2QyyRPg/t1GEoVJ1kTi029im4i6jpYEll0Px0k73keJuA9x9Wz6
uSGI3LnTam1jdndpM4KAT9/Spn82Y6PYdMfamy6wUkXQxhSDvUxXBelOcfvIyrnuKvyVjJk5EPYm
dA3z55iCIMkiyOfjXHyGpMpUNlt7MU2ffVz9ij1Nh0Oy7fbEnKMJbU2epk5/Nk566HiIg9ZNvDWl
j+abK4+jw5k8NovzCIx326LPpKXRIzcjKyBQuvhQHCTcakkCd6x+NZxN9n5IDRZb1JCLz4k34czv
QfVBItieWzic2USDwKtTFAlKvAEgefAWjK5kDnGiCCF+WArKtUNMYmpBy1feiLyxfrXrHwwbkj10
v4hGVfSZlrmziSVYJmbnfD3EcLjRjo4nKcug1oVFl4l8SApoKGwq11xArnWDwD8oBvnZa1Ymd2pv
kepsawDJV3ZN3BjaHs3auZxauNYr8IUdEtUawXQ1aOnJbTdIlu5T03C22NbuY9W9+59z+MiXtRy6
cdiCG/vscd8sdJAi1neNThyW7Rt5cECcQPZu2rHktDeiEurs8tbvyktoSoL+/OEm0vK+cWBH4H7W
+07YdlAYeR8Mkcdm22yV2fCVEE3JO0roSVbLW59n93YM39ZW9nuyVIeyXIoNqP5gmqyfVgvDtMzK
06wI9Q2r9qjmFst1nBMxQNxp3znXfdkYMFn9+4Y88wZF8sbuwvvB1/h0crs82HPyBjwfHrmOyDgX
4jWt3sKQrJWRzgJChjvGmOfBymZU2CFILQDls1cNlJLhr7wjXYGocQ7OLWbQXkSnCvWKfUaRTChX
huApytR7AkI8qEv/iYBm52as2LHSWRyt3URYbRAvnrF3W16xI3Z9Zih9WLD7XFuRzCgz4tMw2Sj9
jem+r4E3LhlxV4nY+VP+1NCcvPd5aViHxl6oqj7QHQ1ySqIDcYXxNmxyQlfIwKhNnrLRY8ecxine
zQB9N3BvJMtcXNLzjUg1R25NJH3ZbkUTHhhhkR2VCuQkcQzke8JVDRcLnene6IuOYJcm3+W+i7wa
fTj3WukHDIFJsBfet8rEebI1tW/tfVpGNL10IPQ3Lsv8zqPzyNmzY2SFInifSkCb9GHOjbE0pyqP
3gs7dXYph2XyuZYba6qQqEoGxCGoyD715q3szRrs1xJel0LcOIoIFup679SiKEL3+JNR0NEpa++5
AW5vCrjdufCSIKMtf2oqjxV+MaKjh2cTSf9hLiT0Q6FOHCToKxAJs09n0Ge5SJAem5H3RMzceyTa
tQ1Z4kaF3rnlEA09DVHEsZ/srwSX+krkPtuiu4UJPxj1cRHDVzICREqVF+6W8k6R6QifP14z5Lg3
2rC5STjochAsjlKTkcQ6zEG1TD65jnQ281cR9vSKndrF5pFukRUp0PjWV8vUY5TzNouHLnD4dmBg
7CpYFtrOrpheK3S9Yt4qW6xqNuu8hvkOIYCJsCVC0tuTrfJsRVpfqQmIlAvzesPXt5bQB933IX5q
l8QcDgtrzNvSQiL0fBSuBux/Aogf/igIlm54Ei3UQe6bbxdRH5Aopg70rRgYFD1dGIeMMjpxuYPv
VLbdjUVmAuG8BF/H4sH2l+NYEA8EsCgOCtTnzYwaNNJkqmbOu8no6xjZmCM4N8d+uC2xCe9wJQzB
RJtfmyFZXpz9DLP60bvdG1zCXRnCDkva7GZUCC+97jkVDkFzSbFlK3lDyQe8bqIhG4aYT/quanYS
dw13Fp14xbyzrIxsZ7GB0C99jHsO6yYbMdvlaSozGcx1/zBOgB2nPntdwdq72UXJFpfGkVKzWQHj
8zJYB4cCdXTPDAAZZITGfrHld6hUdE3L+8blcdgzLAFGnjm/xjl6cjOqGYVELiLD3q+TckucS5UX
QZt1mpZ0/MEwfT8V6E1KbeMG6eh9oWbIdn2ePo45/T61oPBK0vIHILwvDPNrzDmJcyopz011PVhw
CWYqwmMpaXYigs8CRpc/G9U+A+OQgSXFiR40sSnI2mdwqQdngm9RcTu2pOw5d8RPBEhqi21cxMdG
ds/L4otDUtYnZEFbexrrwDA8Cg7pnMJiBRxk+hdxUUlg0mjdMcCicuz43MiKg5re3l6L+ZIn2S4S
RGF4amKjg6Y+5ay/o8uJw/MeV9KRyOsLcY/9PifAPci8QZwWzZGtT1wA+XZLboBdnAqzgsZvPNjW
lG1sL7z0aVnuopyKijlwH4I/oH9xiWNvPLQp1REPx2c+T+YDxMGruUm9oG9rYw9f/GpycHeLRL8W
5o5wp4FPqL+rPkTna/RbTQ52k8Kxa3iqG2w5W9eTH5KOSSCLA/c5MLZEZasGm2WcWUtP1et41itO
SwL5DKcLrKa4taZks3gDYCFBfxXx+1tPBQARzbqjCb/H+sBmvqINUmetQSdL7KPCnGiNhq86hVKi
E36cmy4/sKYSINeR58BVoyto3nAdL/bgE/Bsxv41dOcmMBZbHRCkB0Y1rS10ttgpKvNDNDNh899y
xI8+HLG2e1KEV7DxfiDAn64ymyXQs9b5QeU6p2jUuxivKU8Oq3dOK5a2kDgX9fQsmhqBVE7pkGU4
qi3JeYdSUMupPzYRlAW8TwcnfarUKN8GsbDHmsmmDS2Cn9r83RL2B6OaifFO2m5sP3qpS/PR96M7
HbvQ1EOQeeFAJ7IBC1ISqws47GlspbVX1rfvD8+1MkgerenYT2C3zLBOdk3vfmOJ6zZ2CWTNzMr3
UWYOXYB8pwoGo3HvqEOVs2HgD2TstuPkyXCulUTOzSW9U8fb6oVR6xyGjFIxTWCFt2BNU4ALtYly
BybX0q6FxoDYoyLQZa4ug4tOeB77hMm4frTymOQH2hQJyDnE0eNV7sz0HMJhk9hk7H1KiuQ9x1eA
o8Ihx2B8ozd/2yfJleP+EdDlnxdyWpMppkfickLzuwabVdN+YligIa3Slk1QKcSo6WWhIcAPBCKf
hzt/ZcqXoEnZfmgbL81ryBp48GgmEW+yx3C0dxuTqVdPOwXMSIprOd2NVvvltou1nQSByBlnEVMB
bm5jd8tjRXKpNZBDTP4tCd11Pnw4cXLfzaR5Vb1r7BJG3nloZWf8TrcdwtGDheY3a6ynzKeft/bb
b6N8oSW+fq2OMIIq8r/aKlk2hfvkjsO+jlnH3Dh7xSY3n1qzNGnC5mSu3PcxFXhWagTOBgpeJB1s
pDDK1EC2/cg1HMPxNGDmohQfvsu65DLGBbepL4AOlzgwPYbWZRfgRCUkO0nmLTB7vaEjDVklE5yT
3ea1tJ3PuQcDHUFjafryJaoHY9ONgD2zKdsxxLpkAyfLWDnUtj07d+1aU9BpQD/r1peiidWF8+nF
5G2OcufF5b2J1YN+AaeIurT1tpn3lGZMeLp5E2PR69IQTrleHtqShqGLxMUEfHNUNOZhEZWcTWgs
RtmuXt+j1NgYixjgoj/IJ8dJaAUojYDceekGZ4v7z9xqYTKCNEiCkgwQrjGMIa4O23dHOl8UU30w
ZcNLaM4vHDs9aBZbO/UMxoiEko8y/WkWJufT8FUWEQaRzLnDAH9VQJIsqDCKhlWSgPiSBmDdHprl
DqzSaTRbghBV8uYZhMPQAFgaBJpmmZ9WAkOEgIq+55LtGeD4dM2bnkPMIn/mXfVUV3zg2Fqew8i6
80LsMzKXH0kTkjWLsWJTVww2FSdNbgp08fX7mDi7yOtf3YhbuwS5Ny/uYWrF1bysGFPCkZWriAjT
QWczCahgbAjbuokbC7KLDdIg9b/isd+rnrm+k7LpL6up0NccMDE1onQgjTc35DPZ7TAbaurqqa2Y
BZTNm+iIAbdReDozTXUyw95FOBI7PL8X+fjOZrsmlEJWT5FyzxbmPEJlvoqwx0VR7ifTOaIouCvt
5b0ZXJ9buLiaQnoyVpqYh6S91YRs4hLUEtwH0KNSsMsj2Nj2M3+6JsKELsAjsE1nY9SIKwusKiec
dnyMrryeQ4eqjRKtSZEteAnUwZZBpLLEeFyFf5HjGLuZDIWgkXhzZ2i3GptZncw/RXRXtyGoUprk
2KFPRnozoBEgscFhcFt8D3wlJ7M0UP+jy6Wa80jRgcOZJhgC5gGHpVlod2Pm8aebWqgeNHtF2bub
3GnOIXsArfN5Fw1kFTeLwrVSMr0E8/OMtr/dtRNmxKEsfrluGBSqBJ8zQBsbEuaZXclustDPDZjA
rOG//ZfUHslKzUxxlF5N8D82Gf+2EcVkAhvPA+QWwdSrG50ypKnApoma6iobzAezVLcuIeO696+n
3rqv032eMsdzSO8mwfueYY6zmYV+byuyUJU2UfE3XH3cWUSC2o687WbnZDlPk+O+MgwaoHUSVhEy
pAtwEQEvnK6gYU5XnjXBbyU2rzjnmcLuybh0F2boXVCcbNqOByQc5m1Ylh8xcU0aD+LGXx1tlnoe
qZkI2DuWC9cbnhCPNAFHg7zP2m567Kcfcxy222poL+5MC5w4WrrcYQFtOnePiTZu7TB9x9k0XBXm
ndH46lHThohbAFQDed0ZedOLIOk3tJ+weY1XqogRapBEvv4TDoIoFmcnHdjSRBLhkokBawBCE07G
GkSxbU2PQuTXvjvcmSNlqh5yjDiCb5h8d/clbzqw3JruB/lxQbgOtPQatCdcEMZAwWHbTfnBJFhn
l7iYBfG4kuGZ8OyJFIdsNxKb7tH5HSjBy+k5Dkn6IMmY7bZW1KFZzgiILJalQ+mAv2TPKjnDeanO
tkzJMOqbX2pMqSd7O9qkiii2pS42abHcupW+tfqBYSBNng6c038Rdh7LlStZlv2hhhkcGtOrNS+1
mMAYjCCkQzmEA19fCznqrm6rntAy38uMIC8B9yP2XlslrdyBQcPeVQAfsCbowyQN5gMtiMUgZ6US
tcNr9mKOLul05fBG0Ft6EUQ9bTrNikDvRdeeW6BlxFT/WHHQHoMorNBOjK8kpiKsaWl6Qv/gk6BS
y44Uoiil0QM/MNQCiYxbvvkqfoQlG65t39zmXUCeG3paPmlW7KX9azTLozlPz2h7/yHysxcOULDt
9Mi0vn4t2Y3scjv9nkaNVGNEeSKSlwA3LVkx7Ox6jewb/NHX3HMVeWn0FsWMkyvzbLn6OfWzeZ/D
DDLwvK8CMaEbaV0EVzgxMNId0vpEmuSbh7BHThxdUfQ1twThyDpBt5xOxS6N423c+w+tsN6KbMnN
Lrhq8siGW5S5zGWJ3Ful8PcRQDCBjjkaoqZCNtTYVE2bvOSFt22eP59iZlXVRbDK8WXxmrg8j4Z6
zplxM3tddgXzU2GxciBX5xKHSGeszl+XQ+BsRra2oMaNndMlN7DPyYbEpGKdlWgzRI/ajSc+Dwwc
tob/W+aoKwHirgnENXetUdOHIyGwuqBaa4mKLMOltOd6eSJlqGEM40Mv53sfQbSJRhG8xEM7uEfa
GH+L4P1DGvGT9Kp334WIiMmKrW8xwAYgmmQ1kuhJ5X0Os6Q59bFPZs00GdvQX6IS1YXtlnlj5HlG
aUJ7kldbwh/6+29bhjx8PqMAsj+Qh04rv53qrcn0L2OhvmnBGTgQ4dHuTKh2fR53xpCoJuoqWI/g
4ddMz1AEkdRFzz58hCyTV4l7ITjibyv9/Ozb352j91GXPPp9+bhkGLtkm7Ul56TV1MPal8NW+hIH
oK2BzJEgycZgpvT0pvXg9BVGyuitcpXF9JGxjcPUFiPCr3TVvp7kvdPJq1aOjWYiaDZlc817tZ1T
e90ZG7M89yhZ1sHcmqtKQ8wnyoM7XyKeoQNhRPtrznECo866UXrtjcnilFhuK39Orq4cGG/O9brN
2ByB7wwHcN8oUUeTPWsNe6M7zYX86hs+zTyuvlNTs5HRzRbmrsu6Zrr3pniq4/Ylluw1U2M4Z8y5
Rx+cnVsnRIkstSGnMeGrgu3xxDwuatt5Eyflc00q5hgR+aYbCA0YbaHz1vp5nsbvqTck+hWUJFHd
3WvZPqaW/d7H4V7OXCp2N9CWDuUW3t3DTCCTLBQWfde7a0Y8K+aNKytaBEEjWIsYFYI1YKiSHksX
e7ZbxNqnMUFn5uYC8Zs7ks2UYsBELUc6b0g9VmFxqxmKkQd6lMwjz4i3/vpjy2eXQLYe6viplaCJ
5GCEO6P4ZJDFllJdM9v9zgs2WaIR5bFj0y3S3D0XXvkvrsszXep3FNTXisAmkVEYWFy5vkeRH6Sf
XRIedfM6jtOZJAX2zG65LwALrHpZIW3bo49w2P917y4Sp3XECERI4zabzrdPoe1kdzMxu7OZgNPn
PFyDvv3p7T/4u9NN0NoIopOBudRAXsfo0PSZYFwEvXQYGv5HT+IXVm1VtWiJbJhmgxzpePRRmGJP
x+iAdJ1aGuNqrPfkMlQo2f3PSfhyj/ww3syGPe9cCydjodoVV8Z3AXsGdwg6Ct/TzGkePWcCLfzs
Mbdkc07tOPaKbDVn7bZW/GI1aY8kJrynLFdJyGZomFmaBwJph8kiFVnhTs8YP+vwLZfDH6OrmGpn
4XkIm3hbRe6dU4xwN9t50+wfCSFgOG/RX2dx358AImw9GzzhNEQHUsvfnaIm7njkiY3JgRa8Tpjt
V4WK4nUa2jDXHeOS1YvHiBB5zPbLno61U4Oel2DZLaGWrxheIMzF+lWEKf+7Vk/rcHwU0FTmzmle
SGo/90S/3VpjJ+F0nEuO3qqxX9HvAKwDe7EeLBaDdXaaCuAvyMaeVSYYlju8rohSCEhEPuUQ9HYy
5ncl5SKIXlfybkaqwNUMVtKbQOWEyhebwG22KcudvtbjPunpr6Hr3DJl/2vA0Ws2l5FA01wSRVwJ
KKGEpiImzMMA3Wos5a7pRgBlxoyMwVsUFBFRRImxU63oH5sqexIcFk0PVDtPmX54amcX/p1u70MP
2Q5le3jCs34iXPON2TWLWwNGae1VF9E1T1EiTjphxDI3Dzj3qWyiMeJmpc1Dm8jnM30Udj8TFj+/
Jx2dRThD60zX7kQ3jeao2dpVfsvpvCt8kRuEmlfSFZgXHECz0raHf7v+H9HU/q3P0jVeqqfGU5eW
sL0oK5+h46O/Je0tcUN+Q2XkYwqNroPrMDtjXzp0Qu/jhE1GDyw5KgmOmYhkLIeXtOEZGTzmS8Q7
+w6xKePc7il4wdPkfr9egO7Yd+3vwDG8DUou6tuEwb3p/Q1CIlpR8XFACJvpRZiBqYjMlVLuQ6Zm
mlGGE4r5HZRESxPgYqXIgAAnBP3ygqzdfsrfIg1fwfL8/ADAkibPw1Y71c9M4NOpDY9TlS5jQPPI
dKlZs+1wj73FUIPsEEYy8lwQYL3jsDL3ZtYdnLwznhJypJ99kQFNpDUmiSQ9RB49EyvvrW1YPhtv
8qTchI+s4Ic7xRFRRGPzOhehuODaZT9UlyNCBouoxuWLBp5/rKIIo4gTXgPYuNfM6k9VSQRyNs6/
2A5TqNpyOAyj9SegDDtTuI1nxxjnbeimXOwjujaoHPHGwLv2opmnPrBhu4bk/Swiwa0xOfeca3HX
1AD+SoRE8PXc967I230mK6JRnAozN3q9dVZUTAzt5NEsPuc+RyYdaIOd1bzhag13UEHkKoVjiTrS
uU0qZEzlzH+96DF0oq/O6sqTVyRbgs0eYzOks2l/ApzEK9NMELEMLAtkNqKBidRlTgSD1nywebQA
+tejESBAPs6+0Ot2Yldq5gQW5669npw4wze9xATHfXohi2Y9UTQdE+HcESoQLMmvgVFr9ZIZDEAZ
kTvblNcpKF/gWlNz584nAB28+pNmJ6jrTUxcGzr48j0x7xHNBslOgX1iOLUxAm0vroRvLVhtTYOY
AAN431qiDEKPS+ZCbXGvpObVyjIIHYP71KFMjMvuJszPpOGsbUyiMAYPj1lbce4McLJzJm4mkuN1
S5fPMoGrEZwV7CKYMA6FLqZ+l3uQH8ULEE+XU3KRkbcjVcHb4B9vziYhaXg+n130JOSjWU+jiHq+
zyg/ixTHDa6DmFjfLt3rMLpwKNNRYyalSWPUKWsE+zk71c7n70p81o4tqZ+srMLXUAlxad0SyMRg
7N0ATYnljG9jA3YBACs6+NgfKPddxE4e3YwlXYSlk3qwYXD4qmg2xE1trXLGyj/3euc5GB2Ua9rs
wlCnJ/DEdWimZNB/Ohq1mUX9VFbMyTvqw62O1LHFkbSuwU92rjwLt7kMNqgsd5m5Oba4CFsyBdXM
RhaBFzntW/K+ja2aI7nz0bLca5iRVoM6L4NP6o99uEGqF5KbzSpj2k3pEF5UPj+nCYNIqz8kEz85
JCW5RxlzyPOEjVCkn9WYyJUsEzTWx8GiulBkUDM/HI/OHKxi3R9t9nfZpI2NO2JPKa36ERQMF28P
vAm0JdVmzu03Q5Yu2XY54fiK02wJA8iJ8SaokhNfNruRqEjDVBG9RrZrR1Db6AQIoOfYYuSl3F3E
8nrFJ40wKueU1OrAGJgJj0aQg100QyVkUor1EuVoamy9Arz1ZAtmWf8iNkh7uewil/y6UI+SR4WA
7iXbzltS7rgj8w0ZW+XRJALPTRp5TbJ51/UTSAWLViJdEvPaLjzO7HMPM/SDfVqNf9re2dSzBZon
f8rYCyy2+oSUOSDR+OvOovSY46mYAsD5k5Hbl7kO1jbTYh4SDR43NjEN6bQm4AMHcvTljC7Dv8fc
CLGf5JfEiDn80DFGTvtE/0KB68gNABd04A6ZbUQLRg7BZHK8gVMzSK5/oBWvtm3pOwinOGfNIwNX
FENOne8HwguZJF2KcWGjqznfeGF7QqwujrP+Scg7mpqaM2XJDsn9/LmAIYAkm1wRJ6cgJWgEqHC6
ZmmH3I9MUZgZd/b3W8dJ0XSND4ByFNVBeXKD4q78mbXNfxJN4EfgbYZUyRR25ETS+cZReu8RhdIt
mSgBzjgQTYx6gEn86hZXQ2SToVIFeEFLcAV5egz4aDN0fS6hK1qbaMTUm615x0rHfpuH+kp6jXnf
Wz7T1Xjw3jjX92Vv5Gtv8mFdYJDkGt2OKTrHBLTFngHQg28M78WSClMNwwnA360dgzcnoQoUS4TM
CONlLZdYGUcjQ6Pd38I7WjzdX+7cbRx2KbseAxgjlV+ZS7XDQQgvgQx69PbILnRYHFmgo9+tgnw3
TYvNtD/EARPxxUqU5AB6/LpotrkX/cox+V0q6LGgU0RwTbyti6griptNMRGpNPblHowGATazcasq
62NGzB+0ITHWyDXwiLInYqdPEsOQPcC6MXjSYRGJsTmjt8bxSRQMz7Sw3emUjwSeW6G+SObtFYGj
r65dMOeOHwSwspPlhO85u0tt63kdl5LKyjMM5KEr22xxonYaBvZkB5h8SFJhWuAqpOTh/NEq9iIt
MTfIXgBUo0h6wEYcnSLbfrK69A4oCQpe7n+Yg/UPzDLSdYWo1YqlcbRt/0boUcNDNOGOMhBStUyM
O9afQ9M92iIcL3WlH2E01+wig/ku0bzerSz/6dAGnv7z3wI0VGujn+01mBlqugrxd++4GPyQHu8z
2+AZrf2PCbfeKceU9AjYaD5EyTitwIiN+zlEBF35U3aJDdoHsE1ImbowOMHMSq69yMY1xOnIT9IH
bxlpWti4f5JFp2kOJxEW3a5WtD3wODTSNRgoOHGc05C77RVzxisYrC8VUO0wUCoLNO7/SrN7G0Ei
/o2JUtaN2Txx9DfLXM3YQhVACS0Q8Krli2huZhUVl76JbxQigMng5Si7Dl+disljPfcXf/kSW/E1
zVV5rtsuW/dGYZ9Ah6XYK1h0zUlNSHV3rquM0FCC6wJDP49Oh+WphRcYDOUe2abYDG5asFGDMJwx
01mXEoFcFcgIXMgCoS4K5i0TxUXqcqjYVwcWpFn65wqRq/D+VqFTXkmrXxVtyeCNfZXqLcA0iViP
FXz1IkyTrRLBv9nP/lRBd8rL5gYuV98Hu0epGMebDofXBpga8F0Wq2nKCqa4JShIXEBmsGQWpelo
81IRy1Yl9VczIULwyn5josCKNJXNpHvW7znam5SB9W0uRM/aGUxUw0YF9OOwD3yveDWHmS2NWxoU
lGzDspapO5VNTr01J/e+Ae4ngvqj8qzszMwo2nWuVT8pNySkz+hIP8vKg2ib9OZN7ru+giq6+kv5
KF7xuj3PobULB2ab3tTCmvDfOihim6Du7wipoOE40DxRitQLyWlu6tdOOY+JlSDoSfS+bcpDXXId
uqTAhvYZFY0B6xHtQ1VAVGx1v55n+RWI7Mw9OCLltN8SZnzr2rTHQwxVcUMjwWJ+RtRgbVtLIohh
31VP3R4xG80DHybHxCaybypC9sV3vAo1AlGbY8G9Ld1CyqO3VmF1Qh/FMtMyj1lSLNwvQDPaslG+
Yt42KgJ/gu2SCVFZgs+fkrPsGSpoSz55AUKrkVaYHPgP+OxnIrN9xDzDzTa8X41m2eaFyNH4HUob
pYcbL29abFznyAe6YTgXDWhjlQ3lwzym4ToYhvpeT3m+zobsZ2h5AtYYjJojy+04hMwxskg38FbH
/cLGkfUnlGqk64MdraKl7u4nFnmK3TbKEuPWpMo7smIuoK7j6UICpTxyA8eKDqPymY20bwph/IdB
bPoGzGB7stgWBm1xqy2B0GVyjHXusEosnEeIFAHiLUSSUjiXsfZOCODc8yTbn4RXZUPNiyaLMxKe
YceAB6X4PD9WWcA+xccOI3nktoUZk6qO+FyEQbY1BZtxBZo/jh88hVSE3fiFBd9zP1vhQTn6UWse
25aSgOZTG1CiRYAH9zOp7J+x56TuWmXexNCyIZ8oOOghrtxp88MZuZ/euIbz0Tv6u4mX7UpEchhB
Xs7F6JgjVsEnVV7wnfEfxqixjjoq5T7hzL5gfwEVNHqk5/IDjrwvREF2r4mPXLoIBtqZ+MKahbco
GhdiaLzurDLcmKN5qJ3Jp0ex11mAbzrszRB9i9k9TqBadjP7GOqgWp+nSfFcet8pRkXexUC84mHC
gsOExDVRmMGYWE2OXTzGuPE3KmCjMI/mPjInfI2ssvq22hW4KzatRCvfQBjk6kSdQ64VejGfTtYO
a+SRRvRNlzcQ4MPOJxmC5Ab2Q2xjxWI0nPtHClOmEnAhqWTWcc3lE9VRf4qIG+GwgIvgK3EOqiQk
ryO7+2nNXJOUu86eu2egs47pp7eqnyk1q6B8yn3/MshuWpsCXu44Ixi3Zj8+6hln3+yMgvE7hUSa
jBnRwuW5kHbFi0D7ytljsAPFXK5DIKejjNTZjEd7BV553ORzZZ+ThLErhp3+ycvcCzlejBxpal+9
2TOvbmH+81Dpw8r0sq1TGJ8ubcoto3bF2TzSR7TTyXFbjqh+E3nMkK2oZXMyHxwC+06ssSvcuzJi
Uci425TRcA2gfl2dsME23x+zQx052YNqGkRWyT6psK2y0+9Prd/tpO9EJw1cEee4EWx8ycZhEnm0
7uoy31shtXnIUGuVt6q4mfWnKGFSsrFvTiNGoLAvhgtBgvGlm4tzFhNj6ZnDxRfqsUHifiykoD6I
caClcGJ1w5VDDZqUUfHZBiZvi2wf6qGjHienuAgHdgSjANMsciCncXgUUWJubRBrKLKLahMPcb6B
UYhYIyIj0qEyiir/jJJvoKRx8mP+j7lvghq1+ZhkUjwbV5LkxElhaabtRKeBGRSRUhv+tviXiRDm
NjJspPQy/0S6/e0UNlGU08RIyipADYnxXhdCb8YxjfZ207H7zrOriHMsTDG39zRJ+pA03iSqaHdq
YgHP9pA0aM88lyiocf1nOZ2jDs+2jZPIsKqBooNjCC5TuLb6ulsJqyccpOeAVWl+ayaeiNw3djFa
QqSd4lotOuFI+u3e6icsbM6bkbPQKZr0EFrjKZF9cQZV/dl1sER0zbiB9cvVCMXBmyxsWOp1tCbY
3ssYzZf5xdX6i0i2rU9qExsJS3ES4LajG1wxWjXR0tf3uf1DFco4d0L4lXioUDOX5wCOUtd5qPXr
8QMZNe1wkz03Q/kk5MzdZpHUUbM+CXPsAGnC1eDQ2UzxY9VxkzZidM8MC1YDLvKv0XR+e8/1dm0z
UidQTg036KpML8f+jBrl0/a9I5sw+G98eImcdo5iMW4FfL+jj3FVxb+JVxxw+3CXAT4IFB01O47P
uvZeoAbduizf2JJYgwEFGuNaT5P4Q8nSq+avl+MQLkX1l8FgbjBicnPwsabfXpAWlOs8JfMCfaWV
usw2RLXoganYspCLNm1Y0waEmjHhoG5AmlYodCCC3ZfZDTfVha9JGNS7BhEyHDikdUswS+EDDwAX
uRnrhmfHSu4NCtUBEw4h0Pbf2XUeLHf+HLDoxXb669T249iBHW+9rwRiK8Bw/8XDrBL6+gmiNp71
9M+cRN9ty06RzRahVAJdQKf+COcaRv1DVmKcBQXL/qse/8x29ZjM1deCvTBaZldKXqKWdPqBbf2q
a7rjTMpoNXpHnLcfIM/DVWuRgpmp6CV10QORATb0udokaARXjjc90s4E7nDh/TyaZlSxvd64LSsl
t4DBnxeLu55TCXU6Mt2NTKeL00TephOGs8oMXAK25TFeGbuPYBzj/zw11oz2XPerfmxfAjY0M2rI
2oHEQ6jVCfPLgcQhtCOjzzYGVXTTd1t6sW4Nypz2tZo1ipgtgkTuiygFo9AwhjCQxCa0BiU7oU1s
ecHaxuswUAHd8+RNtzPuzh4jeS1n1AkYM1cEX8OtLIoN7f5GhM9+1RUs9VjGqtxZMAPBs3/S8jg1
Do+bwBJWuo+wJW6Ap1ECmkzlIBrWW4gPIh5xgnvxi2j7ht0XdOchOFmz8RBYi4gTCo1Jjwq458th
xY9vZJ5ZeUP3rUIEIlxvMW1dt5fpE6SYi2P4gjSqLKHg7i1il8bksWvD9ZBCF2hKb0Jf1hX0wZYL
yKx6BZEi74ySzIBkvwxqgssW5cYU624oG1VE0hsbGP/NDmDGb2sy3If78WRlDRWZb1CkZt/egKbA
qs2lKigEoz7tHKl8sO0caEvnpQ0NYBhOyPl5SuYkjnfCG7uXcpwPEMYfqSnfel4aIiPZnoPtR9/r
FAc6u3ytJt1tYqZSdIVZzVwV1kGL5vTqjBrflblxKFV5C80DRKAQ/RzLiSACt0z7t4bi0387sf3Y
JPVayjw8ulbHz6XlqfOfG3awp9muMYTkOd+3j1Bu68coHvEfGMOKkw+XGDSDmlkim/ZDJuPgavb6
YmcrI/3XqPzIWBCvoM0swA0fLA35yIUTvUIBePcRKjkdJuik8l8bAy9I4AfbyXFee42CqBuS/mTi
YbmzvLuPxjSua3w5m67snowA7rZt7lI5j9v5ql2mL5O+Jyd+VzsTj0bFDHTrW1iIh6Nrd89Kzy+g
bZmR+/IntBHliOZ1ULguRps5x1g8a0VAVli725mbHPGN8cJ5VrHRid/sWOXIgE307mkTb2SP162D
K2kav2FNs8ek4Ls3iSHF8peWzT1rhqPfzD+hP+1tFKOQxvJfs5a3GCvPXkGtbkwDHyT7sqYPzh0L
2qvvxQ8BM+VDL6pb0LTJrUS/naTQSfrIpwhlZnQWnyx0qf31YO+GuY+ueV5ulcUaKHGdgOE53/Dc
et1FDwco7Q8GtJ3Xosuy/VSyJiTVEc9ZsjhGPZgFnDcUKqg/ISuYpE+SSNrQZez7mI8awdEHWUD5
xWLSi/EhPM1gDw+gUy6hYbanoJDpsSSajClBeAWx+Teib6NrCsyz69J9+LX1PBWmCR+4+m6SdjvN
odzG2kGnh6pZd+N1iIsXUUX48lyNWKCy64tTyPmknSZbtm9/s7ik9WTlBr3gT517bMIgoGbAjHlv
li0dirrBI0WooUMXRFtcGhRtZPTuY2XzW0r6cc3pzli0D/MnftSdGS1FG57FY9OOD8yJqxcHeIAb
ptlDNjyZgRedfCV5Jie/ZrVYuOewm6tdYMdIxopq602JfBOR9WO24VlGcf3qotCzg3DiLUU80uQu
/q3Ujl4oTreEw4F8l18ki7qbIHHlsdZyp7McOLzEpVC0xXzQY3yvbTM9ZXEiLvM0nWbF7wLyjLtP
Xdq8CT/rZYm/YxH/ENreOZ7EB1OG4RB3jsQuVPHphfQkwzRztKKIW3CU1PS9g8s3mpk5oLdgPDSJ
BdFvHnsCLTeRyeGJjukiVL+VEntgb0EaNPpjtCwxIYcUEDo6ArF4S61mS1bJajRb8BhJEB/4htE7
tVQOBDY0qzEb3NvktAcN3exrdtKjB/in7f0Z350/XXRnH4Cg/SCR0G+1nz02rffDTHI6hEXxHrMW
WsdWmp8I433UHNZnOzR+tdN9l62vr1orsYtn95luHlGSJYubTsx/vkN30lkV660htJHum4vjGc93
i1bhrITcpJwX2OOCl8kX1t7x6r1oEofLZEivofTfjMFNbvF004vERhA4RP/HLZcRdFowabtx2RyK
sSog/ZrQ5pb6GEzPiJxQIjQzDQ9kAwN7M7fPBLURclY0BJ0Nzt3kad8SZ+Fvg87HKJ4Wl6F3YZwv
X0p6AHbjBNZZvpNv0U/9tIjz372scDcF62/stS6kTtz2HRKYLajq4pmYwwzZ7Llr+gme3ksu8+Se
Ll+YtluymS4ez+gBE1ey7aOIeyL35UvYsfwFUpRuWpuykfAYFOJR2V1zhW238rqdHtu/Vu7lpza9
uUaErapR/5KyazHdMKjBl2NjqdoUDGf7tt20rOteSmfZGmn71Lb5jAFk1ju4Lt0t7+Lvhkcerv/a
dmyk2MAc+ioXaxFEryrLtoXCMaBsZBBMLxG19RyOob0flfEO/ijNzE8zbHOW6fMnsrafJcdyZLhj
d2a4G1yFFIX6UvYM78eEhJ2EJItVVw74nvu22JoWr4M5bxB4iX+IZJadwJkLflH+2tM/Odj+2U7B
LrNgaXcFHAq8+zaB2WTKH01McU5itpciCR4NW9FW9Ym3zxk3MHtWdwvt2F5mIeF3bXiZYut9eaEZ
Xeu3XnnIJgO1H8Mqvrq+bPbjQHVcNCh3ok8viB/nEFtmwVZuG4oa1oMo0qvDgSfxRfeJAS06NNH0
mQVKewgtSSCZaAC6CC1NAkTJzV5i8oFsINc6xi1OnONVw0ZeKZH9mCV7QQXvlNf2jGYqOIc2YtzR
rO+CdA4cMnBgPWxHNnJMZtqQcvoyxoBpAJJlO3kxUGMyAi9+XCt/DmkAyhbeX0dwrCtwMFJGk0ug
070RNT9DHeRHwa8RzqPagiwxibH32GJ2wUmxtafG7ocdGAd3nSrbPQb5yTYOYnxM0idqqmnDT4Sq
K/Lds2V4l55OGafRt5X8qmZ+Fm17T5jR1mL54Uu+EEmzQwTpYGcpw+rLU8i1A0QdrxuToUEvY+OI
4rI/Viim/S1VWnQnRQlaJNYCAkSRyaSYHEzkAN1kWfvS+xsnqJuS+b3CxLINTKVweJrn2EG1rXxs
AAnzk7p3Lxgbojv3pmzInEOAaK67pLikFiDp8kVBVmOUmN382T34Pp0DqVEbqrZ7Ey8oq2mBUXxX
LTuJblHKp2iPY4jccxzxkguruQcjE2oQBCNuRW6/st6SFbPQZl6cmn9jiiw4OO4Hy2VKjtLdsvn+
zRL0ZYg/NllDXlE1UoBpfoghG0LOcmtduSTgeFScDe40zmT2AnHKHPHBLz1ENwkcKisHvseftTfj
BLUYB38tnqaZjUKjAxo80/3zZG57k28ln6GCMBcGmpUuRZUKWIbG/KFmnu9VEx/amn1ONAI+aSdE
zq4GEFGE3wOU9oMW8Yea8R2RrSJpYfwPKXA3Rtpcw3j5qVIbzScg9QIUxeATp52j+MsMQkScHpOq
0OUzEqRt2PR/4Y2xeg/gSoCiICuW/PkFWjS10W8V+/dWFC/sXFA3ya9mtMGv+xAhekG57dB8FYl/
GAA3rGf2S5Qsm4IZFiC/9NdSLPl9D6YKtuESQ2EXqD9ZTc0Fbwv+bojVzuuYFTqPXUQ/G5WsWGKT
jXPKLV77dC4151HbAYDTM0p1OPaMBJiQTt5fJfWzW8EzIp8omNpmBXUIAPxYvY+CI27y82oVJ8k3
RWKv+dcsgh9iw/B3ZoIcWFucXjic1sM0IbAo3mZg6Tvdyj1TxHznSvqMEgrUSlkDpL+GTqaz5ENn
YSHw0YZGbGhw/vFFTuXNCZNLFSOqiwfIiVk47GQ6vA3Ab0XNJ8/GvZgSIkSYc3nqK85mvbegFaBq
ru/DvPxfJmjILlU3vkqq1q6zsNf0MNkzZ+fQzMRVh0sYJKRgbDz0xr+kzy4C6CvQ4tGSv7wzF8z5
AM1KiC7UH9f/mcP5H+JlVUxxVS4pdAvfNzQdxhGMmy0HJ9jC//35fkqRchBS978S/E/khTTBfohs
IsdCBdAN0N4g4h/e8vUUsplBrIRqbwFgKQLlx07dS9v7gG7xd1Eqrz2NBHpsnZNP/Y2MfW/VL7Zv
XWdZ1CeswVd0EOl6rv5UyfjJVfmU5wN0bFk9ml23hYZCkYiUgZslrIM/gzjD5lT/H4yxsP9vhis/
aOBZJlRsyxLBfwP9zpyZQRrqYE+lTcxwB+6wjvEhTi5iHeQACPU+hlZ5+8CSGM2G2kSogYHeqFyY
AQPPdute414d2BSx8VxAyCRJHGzmYDR05WNVsh6ByZ+zBCSzDDSmN9d/0FUUdQV4halVFpy6GIdt
yzxf5G3JEVSd7co7FR0vTds8FzWSD73QSJSXP5JD9wlC58MoxofRMJbHiPEJm0C8ENHbzB+5YlF7
TlOsIdOIYC9PmgNZTvg8xNju0Uu7zQPVxsmp9pYJXLG33adhzvnLE/tkEERIX7icMBwYKGDPKBDx
cxoZe4+OfzrZB6o98q45d5owJg8zY50fpG//eXFqFxAj2KKTPQXvGBfgDe3itq+ODuRbkDab1vCO
0veWjG/0C6ronovOJjbs4DP4xLcCSsuzk3fldbc5y38B5/yWTfZTmzgIM15fWyoDL+l0NGMWFY2x
h0UGn8LjSbSy4qEIp53ysq+uXtaweKiaZec5DvrAQjNcsU1n/mFZr74ACFC8OOEGdhxemgFgV2Ng
UtDD45ia7/DxUFAyCuFcI5NDEYwVSI/qxnJOicnfaPMTZ2L3P791/4FZ/7e3LnTMEF4/cyabbeL/
+dbJUjk8kA7s3SBayZm6ombICSeEuCSGGigKGg9ShvxbqTbaY1LFFsaVHqDLxhHZXAPd/519aW1a
QtL+4wGNfOOLFghfc/GrRKswlXnveK9BoHgYN8L04LVoN6yssjaERGwlxle2yPwJFR5ZY0Ee6IJ/
5Ta/pWlP284ozpgo5oPZsqHAr72YpKo3L4v5y7kctBt9+Lp/iRYrSg1CeM2KiGsCyiaoFn6MVp3M
Ba4W1WjE/UouH+wxdIFrO8xbLX7SQMIcmjwBMIXC9H/+hN3/x+seuoI0hICvYIYX9Pb/dq6l5RCB
UmzD/2LvzJriRrY8/lUc92HeRGhNSTP3dsRQKzsYjDEvijJg7fuuTz8/VWG7CtNud1fHvTxMRb+4
AamUyjx58pz/sijKO6/xPyrZcSRVJ72g2RZ4lH4URTSAXKIjtA2R1tXxfAxdmv1Kj5O0qn9qSw7B
ZpMAf8QyucGKvPTcB9ugqFNLdDjTAA2HLLulp0cZrVuafvPg+qzQaGWUaIgq7plW6EvU6o6zsvqY
xMxcWzE/Wmq7bAUDAzEYihiyAIbsgG6JTtd7J0k/hBEzmlJFOeLbPkQZYLc8uPcTsiPLLzDWbp5+
PlijecRLWWSkcoRFYEQuFLr47mC5qicJReCC06npfa8FD7j5WgjV3t535ZhS0DRGGxwf6db5Yukd
bWwkgRGbxaISOLlsNH9ggmu+otOMcakqj8FakW3lxRfKAhYHNR97YQIEo3njr6zoOgpRjNLbad62
x4ksfRoaBDwHzzpKnOM6K66xkyDNUgHxgZ/ndM/y6DXtAZFTNfCoAmTwZWp1FnYsATpc936cHeuj
KKeuomrqWMadhnqHLKHaj3T/Y/gU+C3pWNR8jK30OA1beHbsd9O6tBWmPJpQfXyjpg5SOTmk/pFA
F6lnaGC0UxtBxcNGxR3irKvet65ZXA2lc9bGCHgKiQZ5qxUT6TGxIGehOPtxyDv3DJygrIzAbzci
tYntqaZFixhb4jHQaTnzrdH9T27H2c9UcDjwejYl3gzqc/dtZlx72XD384mhj5vidpwyZXpbBrhD
ZGrRi9RemC2AyxxQgCdOpXzLadxneFMgb9tRHqvM8DQL3+t5dOX7/gMKsEd4RH4OHDL6CBMGvQ3w
LR/llWl6JIdwgA9ViVNAgAKs3zPBCcd+jTw0yAWttYC5W8a0rPR+dDKYaT0nkab/0AjSaSwvHuLR
YV3K06uOEsEUXdUZ+DdrInz3ohwXJ5pNDASec+sR+H9j45s+e/rXP1aPMRIUfkm281BtW8woQsGt
XZfRZf99e5oPVbUqVqG3Sh5/52+/WRvL2NPgWqPSeCTQ4P2wsajB2tgwNf63QlZpbTnUaMqBLghH
oG2xUhxn33eHGuuAH1i4uqB4MgYt48841Gjm7k4h+Fr09YRsChtBemGYozHF1k7RD7mg+OV7y7Sk
10FjbmrT7L3QtDwl/IyaQXVGXbfS2lMXXeezTvWrp6HMuivhxFSDWtBcBHLXYp8ckN7B0s+QFATb
kT+wqgQp8QBQnS5JEPmVOsR/0aQR4Zq2/CB8sizkYwgsOlmcjj3eIS4m9McMqPBDEVB/yroQubAo
gYIJTnwRpQAX4Dp/khJUDK1A3PayuHTsgq5oyS6cGTaizmjBn6dS0WJmFiBQnYfZzQBThQ7GKDWQ
CwvfBQdcCLuBzzEdMqOHislcj0KY3XqGPm7Tl8Epin3VRK7da/T/aEnQwZhIDUUIBvM6JWHFN+e2
CyyUGsWoIRADX4UuDtlOsfDfCsUXAyDjKK6mEiNNfPpAyVRzsn9PzFFag5Ulu4XxqKIdSR9cBz44
6QEeejOkVtOPA/VKWnC+Baa58ATNPpN8EByGuBF1JR1hMCiuQg+d0LAImyWJKjiYyDsBrRqtsprq
QV8Z80aG6xBArRxtco3DrNP1RW9jGa1ZmXEK/g3wYIGODHRXQcO7PQrU9FNMRfGwUvg/kj+ERylS
Epzd4VoUjfxUig5gr6pft2F0LKFXB3fpLG39zyG2qVMIE+0CWRWSpsisFzQ5g6WEztlEUSsmS0b5
qqqlZU37jJeJgpgH0GBU17tFlwrduDZa+CK8D6IxjU21YFKlkTIPLIOErdBhfxOF4xOcoet5U3Z3
bongl9zSGkxqw5/rAz0wXUMx2srkB+AKMihsUKuFXYWTMO5oXgdg9TyQix9cqUZNTTbRDpFClMd0
Krkjyr4/TFo4bYbqQehtOHt3VoP4jYHBL3qVxTT1u7NBwN8hzRmZLrG4LFxbmRsO1IQ8tqXFUPiQ
ncweRyB8rvHjUc3DoHPrEcKQ32C0W04MpHiQm5DkWez55qSC4D7zC0EHAv0EOtlSdolLwr3cWRWA
9aZ+L4dIDQPdbz7ZCuyWJqobxC/BVjPbm2RCgTucaTCmT4Me2pthIOqUysBEkQRW7mN0ChmI3jnq
a0jBNs6Ndya6e0i2a+J9gRnbiYyq/VXfQrgHWe0uSrUK0DWvpQkA/hhqhm9e2KMTh9zF4loqTBQA
3Q4mlYbSoxdq0vvMEtkS9BYtUDvN5jXx5pLdjtorXtVoLFrXmo+lJpxBbTJUpTuJ5MYaz1k6huTI
DcD8pyeBfhogJBm4D4fCYYGsljMja9A/oHJGwTCXzKWKuBBKkC0YqbYbjsvYFR8LzcUNWEjBkVUh
VN809URl1TdgO3Png+6G2qVIYnhShhHCnQHQZGG3AnoJCnfsxNpSFqPvs/GhMcB/EK6jq6gr0RHo
nJVX4NWdjYB5HQB67NxmuNYcmmmExFarBDR7k/IC705whIqPWIsZ5mTEtP7ofGvzukPT9Nyg5zCg
TldnCoAXTXwqDeh8vdVT0a6VhHkc9cZnP/TClTqUwcJBcwDl4J7SLQYA5XTgHGXNaaCAQajalAqc
7wxA2ChSm7cy8XuBlYZyQWfBwzk8Li7JXBI4XAFUHiQpQVXZGG6r0q1ttoROal3o2yaTPMaIU0/R
zutkCjHw0YBko9WzROd3NKOJzUkge7d5TiW2lrtknmoCMEZriQmK6dUEkpOg2lciktQgEx3ZDt7W
AYoVN0Om61ApUA21lFH9t0T+JOnUxdA6J9XgnsNAgr5fUUiTLem2p4tPjKPaXKD7c+zEVfaRdqy7
FPh4LEoNSV8kqJG1DgR6WBgoALEoDh29Q3SxL94PmCxPTKmky13bXnoT+2l9UwdRchxGerEA5pDP
m7ikPOt5MkV/3R2hEgnqzDQzFGjGiUDdsqXtEeK0C0QdN27UO9P4KpeN6ljOqDmIshJHXs7J0vfI
u/sqvd7KHS43WeWOT9t6p/2ebf6wE78s0XiAQwFBCXXhBgZKzmYkWhSQ2zY/QgBcvit7R72i6oQu
Lil4PSv7rApmCKyZC9s05GO7RMqvNGLWvNogZe5rGQRS9AHywYjvkB5o535r57PAlygSBpUr+UDT
E3rujWUMRxKOZyElB19+j3RVeI6KWXVqo2S/DJKam+pCymdtij+THkRgRpR6CKZORpkQRGEpXRio
upzJoLFOXUtVZj1SIFN6oMq1XsUANasAO0iw6pwtiGZeoNmPRE5ABQZSaXNFiZ252/fiGtEg/yLM
0OEbT2vTmJwA7YGqHYDLKd3MjyIaZPR2Ke+4sLygY+GSLOcaTfGUbo/N8bAPsZjG72qW6CylPo1z
RL8tPcOLvfKvKx/0s90Q0u3CweDbVem6OJ31Pq8U484LXN+epph/RxPSMuXSkDyq10qTmQ9wrBMT
hHHjyNM+giJYhIhHoWyQHGWl3SADwKy8ruxCbtiNEM2XMME566FO3ttBZ4BpsLLLuCm0epbbGj43
tKumBbSoZSck+czy8+SL6g5inqVxNzcSp4cVpJrytAaUeO3CUTkWbThQGTOEAtO/63GmBEQ8DdrE
zk6NcNSowLXDfhIkQGjMDyPLyS+cbNlj5/uYmfGQQIljcYnGTPuZjhMZQN4+jfSRWNutPJRtL6JA
se+rvqoQTeD4NU1LpfkYdNiTejhuzMpItY8riTk2HYqecnJfJA6ylFW+1J0GaHOJa80RhvP9NUJl
3VHcloiMZ1BVJuk6lsVjWIt5ToRweT/BGPRS3xOUPgmEJfHAO2wNV7sonMS/T9cxM/FsFH4VN0Zb
xsaRtKN7AGJuWmeS9QmRofBL6fbVLef4bqk2VbkIzYTGgmMYNjpWIr5t5digNONIegMafNw7KMGL
SzBzUTe1tBCyKQRb/1wFQcTti7SdQQ6SL2uzksDzorRwYriWgzBLIucLMW6H6dDTSIqMCm29qC8B
ePROBHDAsiMHKiu7sE4h9k6GtnHUlIp0ZLS1OCE17JZKnoGyH+Tcv2xaQzkOpa449eGmTEjPJOwu
BjDfloGkL+yLqL+Mu6Cd8sbE6RrB6Gsoa9CjJBb7FDw/SEaCSncCBESbYKsb2LyTtrwLOhlhO6ep
jhDRRHuzgqc0tfIUbI/p9nPThyMMRTYOz/2afrDaJ/ZVjzlERZpcVJPMNs3pkIbIT6e2M3ci35r3
wiF+m1J+KaV+cdG6ofVRyzXzI4dw5VESfXNjtoQpN3CQqYA0+0XN+obHV41by0ZNZpSRDc9dOumf
8kTTvmheSiQ3UqTYQqfHgmDoM4RAwhpBYz0bjiwc1pa1alkn8PzbSTO45dgwcBtq8Xl+00qdmCUK
FFIqw6r/3i9dSlDqgB4jjt0A7wMUD1I0FDhT1JFxHJq+dWpGjnaRSIVzpCVVBz0jb5YK3jVzAThl
oWLUct6IKPncm1Uz1xXIAWrt2/eDoRYXwMyQAusQ4fAbBAhR+vMQQVAxWv8UxIkxUAZsihMdW71j
L9V1DDRdBx5SmF1UbZLOVZlMWhuogJSFgTqNiviSrafh0oGSTP0cKcJTJ0+s65p96Utm2cpNVbQU
4ao2tNF5pI83FT37MnDAJHqkFuBikRTWJ0WQ0DBGWeiTDxpuWsgZ8CpXs6ayimkyIqGzvre785pO
JOUJPxonKI67CTRMcmYVMlecL6kYsjKBExNRerR5VIIYCloyYLPjgC0I36jgJjMHuudAhBQoPRIo
QtWDwVm21rjU1cSdDHXiI5OUJnCV4uSoqVOTorNAEoQs1cFoOcvSczBCGfyMcuiRGfHVj5rfwPK1
LAipQ4ZCRxTTOmewss9ZrTE8jfSxLUNoynVLVjC6pAakIZd1D3OyzUpB9wtQltrWnHpK1EMqMxpO
BzVzgOY76kJWVTKH0cwvRil+ZowYmQr335MMtPyJreiQoxS4SLKnyBfy4Ce3KJNhRlDgIkN3LaG9
gJg7/jeGh4KsFWvhiUW1875rwvJGUdPi1iDDOtW8olqqgrI/rcTuLsY+YmmpmXlcqdmwAtZYf3Cb
2Ln24FVSd0us/CTWyD4tta9mepl754qL5RSecT3JXuGeqSYaecj6yqel78d3bSM3s8YDK0OdDrbH
vFWDEqMfFRJpb0sebX1bQ/FAbQc1mcdpDINVxkvpMIw5tMutqTy6aY73ilQmIlrIHW6G88YzU20a
0UMEHqtXzgejLoyJdyTj4mVNdaPtsvNiSKyLFmWxKwCo/lOsCBsDuK6EimbBkGVR5DdozUjTAONQ
5BUscW2gMT1HwvA+6k2AnU2rRzN6H9oydjx/rgWciQqYbnO1beqFqbj6cQ2w9H1ixaeWa02SDERo
V5RHBke9ZdtpCSTClsOB3g/dyq3VeJqAbaynAKf8S9fwh6N6QF92gBJFAqRCeMiS7h5qVUwXr0NH
CA7ZxEWugRadd6MOLadInKJnuWQD8I2TxjxW47o7R7RYWjhpK13juVAtCM9iAtdSnEVd4j9Wkhsy
9XAGxDLDnoEQb9/LfhveeJntHiNohZiN67snpie70I0bgDIxMJKeusoHIOUFtLKmBHjjoLURYSI9
VQUB5tBMEnzWAA4qq9zCtsdoGvvKQMgcuRYEDQqzBB5cBsY5/4Kv6XrNrLZ73FOGgfJI6+EYjg5g
Z5A/K9UskyoQfarfmpilyd4cYaCwOpQiCEiSL0fHZt9KdCuLZqYUnb7ExFG5diobV4NWNU4h89sY
T4Adp8mn3FYFHShg6szSumw+cKsSlwQxkEO6cKbuDJ85n7dh9l7WwETacdGe6wHL0sLt69aLde1B
dhBhyhGxPRLk99PEFypy0wA8fCW2lqZTIVaJSMsXKwmtM1Ea0QeANeaccyh4KtS85tQTsmM3I2Ux
A0c+0hV0rPooJHEij/zcltaTjbLc1PdV+6SUqytDLueObuuoxKnWPNYk0C9F8iA5Kdr92GOh94nZ
GjnZrC0C5djAMwTJuDg9MytlgFutJsd087vjzEDfnzQkRmZaB79Vl/SrRc0bPfRK0AaHGMnz/kMD
yHuuaVOTulXwB60cZbcZwLFApTmtGbRWVAv0xNpjeqtAZxekNkj/WwumyfVwp93lK+kuf9+el1fo
jiYXUnT+85OIPpa1vx9EEJ7XNEVGz0vRMdbWZPNF86h1XD0WFZSLRljO54gOGcLMIZHrkEo5qHWk
ztxLPeNkh6GO1H5RIP3OMt0BZyIhUokYBxqLSpuFkOVku4Yd5mgMXEDrP5gmtp/fDoYjfeRARinL
tKlgiSRtlQn3ROtBw2XwWq/DpqN+7ivzBsn4ZaZ2+vs4DakA6gqnOUO2TjRMCb6kRSBuMkfyjwwj
6q8jScoaquFxA7fey/t05gbMjyPowPEpjOPiFtgyzWQ7VqM/6Nr80C1Q6NjYugKDV1YwHbdeVFJL
G6h1k9OrldBpghNSIaaSR9DIhzz4kGFqmR5GTYP4S+q7QLZN5VNpeahKFqnpPlqYBU1sDaFr1I6D
E4m98dKiNHyHygbGk6jdzqnYnfrQWxDLVbDAQGQHb1Jk1MJTPMG05rBPoMMpuqbAhZZN74NwJfMY
ZngfTeuxoKjZpMYTyxmSVTEAOWT2Co/9dqxBhutyZLAuTQ5KYbvkzmCpDjvy1av19Pq39RTeoJO9
yrzfHoTpqlrNksqv+itsS/r3T2UdVb/986H7b/cp/TM/fAdbg6v8UbcCZWqVZbu1zMebPP/x+Sqm
1TFdxavkHa2Kd8AYd9oV3/54060w1QMcr1GXQljnRbdCPqDnICzKX7qpC+b6P94lnAS8f/1DlQ/4
icm+Ljjcq+Sl3/sV8gFFIfDqIMAExuWa/mf6FfZuNOQ7WZamj5siHRrFMuSxnbEVDbNCyls9YYor
gf+lNsW5WRiLTNg3gQNgSoY0O+Ybh40Ec8ZFGXMQn0wcamr7HhEVWHaSe+J4w21Yi0UG8Qg5gFlw
OgTFMYKNE5wnOAiD2Gnl2xwOL8DUeTYAHR+KZUFBIJTgB2YnSsEmYM0FVHQnol8ykPZDA6cXOKre
XonCODfQxW1z/Up3FNoDh6pwP3euN+8zcoYov7ak7HronJlD40CHpxbG8mFUfR6i696lQhMPCwNr
MFNvz8zMOqpdapqZfg6U8zZDSzfDhUKg2Zz1WEHGgAALtkPVuRl6NE0tTOtLAcauDS5iJDAOTc+O
D0ujWA4g7pDdjq4q11xqWQlY3mju4bDcyBbeMTrD5mLWoDniCFoFeIXqQaq0aZ5hWRhEs63Z90q5
Sxlf1PYms36Rpgz2ignFzHmxyUD9Rd1JlvRZlONtnYjD2IxPoexcGH1/YRbEaM+jZj+YM6kGzsbb
+fkX0F+ayRv2uu0lw3IzdWqkL5rsPqDa1FZ9Byc5zhyZf4qbxLzDEBQ8PGczOisXbGliUYOED/Lh
tkl87RS0hXQUY5pxaB4+AVYt5oMoxKShwTI3FSeeOQgjdVgoItwHycECZSoDDY0HlFWhvMTTRdL2
kLoLFLasNpq1Gol0FyF3Qn9q6djaSY43OXI7DljKUn0AckBHmDJqLfuLofSVCeuPI7d64gBwt4L6
JMnRZEzRaDrZjlDPb6hcB6WHNOsLn9r8i3/+dpPG/PfPnYi7+xe/nfkPFKDTL9VPf2vxlI5hqHz5
SztX5u7Pm8gYvXb+8Uow3frVH366eY7nWHuZ+kl1k/61X9oO2j9e6NfCM61MqrZgC3ZayeurrbeH
n10lWhH/60cCuGKMcVRlk7bszecf76I0cZ9/bOoHsqGO2SKA8vEDyIX7bY3Sj1//x33pr/3OzgM8
pDUof/Y810+TnY1mzGx/ZQheXOH7EKjqgWaohqKSDW8+u0NgjyMkMFRXwG3w+U8NwU9gBRw6fm0Q
Xlzj+yAo8gFpOegg4/V5IA6ALaiUpsVmEEju/yPz4MUDPK0TmRF0ywzefKfv6dCfXQuqccC5YA1t
2zwkm8vWWrD4sWwLodtv7uFRwCR7+sWF8GIIt+aAygPKMudBZtPWg9vqgQWcRFganY715629fDxS
NpnyX3/5BELTYM8G1rjz8KZ9YAuDd44K0/rDhv+2Zj5Jtczx8CWo6E/PfutAM8cn/LrEd2e/rR/Q
1rDp+X2Pkm9rHFTOD3tGQVWwFejwI5VXo+C4EFSTDM/m4DF+Nivu378bvljC36PgV4TZ3gOhHFBQ
tnTKQ6+GQvVApkVB//fNhULWAqdWbe8B0Dl66uz7WzFvOyRqHFrByhnKeskwFd5gVBhP7/vuCRpH
cNVmUVjPG/9uVDDFgWnJjAIIv/Vnk4e8pRVBdGQ67DsOlCIUFYS6MmZaWxPB1A5IC0mbzOeF8hYH
YJwI+x4UVOtAwKzgdPv6RDAPFDylTLKnzUTg3Pu2tofxvKSOmztf66+nCRwWxAifp0a0eU4W/vZ0
UA4MmnCaLN7ePMBNYPNS9nh6+0CxLdYAZ6Dtp2bb1KEzQwXb7BZv7uUTpvdOkBT2RPDMum2Ram0/
PWfkEYi9Rlq/rTmvUIHad+EDGrc5Go8l2NdSAcDmKnUIZazgrj9v793z7fZNBxTSAZpXqk4zZv35
YRtUODrCiXqziaGhPWerf331a9oBByR8KuTnGP8i9hlshaZgf3irW8DX7Hjfs6KqHVDeJR+wnl/3
bkCgUGBQKRnBs280KRqbsTIuFyxsElxVhai8577I3LBJvS2V+Lj57MZIKCmkBjpbxGb9vL2T0xjA
9xwE5oWhWSTDxnMsfBElrAMgZfS+AaSuP29vEH6HoPRnawmcGpj+zDABE3787C4Qaipwo5l0xps7
PtL9U/fNkhT7QOfcbFE12kz2FxUlQZy0YCqPmIs3li+MhyXV/hvWAS3VMbrs7hC2cmDqHM6/pRJv
r5S+qR7svUGwA3BmVjh3bub/D+OALj7xRn5eHpv7vaFTM3uX2Lycv54ukC9Tlxw3hVcHwbRoKZgy
gWAz3d7Q0/Odx2WwbxxgOwDmZEDk3g1/63q6kNFQet4r39w+oMEq3ff18/REQMWA/7mTCljmgW3S
UtS/zoq3GgT2fv3iQBaKxbHp1XSZgjo8W8Wkfrb5vLllgHTN3mcG6mYGuaauv95ctRgEKOg6VdbN
ILy5yUAReKRJ71c0EpsjtPLcQR7hRVsFBIsxEtCh1a+B8s3FA+RURqTNXoPAdmDZSPRTg9u86t1B
ICdkR0RF6PmAMI7R20qONDK6vTOjkZovU5QB07n57M4E9kSTnYd242aM3lwxhcAtb6bnX08MOB1Y
Ot06Y2ykb60D0zgAX4BAAsXE9efNBYNxeu779PQYDfQXVASKXpsCNBRG/KHKzvBGB4GcztJUjm/7
BgTzgK1PmES+3WlgHyBRI4iGmwF4nm+/lB/+wi99Q3HBXYge1/gt/6ncQtT+4S987R/8eIFnyNKI
R1HAJe384oi23Vx6064d//3bTiN3Dava+uFXmNX6Ps9//vyAP956515fn+rr/1z6T8UK05N+/YP+
+WtuILz/mzx6xerdZbF6fCq9HWjVGlXx/Qv9oGzybT/46fWLOlk9eKvotVtsIM5736IsV/H2N99A
Afa9LJzrVbF92Q3GaN/LLldFv0pW2xfGBWzszex9ZT/+3ZF+bgXse4vjVRzX7/5rFWf/8+5kBc3J
3xkhKuBjyrjvXU5WRQJYM9wdpE0df+9rsxSiFxde4+f2vfDpChnO1WP79JR9HYF1INi0nva9+tnq
0etfX6abyuW+N7h49Pn629/8Of/f98KX9WP94D0VRb9z8U1Kuf/FcSz4vHvhdYay74Xfr4IVKi+r
HbDp8/6/77WvfTz+dgLWc26574VvVrEfvTtfPdbbI/JczNn34mthqteC+PMRad/rf3wqq3eHT4m7
ina+/aYWse/Vz1YEcwJWVezM8ed6775XX9QBV6+2v/c3vMHe1053vvE33Pe+12Xj/8beOfcf0s+r
4t1RGUHmKXef4xlbuvf9fpYIjCW3DYhx39uc+UNa7KYD3+t5+178pvCzencGPV+ck+G+F5+uHknE
RjLV+crlZSxXzVPkf73uei/5Bmba917jHcZX/eLqI3Tub0hEzlbJOE6vXPxvGKazJ5dsctXvrAre
wvjdKaTvOzLTp8h7OejPAKq9L/1tvf0+W+73mXm/lG1PRt1An9mzm8mvR2c8uu77CJj1rqoKwYuX
d3juHP4N7/cXBBD3HKRjtoLfFVj8G6bQzRNLy32Z438/Nu/7Ek5XjwhEfn2ZY2B4taH/89u8dpL8
xuz58Xz5ldXz2p/tHp7H33iInlbFb/8HAAD//w==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6F07D4D5-832C-4933-8A0C-0377A0A3245D}">
          <cx:tx>
            <cx:txData>
              <cx:f>_xlchart.v5.6</cx:f>
              <cx:v>state_total_Confirmed</cx:v>
            </cx:txData>
          </cx:tx>
          <cx:dataId val="0"/>
          <cx:layoutPr>
            <cx:geography cultureLanguage="en-US" cultureRegion="IN" attribution="Powered by Bing">
              <cx:geoCache provider="{E9337A44-BEBE-4D9F-B70C-5C5E7DAFC167}">
                <cx:binary>1HxZc9vI0uVfcfhhnj6oUQtquXP7RjQALhJJiZIlby8ItiQXCjtQKGy/flKW5JbY7NvqafXEiOGw
LYFFZuFUZp48WYV/Xw//us5ud827Ic8K86/r4ef3cdtW//rpJ3Md3+Y7c5Tr66Y05bf26LrMfyq/
fdPXtz/dNLteF+on7CL603W8a9rb4f1//g2fpm7LdXm9a3VZnNvbZry4NTZrzX+5dvDSu91NrotQ
m7bR1y36+X24g+98tytu3p3uFNi73HW3mf7+i3CX74r7/2n7/t1t0ep2vByr25/fP/uU9+9+2v+u
39n1LgPTW3sDY7F7hLDEFEn6/l1WFurh95wcIdel2OPY/f6Cy/ffebrLYdyLzfluzO7mprk1Bub7
/d/fDX82A7gavn93XdqivbuzCm7yz++Pixu9e/9OmzK4vxCUd+Yfn36f70/PMfnPv/d+AXdg7zdP
YNu/XX926XeoBTEgpgGv+PEe/X1ciHvEsSQeFez+/qPn8LAjLlwPcY/L7689eF5m0mFsno7dAyZY
vilgfilufnjNqb4ufwWXOjYZoGVeDymEj+4gwsJ97kESHwmCMBPEvYdIPn7nvQf9Xxp3GLP/+mF7
IP4CPvOGvMvXEHkfb93fdyzsHTEuhYc8csixBFx2JWNU4sfvvIfrT804DMzDsD0I/Is3BcEvxuzy
x9vxChCwIwhsREgkfnjGk9Rz5ziYe9KV5P4yefzqB8f5M2sOI/EwiT0kfvnwppA4AV9I79LN4y15
BTTIEfMYkADxcLvFs0wDDuExiggEsns09jLNiyw6jMiToXuonLy5PBMDb9s2u5tb84okAHlH3PMY
9wgEoycewuWRZB6EKEzvMeGPy+FHanmhPYeBgWzybPweOr9s35TPbPRUNq8av8gRcbmHXPLcVb5n
fOZi6T7Ashe4XmDIYTx+DNwDYvP1TQGx2jXFrt2lwONfq3xB9IgjKFMofShTfkeTEWR7yPWHU8mL
LDqMyZOhe6isfnlTqPzS2GIH1W32+vELiyPyvT5BB4sYSY88DwIYxLj7MLbPkP+KZYdROjC5PbR+
+dtU7Hnt+bS25keeJMBzIFR8fz2P4pJBic0JB755/2KPfvEQxd/G9PcK63+61I53bavN6xbbGB1h
xgSV3sEoIvCRSxFQUhcAfCqCBPHLrDm8Np+P3luWweWbCiJXbQu19asTIMyOJCbATh8cyH0e3oUL
3JQRDz9S172E+2KrDgO0N3wPoau3xYLC2yzWj8v3FaoGccQoZFWXHQztnB8h5FEOdfbB2Pan1hxG
5GHYHhLh+k35ynLXjLviFUkQlkdIClBwvedVApTZ1MXUpeI+/ezllxfYcRiFHwP3cFj+7VT6/zSX
LMpXxABKNcIIJhIf1DQ4PXI9zCTD+N4fAKqnmeRPbDmMw/dBexgs3hb5XNhk1+zax5vxCnEJ1FiJ
ORLeI6t67hMIKBl3icv2ZIwXGPIHIDzOYB+IkzcVlC52yc60oCy9IhTsyBMUfEI89CiA3j8VMcgR
gISwQPw+PO25xIssOozJk6F7qFy8LVSWOv+HSjOC7pkVEwcpL+RvTBhGhP1B7vgLhh3G6PdT24Nq
+bb41ckuz+33/uxqZ+JcN6/nSIQAzeXSA295qBSfO5J3V0cyIGKHuda9Zf9rl1f/+90LbDsM18EP
2UPsZPWmQt7W3lho/zfN+HpQIXQkJEYMk8NuJY84eBwHUnb/gnrmKQ14mUmHEXo6dg+Y7Zc3Bczq
ttllr8nN3CMKiixsZjjMzdgRdQWGJsdDKbNX5f+5OYcBeRy3B8bqbVUr693NLn3FngYEM4lcJLB8
EMn3WAFoZlA0Uqha7j1kr6T/c3MOg/E4bg+M9duiy98VCYDjVRuAsNUE2nsuKGDsPr0872pAswm7
IKBzb88vXmjMYTyeDd4D5ept5ZHNrtCVfcV8j6GpQSiDevJgDSOBOMMOBmhA/carnyaRF9hzGJMf
A/fw2LytDSPrXWri3U1/e1s9Zte/X1dCYsecQcwSe94BhT3FkgEcj192r96/0IrDSDwbvIfGOnxT
yXyzu4nHf6A3joEUE6gdPe+hQgEq9bS6FEdYCMkIeSDFe3nk5WYdRmh//B5Im7dVvGx2sK8Eypa2
eU3aJY8oNFQEbFS4T+WQP54idNf+EpKCBPDcc15ozB/h8mQm+6As35bn3Croyu7GV4QENr95sPUK
Ef7QD39OvuRdkIMChbsPTAAuP8ssL7HoD3D5beg+Km+LD3+6Ne07/7ZQu+zx5vz97ALBDNwEeS6H
nTxPfETwI8lBNqaPcO0lmRcacxiSZ4P3QPnkvylXudstf7et9xURYUcuQwLUsYOaC2xdoAyyD2zC
vn/t7cB6iUGHUflt5B4kp2/LT85uNLCwVwQEer2IuJSS3zaLPPUUAASDDwFlvgdkz1P+3JzDcDyO
2wPj7OJN+cfWFsnu19cDA0pGQTGi3t0u6ScocO8IVBSBKTQev7/2UPhzOw6j8DhuD4Xt345Sf7h3
526GsJFPcn5YpsBHoFHAsRmyxysfLb1Pm4cyw1+b4QNwe/v1t7sUDg3dNWv2D8RsoXaGA0B7jdTf
/eKf3aXzQaepfs0N4yAKQZOIuPhgQSzEEeVwWgY2xN6vur1G95+bcxiTx3F7q+7D25InLne5zuA8
2Y19Pf+HathF7E7GeyQmz8MAAOJyQMvbS4svs+UwGk/H7iFy+bYEisvmTi96zdxIjjiFhjdsP3iG
A/B5TjGHJt6DY+yF4xcY8gdYPM5gH4i3lRYvb4E0qlfdi4P4EVBCxmFX2jMoQEV14VwR7FS7D1Hu
Xt54kSl/AMZvs9iHY/H/NUvZS2oPRzyfZs5n7/irJ1sxnDLCHoL9gwe7pvJuww4TsLnwIFX5U2sO
g/Ew7Jnh//Dp1b1c/+T46o+DvyFsu599PzH84qvfpwfnnPeGPugBh4jNw6Xjm5/fcyBG0FC4i0gg
YmMM3YMn6N195DNd4bE5cw/9H37ALexQ+fk9bPokWAB06K4uBnBhJ08PRTl8KwZ1A8GORFCV4D8Y
PLAomzb++T3hRy4XCPYjCgE56/sYU9rvl2CZEC4onOYgcN4W9iz+OOK9LbNRlcWPu/jw87vC5ttS
F635+T2Cyb1/V92/8c5wB1gxp3Cc2gOzquvdBRwgv3vf/9CsLVOUtvEy63k+t2A983WRkTOvMCT2
a8RI4U+m6rfcKcRihHefja4znrTepK8rGXfzzFZjG5CxkkPQFGJUvotys3ZNld9USS5pMNGhWE7x
0NVhnPTk1k0l/5RXiTnnqUuHgCe5cH3Cp1LXfqWU0wS5UHSRNG2f+HBOQpPUb/KClmFdevbCYI+c
mKiK5kOUNcupyewNZ73MZk7eqlWa9u7tGGuzrEnW0dN+hPP1YTySZOXoKWnneUX7Nij6cZDzeKhS
NTNTYVhgK5TUJ4gn7IIXsq6D2CPp8ZBH+XLKBuT6seukiZ+VNa58RdE4BFFSqjNZ9NWaeyq9aZIp
y+YyplMVEtokOswLlceBTFt+MRS6K30vId114jnDiUxyepLlsb2qlKVBLTT+kJPIvaS0qc8dXqjt
JKdi0WO3DUzPZUCzalp07lDMmM5GueQ9Tb6NpVfP0jiq5jEqVD3vbJNbX2EbX7s2Q2rhRm2G5xlm
nfXztJ9WlcPIt0LIdJZkaRx6ZUqNr/s873zhOPU1To37OVc24X7Z5xT5dSanjzlN1FXVIHiXkk16
DtPX503f1V96RyMcaI2a47Ewaesnquuv4rHVczP0w3EtdZz5rOfulbAoHn3J6jGd9TVuP49RzC4S
1NeLKrdZKNzOmw9TPawGV5ltFgvd+L2XJGMYE+R8TEjarpMibmq/bap2wXBezPLeS8dgNO6AA2ZK
/UUqrr7E5YS5n1RJFWoSiwBZEn1SeTRcel3Z976hbYR80Toi4JEVm7JqmAl43fHY94p0pH6Lcumd
slqSszGr6yhox6QYAi9tnN7XzDjuqp/4oP18rEs6S7rCIfOcTvyWNoNlQRRzbwq6PPGqBatxhgJH
5knpt15TfZ2KulyleW+WLNdDcYb7AdW+wdgb4FZleb+EfcoVDxwiI8d3XUWZbzsL1hoIJUmQCTzV
/gD3MwkrSXLj54ZE33RS8fGkyXB02w+mOp0yPTW+SIhim7qRpQkq64pkWcV8uHJES2B9jUXim7Sy
t5ljxmERx7r7ZGVcRD7KBtsFvFJFv4zzKHOWHovVKXJ0mc46a+XXjkU5WiflMOxk4sgPdIi8446i
2HdjHW+SYpLrKY3VrMZuHaKMR/OOVI4/qDQS/uDGfNF5EwpcwvtVkeU6FE2n/ULnWZB09Fq7+XmR
19t4KFM/Lj02K+VQnmpRjxuBkZqJftzBZOLSH/NK3TgRGsLYdbOwrrQ7d+peh9RtqV8UYFOGsi0p
cHUyYmocH/FuU5Iu/qo4bhdl7n3pbW/CtOlbiDd95adZ1wVZZTJ/kHUXtMbWYdN1RZhr3viordNZ
7qbDPHPoSeU4EDZpWa3T2LCw9hj2KSrPVJWkszrvv6SkqZdRXNF5qavWH/HgLXBFV0MzbdqsX4o4
LYO+s8rvWGc63xvSW+VE+TpOm0V856PcaBX0I9aBdciFFBHzezGYdZ4iFZDGycN0YltCEljtrD3D
2kwrE0kG99MTiS9Kr1yUNDYbg1IcUswqP277/jhn9bCoYkNmfeN5fuP15WogEQqbCZHjEud08MVo
3ZnKvW/WTFcNqZow7Yd1Z+gZHJgOPUtPJjKkPhtTH2mx7bVdk6JdOEV3OyRV5Lcp9+04BdUozvnI
V6jFyh9w9bmR8U3s4FPGpmAUQ+wPHloOJj7poviykw5EBzr5WfKZps088trKL1Iu5ljLzzjGm04U
9cwDB2rFcI6K2i/Haona1RD1ftXrZYPJLI2oDE3mykXRQ9BzyaKuIbiKNvAsv6hr+bkf87lC0deU
x8sY3NFPdfORiHhD5TBTVXXn7n7knPA+9ft0JYp0qZQOG3QRsY8Vg6kNYqHTYvA5QfNJsRuUbjSr
Q8+Lcr+y7YmBG9vLOix658TjpPNND4u0E5BfKVp55RRmcTFzVJwuTVNyP43l19lE5THM3ONZ77uO
OtO5OxOFCuJqlbD0PDan+bhSpQqcBge2X2SqPkul+FynEIVp+RVHZgxw7YxBM1TmAlL0edkUF01f
Lwmp88Uoc+rnvR7CjDersradH8XxyiKV+9FEY+AC9luepJcou8Pla8YdL6gaPQQd7Qe/x3Hhuy1C
Z5xCYmQVzC+fumlhc94tZF7ymfXusnkblSEkkmwlvAb7tu2dkNS4Dgqv7IO+Sd1ZZJrU1yIiGy3H
7JrFbr2K0kEEYmQoiOrEbjyKrR/1mQo1U+Uxd50biDvd0nOqwXc6qXxA79ci78cFHuxs8Nyx9tO+
qj6bJALcLJU1BF9q7A637rhx89bZWB6rjTReGvuji5KvpmqGX6epjC+o6PnCg3tzkploWMW0qD91
Eufad0jUHSt44svnsoz5jJMKzyFk2w+thRwfyLabTqALrGOfJUitGOqMBhIkkq+Jpu4qS2Sjg7xu
s09FnCeXKJ0SmIDwxmaepiXhfodN6wWaTG4e0qbFWQgLJm6W3DRDHjRxin03ZfW1rWpP+RzZ/nOS
jm5xTFzUsLuUMeXBiAZZwjLKJQpE3/W3UZaUv2YeYZcttcwCDCX4pOga8wmVtPrs1X0v/QKP6U0f
wTznIuHNRZ3FtPGbfnQ+T1JFdj7cpTPESXJsEpSkFxMmrT6PkRdPQV4NFQ3iZHT7sJAeJK4yK8sL
hWIxXiW5O/J5446GnFV11WyytPC+kCzJaMibVAPHKbJNXKbmyxCr+FuN82ojIlle2GlMTxKW81Bh
BGGcZ6lYJHWUxEGmYJFFI6qqQBVcL2nhWhU6ieQ2cBPcmKAZ85qGLpdpvUxEqeeD1HTdVzWZwgbs
anzaVkh/oJWtFppmaj6UDXxnhtVHXLZk6VYkXtDGSY+LlrPbEcLbNzIUaD2mUxb5iSBGzWUpp5PW
TfqrvKFKBSXt6vOU4lT6je28fmEx8tZMuRgFkPRzEZpiAK4TVV5Z+e4g3DJwc6GPp7YlNEC9cs+J
YfiTSPoIqETPJ+sneay3uk2yr4XR1IQd9aZFxWoxI7UA5ygm636TqTAB0uk0K6oeHWcUx8u6iKNF
au34daxi70KqBvc+rCV2TCiPPmvVJVPQF2o8qxSbjsep9iafUppum67w5hgceBeXTnFBtG6asNcJ
hH7lgtMg0umLkfdxGVIncm7RoMoxoAI51h8GOP/j67EjZw3i7VlLu+oLG4A+Bwqn1WYCIFY2tqL2
adYVZ4U2+NyMSLQ+xqr7wLxRfaB5Ji56MfbrqmIIQEXabN0sG5ZOJnjtO3FeLNRkEyccgcKtyr4d
z93C1YvedtO6lHX8GbWwCn3Y9W+/jq0lULLYeF2kkl0j3XrubACd6rZLk2Rh4lSe19iY60Ghasta
NmwcZKAWSKfGQH5J0WJAY7dRzNMfZMni+Yin5mryMP+aTyQZg9JmwxWjGrzG63N1G8V1fJZHDlkn
tuJ5kGdIrAtIsbAGWwQBqbT2S0dHCCRdLT44lHSuX7uR+pJXIwWHrarCd1jsfHXyWnd+6djytJIJ
W8Si4mfGq8uwSjUOM+EZiNjaY6dcmfFXOVld+sIjuQfWe6b1u0a0l3Ls89pPDLDqkCgtsA/3eTwX
qhFzPnr9x4kyNud1ke8kdHmB5gzZcGHLqf/okYJfRE1bNJBUiFpIhfs1UqpNQ66j5lw3hNW+NRjo
ObIWIR+XQ5vNKhs3+oQnYPnCtk0THXejVGOYO2JwZu0Y8cvUsfZDqibZ+mQqgOGodipPCOdAwOKu
a3p/lFH7QSsOoa2kg2nDrpdNHIjJnUhgcc1kEI1986VvdZOEbSenJnBpNJxo2Phchl7L4mODCjkF
JdbtTgEBxlBaCHSRdry2vhGW9n7uVcOZEhCdKI3rix4OsH0VEeovMNEGVpMXr2lKShpoVIvMN54p
8AwIU5H7XChhgefE5kOeWqx2XuX0aYgcKOS3wsu7aN53Hl3yDJdlmKa0Ej4se0HCssvabgN0DXhS
MmqUAA2cmgUpjJkWk+zF5Mep0N96KzgNR9VFV9Za/GsDpydvOxjWLodGF82ioVkGMb8eyzLIkqSa
aSfONm1XxWvTyvHKqVnjraO6H7aFm41m1brG3ZBSZMBVB4RnQPKxDRgz0U5CfXbhFk4Zz6DIkE7Q
QDWUzYaKAc0ziqYzKXQ3BXKCCflTV5dzkBmKLIzqVKp5nbjljsi6wtukU9ksxfF4ZbO8CkhEiQ2K
quwhjVVNFEMpB/Qlyut42w48nRVAY6JwZIajoNEUvjozo1f4QrVNvK6nqYb1qymYgYCIfoyycmpm
jaiH0zLT+CKdMARgrlGW+Dgbhm0y4f6sLqIs91mZVrtRNW4IGTA6kWkj51mhHA28R07LrMSwpKAs
oh+7soH3A3uLt8aLqBNGTs6HDUq0c9k5nQuVfExoEWIQTfCiJfBpJay86zGTtoVsj9QFZMFK+QSY
6iqBCm2GaCtu6NTXa9cxNhjqptzlU2LXbto7OZRgZPxUJCSbq6KlJxCu3M9VNaRzT3t20SAyqnAs
KFR9ohmHjexqKJE4sNAhSe0F81K1iko1bhqCcQmEqNSLMqPeKXenbIZAqwGqkCV8pQpkZ8qIYjlA
JblwNVwG2cnMBpM2XwHlaDeIpCV+nGk6l9btr5Qp+bmakBn8ZHDUKssoNxDfo+0Yt+iL5nbaRqjN
Z0VDVBUYIZotSB7imLEqXQ0jJifDaHDkD1x7izJ18ae6mSB6K1YNxq9zCzy3duiZ22kHsOtHlvmo
E+NcpHaaeeDqS+0YNUvlkJhNiqbqLrh6MzypYgnZhm5KWKRhNgq3CRSZsmPdT8kn1qb2tlSxmAP3
YVvGBvoB0hGZT443XpbGg4qHlWb0VcK6y9qpFBT2AuNjPOGy8YEWRF8YSsTnBAjLVyGVBpe3ndR+
Vrj5aQHZ9ISAgrHtoJhq/FqIUfuEuenGc4iFSiImpxpPg/CjIknOmqyGqOe5uQMlquXHUa5GE0Y2
aT8QVaiPceL0Z9JR3jVzx3bbWo2+1SY280YmUEbwbizuyE9NZk5P0acK9w4LoAfZDr5XUXtMc94E
RPHq3GNJe5wVNg4jIG3LVDrDMZAmFJKJTivHdegs0oObAXspvY3I5XA6lXBn/AYyTwzFMpZb7bbZ
hwhn4rKNrZP6o62w8au4Z/M6TaogJnjYlKWDUJBmvfUCQDA1PqNdsi0p/sZ5Q+5q1knJkHv1tBzp
wD+mljazLk1FcZENtP/IID22oSA1zxYaFd7XlA5j8D9TM0jlYZwtQeeIww6pVIaphWjvFwOGulcX
5qpuas+GiE8cB087zM800uuyGhut4ocnYf748T+XZQ5/vnelf/vl3YM0f/tp8/gEzv133cnbP972
W9/6TkT+0dbeE6nvH8f5Bwr2f734MnkbGp8Yc+r+N0372Qn3O2X4t0H3OjYcsQPFGZ5Dx+ARj+Tu
3x86NjsCN4POKkcgoAs4IflDyIYnqgjBQcBmSCLqsjuN+0HIhktw2htGuYzA8xKg9/FXhGzsgkL/
RMeG2d2dU5IgZTNCYQungNk+1bN14VU52FcvbGpWspvKbSJ3vavThZmiakOHq9xrPpjaif0JCTRL
dEeCyEoZQNw1MzL0l93QFGFTa2feOBFoma7tT4sYYlUUQYaNEr0dKdSaXm/NVR8lt33FzRXSzaXo
gZl0o9qaxJtlLDWBdOwFbpphDWWyQmII7XDesyIKi4x5QRtlmyor1jov2vlEcHTcKFX4vDzLyTSe
x9MImdEESd3Jsy4vgUnUPT8V1M4Mon6TmRBMYKHsRxI6ZRTUCfCwghp+3Bnv18lScwrr4aod0fSr
was2rsMamU89BJAFow6ZTWqY6xlODGhn0XA6KB7a2HzBLqFraNAuUl3Pom6cpWXWrQpSzIWwn1Ri
qkCQPodAWY8zN9BenM1i3FwXEi9ULG3IOhIWvC7PRP4lYeyzrRxyV9GU/jHRUT8zzI9qhELgv2u3
GBrf7RqYQQzEvBw+8/Sy68bjoRqLYGBqh6G4OLYEjwGUs0P9Ky0zoHBOA2J2I+xJN4Fem8U9EDiV
5DNoOPixkiBogjbuqyKHuiY601FaL3Dq+HoQnS+dmKwkjma5B5EZuGXsU6vjFYhnbG7E2RCTdtXl
/Yc2nlbEa+SZYECZkZZ2NfQgrtU6ClCt7EkGz3jyE4vzBXJHMhdkLPwSJOpFVFjjC56yIHfSdJ24
g10jaU4j44A64knhj+UAZXTrYuD2mTvrNaY+GFGfGKW2qsk/utq7ZNSzs0RRM1fyTCr3VmVYbmLR
uxuQXpJAKnPM80l/quLpBJOGnYwVG0Obt+1cMP0JJOUP0N84l1kSfZI9oJEVIB7p9rIGORUQaU7G
CdoJtsHAlTgGQlgX3TJ3uyW1fbKyEyqWTedt8rFs53Vr07CJ3GhdC3tBSNtvbRJftX0s557yskWl
a7yh1i5ALwaeGo8MZLguO46y6Dyp3Hk7js1mYCiFA8+/7Qf656P102D9n8VteXcYwryBkA4PboBG
3o9HJ/+uRfns8Z934fx+wENLEp5zBQFXwlNDmQd7LQgE7PuWpIBHxcGz4uBsFbShH4L8Q08Sw6Ym
2B0PB0pA1WWwzRcC8GMop3fPIwLGCJsFPAIPOJN/KZR7/K73+FtPEvaAuEJAUoANe98340NqeBbL
645lppA5WQzmXEx9Pxf5KELwhimcXOlD3WvXWeUcI0c4QcS0CaABMyvHQvlFz7c48tITVzNQ00co
XjQpwqnoTZCiO70B5+UpS/so6EQPfRlDxpOyYc0xEAo/gc7gKq+rYYXzbhZnCm2yK73sSMuXVa1q
H+qpZUna2McIZ3dkeO5Urj0u+/EMDV4fDnicTscWLXuW3FZu6V1VOb7BQ+63SkwXLptuM4HYqupL
vhorDU0EDfzMymUhY/hrGH9NPaWXDsRG0xMFzTnm+tBjCQmS6ZmMqiVzQW9tU/fUOq329ZR7W6Ig
jkX1J4mtt6ly7k9uMi/FOEChtoC7Mi7cCTczEa0K2VRLqPTyQDRkbelYfKojdd5Npyi27lbQspxD
PY9mqs/PLE2zIGqccZ6yIfOVJWLZuclGjqNecIhbS1d5YZOBuO4aNJtM1AXW9PVK8mydDXoNnLgL
69rVx8zidBZVIB/HcZsspqTogiGu6xnuCw+I46SWKXBIaNMIdVLGIFAMYwFFMifxuuIVyPV4LEFy
smqFtXvbt6xaCGiA+DRNq/VQQEEOz3UAesk1XTgOiC1VpbxFbnQdSpVsK2u7sKkK5GesWEDbm6y9
SM7LPHK3FOTfLUjM17mWfMZauqxz6Hf1w4QWJUaLcbTtrI5GAgGe1CeVC33QhvZs05J6DIrR6iBr
xnFWpdXnVGs7J6PzYSiTelEiFYUyMxgkjBTNCaHJcihi6YOkV/hmGNNTp8xucFmPJ56a4C/PfBu9
ZFzXCXQLIzOPK1SvvaQzfsf/D1FnslwprgbhJyJCzLBlOvPxbJe9IcpV3UISAiGBBDz9Tffmbtxd
XR1VNqB/yPySM9qrgwjccayrjATboZctVNwsQHVd5LGFqZDAyalkLwSaz56XbBDdaR73sUjS6DsR
K74HmmMX20d3WZktxUiSRrULjDMdwYTZo7hK2i445RlNiyDKJLblLCsS3T4kGmoSXmSCczTu69V1
sFD1Ss8tSadLB22rILmL6inMVbHRcDl3AdnqIKXX3PaikdhY4E2nabl7A/aGQQ6VH28L5AJGYdYa
/5TssA33db/3QmfHGNs9ROSi89v2NtAQRp7j2AFkv2OqyrDWh8m5XbpCkjG6jiT+pltqGtulrlEJ
lzeYDhKzf4E1JClE265HNxDvuox+BZGdFf6Q6L9bO2A0MMW8dtu/ahHHZe/N72gztMg1WS7Ysqc7
W5O/A1/poWs3+Yzd5WPIvhl3Reol+S2QGb+1vo6LOFvmI+tZ/mN50EJCMTjYLXnfe99rEgYFJBPy
NzU6vo8zfNufRpuF7DaymZVsTuOTCsfnJDmvOkorf9zMFUZwra25rliJrvBf0iqj7GndOOoent01
qnKp0LM3C/MylQet7SGF91kTD8KuHcyVx/1SqK07Juw8zZ1qZK+hrszKK3kb28ak6MzwZIqQp8t5
MK8/1sIzYZTgwIi2TnZay5Tnx1kSVe8bymQswwAqPC+VkeywGDacg3wZizzz2pcuxlQZsYQdhj7S
x+lD9et27c34imEvguc7PQ392D4uka/ga3NxCjN5YyPxz9NK3cW2+0O8Rklppj4+duP6m/vz8opp
vR/WcxuMy8kNylbOj14XKPK13fek6GIlqmCQIUyREVXL5H/iLd5O/dhL3ANcgk4oe5HFHmfjU+Bl
hziX72aMxesc/x2k3Sq2pvoc9q1ocpH/EktMGyn7b5snaR238LA7VP569A3uJd/MsYu2BF633qs1
4r0paBZUobianNhXL8Czo3wzVCEZp689JO/jyvwCK5a7IGMmG679/DKk/h8u0VNYP8lLZkllYRmc
hi3ZoTa0v1tK1WM+UWiiPq0WMr8tNNmOufEhXAwiPuhpULXNunKFhg9TEipUJ1+5fqA7EAcoRlkR
5POhz+OjPy1fni/cccvjcrNDemX6vnRbd2Yethof0yK8TjXW2K9vMczt48z4bcomVU672o8mvTCP
l3M2YVmwJDpGa7eW/siCEnYRQbUgpowc1WWKbl0nfQKxH9rs/b8vS2DYwWb7XuRkzo4pnXogIoEt
py2agbdsfCpSRx62pWtPabt5lS+5LKSUaL9OF2hz5KzHWB9UsI+4V7Ytl8Hfqn2d9Y/yDh2EkmPQ
Zh+TCcWl7cSnHHVbg12KnBOHPiKyoNN42HcMFvRDLF5yy/l67jwqSkhbmBRgM5TJvGwlFVyUuRGi
0TEcVClpncTmE+yOB6/GQpcisa06XJZG8/U9WDJXDDbtS5U5DhELl5Q8bqFQRySnYe1reE3eagsx
eP5FpTF2DyLjYsi8oz8O7HW1t45huYuHctkiD07BvhXZyvN7O/6V0bydhjyLYGRn4a89se/YRQsq
l/biqbzAESI32S/k1vaPzufJSYgBjvEyPw2dv9/++0Ld+qRtCJXZ2u68me00rrFXpiISJSP5cc9R
Ul3J2dweuVaMlWE30WIORlFCiVeP4ZotOAH6JDzz2bvpczAwenDi3O2/LxLKLjcJOwZ9Xjju1wBX
IIHu9i60TNG12KXLyC8YShp6uXp2gXzWEfxMbUiFVybuMDbFC4H3uHkX0kP5aVVyiOYgaeJF980E
HoGqBDhYPp67HwKLxezX9pHnZ+W/pynUPxG5F0WMKvBKrR40wHyINsaLUELAa4Na0pcdnQ6fuSKr
ltMORAusN96G7+u2uprhO3REfy0WzAe6QTFjsgSbFnhFStwpIVmVT/AsvP7Yd2BlkgROdBu+hZt+
y8MBOnI0Y+QU6Yvt1oYo+mqUv1fLSD8mAolVJ7icQAT0EL+oJXzzWOOEeNpusF4+4JuwO1CjevXj
9RttHDqXieRLBEW6oTyML91kfgm5tZV0S/gYr35WoAqaRrjQ1R6JvLO3JBF+9KR/04uyh27al3KW
fRNs4XRxKmf3EXtuEbqfn0gk3+2EioHPV6n0Fj4PnfpiKyAcL/Qrv4UZk+8Kwt42VYoMd0/yJpgB
Rwh+7owPDzOjFZ1bUczz0D9BmblMbXDdUv4NI/zfDjZ6PY6xV1gq0WyW4MRbVnpk8x4FH8shj4ab
C/lvqKvFPqSXPJbvexrdApMcbBivNcPBeRbpWMjEiNL4kh4h4wOE8+nepCOzeCrkXEXCnvZMJdUo
NzgLqX8PveBxHDluO18hd+In55ilV6ZYgVsXngkBAdinw3b2fHpL1L5co58v4YiJDK+dfwv0P3QN
+hNKySUz/XZVwH/wvD11gdqeVJjs1dDqADoPc8XMqX62ZCrBDsb/aK3f6DP8GXWVjqjH/75Mef/V
c/voiVDcddIJDC16O0Sx9Z+w9Y+lcmZu8sSLT1vwqbs9+NNlfCi1P7VgwyoPVby0wchu6LrjD/1R
8iDAREhVxq/CD3fsBxkkVJOGxbQO4zFUVDzpULKL4vYNZ3V9ICpoD14w89IHg1ZQ6Ow353teCX1g
LA3J9kfuwvTYJ3BY/vvlkAzkxypSDUgVdUZBkTr1zkSH1dTiGlDUh3IV9M1PInm1itoqVxi2WP4F
WcvA6kZdFipCVdNAHKd+b0Ldg2XZh8J14rbK+ZPYiNSMDMBE+CsQAFL5Ot1BhPkVLCzabMm6NFB5
9E3uXeMyPJBJsKtDGMTPfI6/NPA/HO+8HGz/a9wNECl9m6bh3tPtJLu+r3qZL8dkZLIk6bqehY6e
R5nzqsUmBtjOn2sCywnFfS1M6JVqtSNGYfz9rYmxy5h3QaO2MNvmnzemqzkRvGQila/9JseLv6kb
WdQDd11WB0zbiwvOO8Uh75blMUZlKPOovWGQa0u9D6IKpXvAzPK9LMN0wcYVFqYbS4+HU2Py9lG7
UVYZhMTaiNgv82k7Zrz9dBTTyRpumLQkRqYOE83WwdZuu5UCTQJQ2WHkZAHIn9iL/4a5WUBYGFql
fnLIO/8xwCyNgXD9NwqHj8H0v8ioamnc9r75U8ljd4318GUnD4hjwBVOS1JqGqJobQ+rbbgzYxPC
tyhJb0KQPBt8wuFmWW4OWv4N4hNu9g3DXlzlYv+wuv0b9eahx4LdpHv/rFx47TC2wlba3lanw3og
EeqlP5hC5PuDxepT7Dr6Q8yE52Wyv6aUlpOHHWBjGdS7eaxsF3tVtGd/IDpaNLF2KggHmygJ+qsI
7RUPd1hs7B0QRtugV8AUk2dL13+RDYkbeNYPIxS0goMiZYqwYgkANqE1BYc+hQjbpebJKMB5uTd/
z6PmJfzm5wg7t69ne9QeKfw2MlfsV77GrALjATquHQ92iBweiUBV1PsnjhKMC3skizWCLptyym6z
7kVJiZqrbc+3Kl3j8di60sfzWQSewMhuw6sLYluC9/gFkQUdHR5YAFI69sEU9Sm98JjV0dZ9hy09
8Q3KHIvpxU1dXA4zOk+sxdm18XVK0/Edq6aDNRvbgixdfGwDmzSRFTcAZv0xCefXAJTgJaDQFXJc
Qfy55nPgQ1jQNV1/ju0ro75/TFvYk3O+1+HodOmSZQRrp6GmrDMYyvQBx+Y6Ou/JkaXFIpOhEwze
BvYnCQuZon+AWyUnrtE1PVA3bLhOdA+rhE4AlJKjH+WoW8KOzQTA4UCj8Fc+g2PO9XnOsk++De4c
RtSrRpNF6OUAzVsarbUFzCCg2DJj50eWiYovMaumENNHHqocp2eacI2hWQ6w5yqZkLjomNBgRDdT
d9RGtVv4KyV3tnQQXwWAXgsdJdNzDLHFPyu2kRImvivyyHwy1e8HGnhg1eiR4dvU9G4FfFggic8k
nnizD/vDtKJf22mZsV3A5ceUdyESpJ7t5T0LwvLnn+Df2WeElptkNaUU0DAfeDUlcqzpW2rnc24k
wA6otjF4HhSx7bylkr2KdsDW6EPn6jx+YMPelw5YX214AXaZPvvfY1zFLlJQawN6GGwompmiqFu5
/ttP/j+hRYHsIGmU0cKzs6N/JtEtJ56R3x0hd5NAqIjngZTAkslxniAH79gG+4gujb/uadEbUFqM
hY+Dn92hwRcyshr/99xDs4EVHw/B1LRL35Ua9HKRqjg7JoFf6CypcJiHA+C4fwFB2rdpndImZOIE
zVhUcLiLbBn5Y7fgdo0ddBQaoRB3ho0XL+qnkvU5PViW/J4jHYIe4OWI5/2Q2/aKckArjPyFdeun
Bo8EVjO+L+tKiiixlQcdm8VrX+IuA1VaWN214F22rMVcNeW1HbMP3W3Pa0pSgDMWfvlVAhjFggYx
AMtDWy1UYuDHvYgyB1CjwyyCCEntjxadCEAqi+e3QXNUDE4/Qay6ikcnCnLeZKwvMdC8mN78rDv8
kGO5M6E59MRBPupsPWcsL13W4WHZ+QNk/LRQsFPL1FBsSXz2mo6mGAH49rjjWepCtMjkp9Fv0VZs
CTm4tf1yKCU15cPDyNIMVC34SiwaAvPTUBtr2gZj43uK0OOh48nLCFCl0oQGWE8erQ2n45hDDsuj
tACv97jHc3ebwcTymdrX/iPqQFe0kAixE4uJ4gjitSmn3OyNL1C4LNWvdCV70aIfV/7cfaU9XKJo
DasVcB6ub/Q3Mu1XN8Yf4AbWAngCL3KVZ6c+q2LfXjiYrEITbsuEeT/hiJdZCo5TqeZ6H9+xzP3j
U1wlARin1K09JgP6IrD5v3rC7ulN96SFa+2PCwBmX/YFQ4Ogi01heUeHcdrNOff60/RD1vXj8kCx
gRTgkkGw5F50Gdb+4ozGs0HdhDWGx00Sy+zgJ/kAVgHpE5nEvHBz1GNktFeUUXmSYJagZMLpTntY
eSEEqCHwLqEAhwfQkaAv9cecOf48z9NSg3yTxxUaHeZqAC85DvkiTlMxxilmLhn2dSBCPLffLtjR
UDLWzFl/HLFOxGM5jSw5rd5izvMGMkran+8DhAX+KFZOide0a4LS1s/XXAE1gL0EeXTbCm//xOvT
PttMmjIAi1TIld6zNqtXqp68MWiPaYzQzDJjvOrsqYs7UqbeF9GpPXqYSZGmgMpG7C0eo7Hpo5sb
hThHST0gHHKQbn1bvegNRM3zINGlabrSKl9mUW7YuyQ9SA6JD0JnVKL/32hmLZ7KgJSuB6y1q/W+
sGEDLXJBqGC6hHn/uFvwESAn6y0c3tiMmganDRu/Z9COwjmvMwREDr5x6jCtGDHnvLPAYn802wXf
e/6RRiOvxYA6aHd5Df30c1hJNev807IOK8IyVny2WRns/hX8TBkjUnMIZrEWLakiNU/P0zQH0Jta
XSUyfAmC1ntmKLdA4d0vmmObi1BxLeTTOc7fKDMYtP0VdRnKAfXdVxuiPAF/XXX2KyF2B0obvMRa
P2kvePLi8WFYWjiY0fJz7a9aho/eFJtj3vIjwSnIF4AvCXlbsXyDlG+vuI9j0VNTjW0KXCxghUhe
khGSRy/cs83RXZmNioTOzzEmdkxC0OKYS9FHiKq2VEHJhBG65V6NTVPXAxpbvSvpPjb8ZmldbC5o
hd1tl1jWo/FZGenuEp8ZWMvOnvHZEkkdpagnImLeLbH9dej9obaOgKUeo/g6e8KrYcjvQF7aCtpC
cIy75bFt98fIpqbixtzVfstioLnLUHr91t6xT9044cs5G1qIMP1Wrky2QHb+pCZVV+hKBxlNHIZv
f/YHPR2yHDa4UrAIOn7t8ukYGYRYnIcZ0WXvPeM9LMn2ITPJfB0FKyIqgc+CZypURJtBGNbITZVL
CpGBBlAAFy3XApK3A+xG7tSPYaMPj/6ux9LHIGJ4/7ZwMR6BxuE2JKocJDTTPJ1e4QvZIhF5DGwv
sNUezEUbslPaDaQwEqeu50Fasd79kuFZO3GahxyqIJCgrXcJPuMRaJ60OJCQk87ELxLwEmDWEU6x
wfwwaLpD6ZpUBbCQIidRZNAgSbrc1BLh7+2hTeHHxayZmvkA1aKAdXfMFvcJ9Hi7OMzSOVHDUzbj
+BlXTxObGrfa0sSRapg3YLpulyr1oidvFxWAr6BYDSIkcDaA/TOYRa7H/JnxH8JgJVHh8RHnQSRH
bSKMWHKupe+zYsVfPfgaBodJ6h2lv8gRoRv2Ncd61XXQ80FEGuA6sBtEI3z7ygPzl2Fxu2aaN9Lb
TpkJZG0wxdShdg1G87FYpO4hNPxJURs3rA3b4p3WzsBiS3qY7SDWlBXNynpZk5Fj90FARjLvxNAL
Fe8Qglk+WiK+ez/kwOj3qAzUSA9etv8LKpHhYEauEhOhDYDttPCoHm/bKp+VGuN347VTzRdQgcqO
98CEPiov1zWLkRmB+YYxBmrYCx9UZVzfID9IT0gd8NKmyNDAtXjQA+rzbFtTaZFU+MDa/BFz622d
t88+nA/E9z+s0EntD/LcbUyUWcyDap5zTDbDwxbQPx6QcbAA4XFI+QdmycLi0QG/P3ZHx/OaSQzX
aHZQ1KayT3K/ElmsIDfBugDAwM30GqQwOnmbCrBy3i88Vnn2QIbEocDBA3RHffPfhWyhl2MyyfVU
gjd1dQycGOI5nkYx1iYYrl0C26FLXpZFQjde2YNDHibbsgUK8AAON4mfwJ18geupFu6QB3AdVubh
pGBFFMAiII567OIvXb1lCnz2RorNpP84EpxhXzlkDLGVQJLOWfadTRyAMR4Y60Xfsdx/T6v3FGTz
lwMFXCwQngoHQKNy7rpvtrv7+XNPpvDaR2jEi59+RVlwZr5aPyHfAOfHKqwQdX0V3aOUWgC7CfU5
C4bpiPRVVym4ms+Jap+Yxc8E7yS+a6DRrx2Mu0zsbyGmoaOiP5dxHWwd59N+ibBGFIH1piLcZu/Z
64ZG9CipGOVOcGKyU2rGQz+E7gY6b739929QSNfboucvbxb0+P/fpIENAOyYrIRsld7Jz2LUY3aw
0f5PgrH3zNkoD+0SYn5dZ/qkO9s1InDTXbo9PAzprzie7WXGFoeUJIRG33B+GkcsRyYjyzNdjX1u
W3oMOK97TV8dS+fbsNeWx0ETdBhOi24Q5JhpuGHBbD/46J9BfmMVRBDjIe8dqb10z8rdBQHEJ5zO
FYQIbGQeHHLn4P9aKJ5htxJon5g8jO2OkTTykEaue8iCYzh4wcNqOL0yMd9mwP4PMiVX5TZ9DWn8
Pe8ubxayNKlzddrGwcHurmnzsKsCGMrDnuhyhvu6pD3KvG/rvMdZgFpeQ6gBbjjch5EjoTlD69ch
CqRVCNz6w8mCkSwCJ5PHju5v3PXhffRy/mQoKijcnsiuwUsi4WPhJkDEgF+EWzF/wxM8eUOCsE7/
hSiKPCB31xdLLL3ShxRrZAe6Gd56LcCpIxG4vBgjfoEArrJd9LgyUKORT/0zGUzusZJvG/JoHiBK
yzYfjkxGTmBaD0E7tyeuyJl7+LRoFZJ60nOJKFB3iMcFUmyQnsDMI922UHeAdsDImN47hybC3/c1
AvAQjktjiX3yLFboTtkUNXEozXyJQwPVynq6UuurUmF48GlEy4X79yxf3jgCQofQRfYISxVwhOoU
XJZhf9QL4C4q71Hi4sLfNn4A7farc+J5EtYc4LLdWqCnxyVCkGBTDkN1b8/t7821bSNbgBbbvA/V
RJE+GPPwNQ13dVH2hIDpC3X+WqPc0iJZkHKwc9gfqFuaaANPKu2LiMG2AVVFasXCz6QLDmWGa+45
BdcgEKKK+rC/7kMER2Hxxivd47gE/w5jgl0xp7YPK9IBZQj9qJEUJrCnKs+Mv2039c8DNk+beh9W
bsPR7uRhlQS+dbJhgUxBGOMdDNiM+jvgbMyY/bqXe/uTH/Pe4f5jeVMgArdRVxNi1oUcLnE6oapB
TCOIqCMBdVBY+xGcsEiXbmNJV0gkcsVdy9jy6IORK1I6/AEwBvcV6tmW7eXPiyxLhle3Qe/BxsFo
bxqfAauwso4FKiXEbneY3W7K2Pd5rZAiL1rIRkUgHRS+BfRumkPdnbvuNAnwE2RN6lT45vrfF6M3
dRASVBjVnSxGJGeLcQqfZsvteWfmhPHfQIfFetuHsJNz+rWokZcBmxg4eX1LzJcIW/VN0/YMO/g+
rTpGKGj5BYAA2TwbNUsef2wI9VR+KL5n30MsE8t+3eciagwTy83ZT0ahgiBr8AATrCFUqzoyyKNn
IiiRznBQPczZJDI+J2AbxkzMh00gd45NuRjb22bn/MXZ9t90Sw4cqnSRhyI54LMr44ql32aafyYh
YprhMmL5SsyaI6g4LQ2CO6jSiCWXyPKXiechVKUtDj+jjZkxhoXdzYeQXTFkVkoB/pmMOZ4Rvj/v
gATrdpYNyduwHjm4nkmAsl9YskLlwDo4jfjlphdUSqjGYsWggE/UwXI4TEGNMgxFCCkif4XDJZC6
xFvCPxdrUiA20x8Ew57wAgQPssH84roWTMtCPzwVA9+ISg+XtfZs+xeXltej8DIkG1yZKdzBKF72
F0ZcBG0wIiX+E7RTzdG3IMqciP9u3OxhEtv/phqpFpog2yr9+G50/yKSFEr9MpZ49wGtIdAXHqbp
UqzhIx/6o9Pprz345UfsG8FF/JRIUBcDfJsi0Pk95bAPYAu0lTDmsGpzCxQ6TGRHRFkHCU9Uf2Sw
Q3IGZeyh69yvBJmMcmTdlXfhqc33vFi3/J8F61xBmH6YWPcu0q8szbC3DcmXHcC0M0ZqEXkNqiSi
ap6vICfXdknwkgl7XaPgOswIcSMGIzZ3Y1H30XpQbvWCb7KPtanYjl/GjkaQUNoL4kJx5fXua4RO
U4zmAe+0AaugARgMVZuE4PbhBgAmCuR+j5mAgo4/3pjo5reMl0TrG50mNBqIqNgQjmI0lYEpW1LH
zox6xyCBqGRBzQJ7fU/yt0TF1wUrxRJAzELgkzPCKtfR177rDktKgjIkaQIRgZzwso2LTOOPfs8u
vWEF9P0SMUVdtt6FTfvz6LLbjyHEQKwmXiKhtaWqWjz9GST+R4u3lsGTyhxeYzBVgQE2kxL6hbct
FFN+SPyxgrJaDVS4AlvRZRVwmOGE8X2rHZlPW6uRcMzoN0tdOXiKw4I293y99n1i6p1AFLWZ98oJ
MLNx/RFXNo7/cc1PfGmPmqcHHi4w4tYbA0cC563FvBX+mYPnXsrb7KurijoMkA8Z/vwu1Ae/Jx0a
IVLXZj0Crrkj/3DtNnnqUzYUfLeYCQEXI68B7w+6Z453ExRZ3wJI+uFtOq8Ft9GfkN8Boer3nypv
ryps82qrMPWWC/RNtBQc6xAGd5EF8ftuBleq3yFpwzJ3CPC0oZHYb7E8pOTW//iZo5nhaGHDNsTH
akyOZsc+jZ54ypekQT48LcjQlpzbB8unR5d2bySIoB7DmImQVsbLTJ6CWQmUdXq1vUFXXp94BucT
jItGtJjCKGJ7oWd6EhpTgxd15TZnhywYH9SSYKP35i82WX6f9zC67EurIa6u+uohdb5GRl+SNLzA
dxleF3w3h41OvNpnH9krQM4rssHXFdTtyRD2jJIPJ0gn78OYIWm8O2DseXvak/Bbhixo2By9oURM
ZwbXSvEF3/UQzrgn/W0H+lGiTf24loiYvi6wNqKVYsFi2PzlEWjwgqs7QZONhsvuw6Fc1oZKDKQb
Xb91hrddYEz3K6mmAfNK1XZ1yrkpvdYODQkGIOBAX0pjTmvyEWYrPYKpR5Bvs9AdGfLFUHTf8AYL
dlDWF29zR5BlRW+YDJA5vP0DMALecnAkYfY60qnafcbOYp3xzIvNgPUAw70hqIb84SaqbW63wub6
Hq3/jNKPXnwJV1MlSOJSmFf+miQVYiRBlWWQcmPgk3wnt3le2T2HubEFHBkUdJaWBfAzQbEtwgFS
GB+APM0H3KzgO4vsUE6EPCKNMlznFkHQQT9o7H2XFG+BIBrqguGQvSbWjAF2cF/hHQR9YrE8zpu+
kOHsuNVXvD+kgrTITu1OGyzG3oHJ5RVWtQeGWp2SUbsjcXsCWo8VOub+o8xBo4a4Kmqj30r0KDF7
cJzMPt9SVqVLyw/pOL/4QA8vmmI5VLDcuVjlEZwPMEdpV4gPym8SxJSvDvkjtIi5P0NmJQ5DdjSY
rB5SnDskeMwZL9tw0NgIqIAoNwXMOpMP/3Ipz/68c5xN9r122Z80YqcRqhcs3vElJvYQ0ayMLOL1
kqnsiJTDDXmeRuVBAzYCOxMF+EL8k0NDgmn9phPISOo6/Oz9+rBNycWS/bvzkne7A2hDklCNz14M
rgCUQHxfOwirG9yOlC2lhubVRENEq7Cjp2X6cCEAPpG6qWrT9FmL8fAfnboiZV/ApA3riPW/J+6f
It/c6CyHE/IZEkHZ4J9A7XE9qrSvE2Sl8Uzb7mSFLTe29td0nlFElDyMK979MpL+liHGWqoAfkKc
4sELUVAPC8KWWKz0v5tQ2Eg7eSZzCACPx2CCpqPHlv6Q4JPSC0X02rTht+q39BhjgSySbsZACJ7h
f+ydyW7kTJalX6UfoFngZByW5fOkeY4NIYVCJI2T0Wgcn74+z8zKysrqRqMWvWig8W9+IBQhl4tu
du+553z3RUg+cE5frQ3xvvd0GN5Ex8S1L6bHUObbpozzPUNcSm+iiFsIBdeU1LRtQi+67+omXCvk
4GND7stnXlAW7vKEP40eMlDfFXiFg9Ur6BBX3cVwhcLPOf5/7/1foGP/B1oY0Se4hf977/2//tM6
+v/AhP31b/7NhM/WjCAKQ1Yus+vnGo76dxN+GPAntoAYFnuRHwbXpFXd/AUM5rA6MwihoUcBLnH+
Dli+7q9gMIdNgtc4VSxiEeCg/2958K9M+//kwMfNjzkgBiYdEREQAbmtf0xTBV1pDU4PMUvTk3ZP
JPWj57B3FkyQudH37hQ19mpyMntT9TUddj4L4q5esoO4g/5g8IX/w1v4t5zHfyKV0c/902viBYVs
RCJOdt02Ejn/lPDCccekaI7dqwUTYwZYGso7br+oV+roJQ0Njwb3xWfZOzVTLfYC9+DeGskITHVN
rTtPzGJzRq6vJkKachJUBwsR8JIGg3smWjrCi5H60sby27MqSAB4AbfkEGL6AgtQl9Vai1lPaZls
TRfmv7FEjO9uv4gZvsQcn4O+EDCu3AGLjqWLeTX2k3PUSTB9up6Hh2LMpnGN7Ge1a4HTFCeckCFq
XRZhF4buawOP0eK5TBgsxCWVDmZxb2eKsbvPy6Ih2+QWyc/cDmAtmHesDHX1sefKudOFzO9axt2c
MFG/g0Vn7tPAS0gp1+F2Jk/AFWp1mH5UWu0hSdSbJrDdl2yMrR31g/+g7MiM68kJEUV9O74QTIbU
NZS/CC7ZdFEuCnJKOyoESSKYaxPCqqjv+9xPt2ps1TbsW7dYF7OlPlIRmGfRMoyI88bbGJKD59in
FynrUbzjNoreMjSfHRpmdUKu818yfNDPMi2st3Fsh90SYx0G80CPh44C/E3J9SLt8QNNsDnUi+3v
aFjNNcxc/UkCq7/B+OaspKX02gqH+frGFruw6rObFBf+7UIKd1c01/YlQSzJpJm2nZF4pYs63hci
VyfK4PwJMaLepjqni+8x746Vzg/z0uPItCxSBMB13nOZmn3dmWa9wD9Ye1OTbKXq5+MSYxGs2hQB
UsS4ocbrA1BGWBdtu94qKtNdI21nvRRBtgmsqbxJNSrwOKn0bXEtF9aDM8w3tAFMC8rW5eIonV3B
TPue5PhIjt8T2zk1mLBwA9+icPUPfpmEe7JCDZ43nFldhidTLoz+qCThzgnbXMIullvUDrG1qFWw
thp62LoNSKGTAMB8srz18YJ82oWtdXLGuHpeNLniiDH2tpdBs+6zNoBVliJAGJ8rKpv8o9JVusZ8
U61l43V/yXKspfJcgt2umk4RfcyWBHt5CovYrDWsta2RhrlJl8xFsiohZvyqHVndNZaFmuglEb0A
wjoqR13N1UH2ePXmLKSM7TWNAw9JvI7nVp99Tw+3AEbg4Uk0S9xB40GJVDOsq5O7xYYPon2nuCDi
ZD9VOmEMKU29duIlucwOFuMl9Nr3lNP3MPcdTU6fMEjC4npDdO0anZbZ2ca4Bq+jwVbQDiWZExXl
yBZGHMzY97+BLbSPHJDRcTDSuu+QEPYYABNSeQHMP5Xj71qZUvX9EcUIJEYSQmDZR5lpl+0sLXKL
zUyT2K9Qqax73+nxJeRMfOu9tByvJdLQ0ZFmURHuc9/L3vwqb5a1K+KGKikrw6sA1U7RKyom/xbW
hqtqKP0QdhNwRLOKPBzzPriy1yrmF75y/MwQgophOqyGTFXbgG6CUYDRiznruJrvEyHpcOekTNVJ
NEH5GZWdeI/CPGIgrb1bnyLjxp3AX8BhqvzNQNFc4+DutYX0gMkOboxT7CtLmE+P/M0+nP0cj3Di
pmvAcc17U2cMcZ0WSNCw1JdkzKP1XFGYZS7/4sZykwliT5Pn/sor215sqmT0pyNO+yG+qCpxij9Y
JLv+kYfGf5rSK9vMLXF0rkgyqM+Op/IzSdz6FWHJPve28o/TxPRylD05KBWH/p+5pPPYtEh8N5Rb
uGlj62zCnE7UdK1Q63ywyLCWXZSRpLk+f0Dc4PSYvtYohibembJ3X3M3kh9LkjXWri9rv3wyXdcc
OeLyJ70I+3eaZnO9XZxs8i5Yb9qftOrQfMVg+g8rV9OfvJJ6k4xpsVmYDxy1Ffi3RT653547+HDZ
Eq+hmrZnhvoKLtnCSwXkqG8HAga/E+yr/v1SE7qiebLvKz9oH/2qqJ+AHTEi7ZGVV9yfUb02TUCR
nEzaPiQ4RI9LliJ7oWq95fxTR94SveL2AerWOUkoGZYE4bGVbb6xQc5ox+/qLbJRHjxybuYfoyDu
uqI9E78Ntphd18edezTd0KYkxeACbcoBiwV+/gYZxo9phtLZL+/A/nRby7HSh2wUDEgjZ3rxOzt8
boxTnWKnE7u8rse9Mlm+U17qHmIq7dsu7obPAGUbBgI5mU1hiA34Ka9pnn3/7IR+xCgrsh7E7Db7
GU2RAAHv4i4aLKhnbprgN1oSGD6p460LSbp1VeBEuEXxqsSGQV5drZdsINQULn7xQ6tS3QvZzfvF
GbJzPY7he+il1drKModJsO+t024Jf/vVIr5RkBBaiBNulxJ/ygp7NHMvq2Eo32M2g+ZXJI2Zzqnv
19lOD4Wa2HdK/Ii5kRziV6dPgueq8aqVK3IGtrzutR0ob+vSEirIXEv/CWODm9mR7mOsu2lr1/Wy
y4ZJnPEO1ZcwCPsPbLw5+Z/B+Rw6WEADrT9aNBVSNiR6rSyXQF2lXyIb93QMrnGvr1gScJ5qTaqv
3C5hw6gjKn0OjwbtsZlJPc18SWnrr7YvHgyfRpLGh2LI102RnKsquLhztwOhcpm8ryX1P/R8Nq7e
TOZo4xorUvVs0uABNUz3OBS774Y70mGks27i/n2omrXXBw8Sz2TcZS91i0VchWbjusFlnsXandwL
3r9zkzNq189NeTNZTyZBIO3jdY83rZ8NGB3vGOKmNUyDwmm47f3uaM8DQYkMp/h08eNxNWXxFQeS
brCCrJSbHSMymAyvMPVSwdX5ri6tPfVmsWpdCxUqudgtMUUUZNsKoQeN71k9/VHuWZNA9ILPwgto
4NUHOLzz1fcAQ2hl5u6BZ56oAS5OU5iDxkxWygBDx4/y//TcaN344PONW650F/peijHURgqLHgQf
zTx+KTVZAMSHZUXT8Vzm+AqmD3ucSKjdk6nb1t2dxJDkFJ8yosEsH2bEZw+Ol4+3ERucndjDzquL
6M2fC8QdK7zPlijDWJX8DNMQkYvyj7nygVdqyXcJiapk68YQy9dtRCCeO2MfeBPO4a7f+MEEiSD/
cgmLHyfbRDfB2JSAJOFQ2VQsmy5HTh3A3OEMEcj1+ZjfRMF4ozrrgtjQPBOJQqHwOnFw2/JgeUF/
anXi7LrSyXcRDN2NtLF5i656yNocEAB+lBUBxRvHwupXeLxl2gIRGVAPw7xFFaxnzOJVD/MBdoL+
zEzUbPqO2QzFUraxmBPeZlx6x8Gp+mWFdxTlFg+D2xCmRPStrGrYc6jEN7nb46oxobhtlYUnpUju
cd7/gcp4z22foow30cbz1PSdhHXOsEk185/BrcpwXRdp+C5bF+RKPLWPRRgzMpJJw+doDhceQpW0
FDnS1wNo0KB8LqbcFdup7mwmk4KSdZVUpQBNE4HikTnflxAlsfhQFeFxabTaBa2uec5atQ+xJDDk
zEW30kNmM+9zMutLuMzoDSGm7ZRnXbx1O+UOl0BkigAnpmaejZr3tLiO3aYBD9aK+OTkHrmbMrFa
8KOrzeilzg4ag/PGzATmauDlB8ITEwwj2/3dCYks702W2c6IENuucevj0hORsZTRW/x9HYTWGb9A
YutkTUTTfxMogmqjJz+oV57u0WgqFW4ASOfYcTI5P+gJ1yU9zcC1SuZjJdwmWGcdwmSrKp7HiOza
ZRI5EIIqxAAK8KrDRtI0rxaTBZyYkGtpNGgG94WqOl6FaB+XMUDenIzr3cIkAOBB2GbrMnc4CQlv
oLFKeS89e9lrX1VryHt0rWOEgCOWZh9YiceYskfOjMHffzQ+eTYTN+AsFIJWlSfhzZyV2SuLmNUa
nO+0q2SNpVwmLbN2GsCLBvh8DohbYkTPrr2fhCoVp5l7tH0x84EXeG3L+kz28KVk/8++T2znzk1t
YJEt1VnTVCAV3Rw9XdMEUYLrG1niL50DM56FjIsD1dnylYP3ee+hde1HxSx5drIrBMizCOqOboTP
NSX6nDBCpsRUB8uXSMp4O5FKH4O0AnnBXOhcXznKwTV9kzgRFOogG8JLBV6akbmyqgM1QsxsIWZA
EwAOw52YCaZ2OcOUg3FkjG0IyTbh3jr3c4j8J92q2CPfExK2oo/SGf115CPEwc6QqGX9oSj6de/+
EEI5ujpstj5jh029LEy4tSvsDTWh82Ex5D/CP2KSF2DDkGQgVtgBYIuJqiQ5XhNfXAw8wDwx8pBg
5tojKcuX0Iqx2/AEcaL2jp4PWQrE1QaCtPektI7kZSXW3anbt0FD+Yjpn9Ojc97SZQCkROq4eQ1H
137ycrRJS5tg56hBn6raSXa8jfOLM/QCkljLkYuKzYyEXMdec9fcZBXlu72o8TfsgvqYM774UrOb
7fAlKNw0dnWpLRTagW04B3ce0P/GuDtw04ZH0J00tIBI1h6oqsd56bBLgXYk2WnkdY6TXCby0xfE
gZnob1D7myLxpmcg0/LD9vKKrlROWyc249bEpjtVaQHrO4zenbS76afqd9LXyXvdRsGuFzTeDFAG
coSDcwimqCOrNS74n5ZsKyfC4rFhdsFI2kZib+tDWJn+ksTKucn72jsHOrO2pBRLaLxp+pp1RpOA
UM0psoDWzsGYXBypgpcYf/TtLBMui2TKjkw7zJfnyuZSMKtbcCTWAazgkRRzB0WsLBcXKy60kMbq
gkPsTHR3DV6Ck2tdUS4ynWBReVW7hb4lXgohmSoORrzR2VCTBD1Jd5SDCpJxbI3Bqhs8q1/DcyBT
B9H0Degh0FivGHewVRXt7DCfyTtUX5LM8rrz2nyrmSufsyEqYfeI8TYMLflrHgp3XzQRgAKv4BWl
TV8wMqkn/z0YpNrLPIgfugX/6KQgGUSYzt9iojc8zFb9e0gkjGhedXKRMYbVghEKx5oV6F1W9uFN
IQf3ORzGeJu6OEnGym1vS4BlWxTlFE9k0D/ByaV+6eYeH6cETlDUlKq2aoKNYA3At2UZFHlHNzvO
cIYkTobloh2HbWNh2gRG5FLYtNze2tXuJmsN53lg/sRtEt/wYzXbqYRFKa48+Sqf8/tpCNRTy5PA
Lau6ey+PBWGOsHXwkWTBCgMsJLHWG1epuURxXjwm+F0vCZLy0WuucogdT6++GdUt7sKcqLoXPo2y
oSed7GgnKrzNVh76+ypRV8BSVu7sJcip2s3U0NK2+QNdcrdrS909W7NOCIqY9K5IYvfKQRxARYji
xo9C1IxIdc+O8ut9IBlJa8Xc1re4vLfdaL17PYunS2CMGAS90NuN3ayeCPhO7zLMks8qdPHwAN+r
7sAPLM9jGs0Hm3zSfbsM6S8dVPIG8OcxcVT8e47zYcsHJjkqN1UHL0wZJ+HMcMAyDBNePDkD5zbe
kp7iptaf/XC9sQLkvYMHBeK2Nfn8ErgIGXXbqqMktLibOE43eUbEuRwNl5qnsp21dBEyR4u8pmZ7
fJI2U4YiKUEEmQUYRpuXZ2Is0QspzvboYB7dNp49E1ej8+g7UCUG6+0+VrU+qHJUz+5Uyh/Z1NVT
Y3niAjM32OFlCH5l0lvuOtYA78ecZOB1Gh3h/PXhbcN4o1/ZFmQWopXXjz6Ztdmyv+nQ2/vE8yyc
QWPOmD3pnTvK5xQ3fS/cVROa6c4SIyF4UH8goid0S2haZdjvW+Embw7i4u2oa0jtWdFvYIcPPMIZ
FSvDPJntOsvo4YbubsAiNuryrWyZ1vZdi1bUMYp6joUg2O5GBTC5sqnkZerq9BwmyjlAm4/Pk1oc
6k/HT2gECo8rI1twOlWjC5ya0TIo4HxR9lvYFN4Nka0Rb5pjbfi5nJ8Saaxfh9dHmOwKA3dAfLK5
tyE3Us2TGj3GWrhPfeWmp3J23WeOgfpOTo7ed4wvv23dApKSFVE9xkJhvWo1drjcCu0nqKqQAIi0
86FpuA8+nciEO5noWpMfFhaJJXuihO6L3jDPSzui9WkdvFm4wn8pV0dHFgVOL8k8j0+B8stobZMs
3KYLYzVOQlQdYkr66AxavM2kG24TcAAnd0nkLfeieSP94pEtKahXFsafj8RsmHzaRovPQXiMrlPs
joQ0vPRByTE+koytLo7Q6U1hMP+C1UP8GPoofnY4KvRaDCL41cyyoZodCICCesp/fCsjBpYU1Rmv
zfAct7Z30LjTMOUF/mvNU2utsPTLYznAMh3NBESfUeVy7zpdi7PVSk9FWlvEF0f3iYgB2ZHac7xo
7xkJ4Uw41fJIn6beI6SoE/Piq2wPsfZ7WZR6iCEZ4G7qk22Z2dnz5EpgCkvhkDXAK2MTDtFmJzOC
2lc2WE7KyiaMsu7qil0ZKkYlGsAIXlXRmBgygtmepJl66ZuKGgE36Q4a5bhJ2B5BrCPSR/QMfRgr
q7k6WRsI4UuhECdqeWOyjqDmsiynPp7tX57V4bWuJ6AFfWWfh2IU+8Uj49V50XhWncIR4SVgRdJZ
AzfA0Qy1sT5xbM8HMQ45ycOEpQI0ea9YAAJeLFsMKOGajWkmvWszErRzOPIMMHIJQKR77XddS/WH
23J5LENVX3yje4cIHpK2Ad36UFUieWy6tjg2fjriRmwH5DmTaibmSJonJI/YxdVlcUkaJipceWmV
YtyRJji7ANGZxiIqDcxg0vWM6/RL0vFATrIWh8PDt72LUzTWNxesM64s0xHWGAC36e3oZRSQdich
e2QibLHN9J368qsx+1xqu7m0w1DcZyGBytHtxW+7Ih+2qaaFuI3MMPosXLFvgnkJBSjm4tvaeEzI
s0Q/wbOCWybmenol0GwzOe0qe+ZNMfb3EoyzOqWGcOqG3+pgrXTjlne9HYpwTTom+COLTNirZUrs
au0WEv97pnA4rfsxMW/95JI/TVgSqDY8Vt65if38Rll+BOzYW8RdGCRutOWKDQ3OeD6uHYs0zjj3
84TvxH8bHUzq2cpl/QBeS7wjZZqQrtDp7V1NIALRcXLRsFq1WDsyHd0zYlp90dp3d8ykYjypMnFv
KaSCR0sBFKJOFWXIn/USA2Iq7mvZ2ofedmkwwywP9paE4rECBhIfe9ShddsV9ZexgulpDNtsRw0L
ZtBN2gQZZbHU79ieRrrXYMo24xJXBcE7dHKPOSIdAVhm7Lejrn46ti58D7CF3E3QRoRExpk3Gf4C
85a2ThPGIrbwSSBCwoDEqxa2GXjpkh99m2+28sehPWnXheskAQnXG8F+ChsHeSzSo6eWZc8qifpu
7MP8dazHfDf0XvtAGNllGON8VHZr3dYaAl6dRz6CU2SvwjjOeaJhGm40QG88KCZnXcSARHGuqOb9
VWKK7N2NyqnZg65PKXpdOz+L+MoNBhpiTqZRAAgZkvkvvSqbvQCN+3L9HZP/zTo069iQcpSYWVhV
k0blR9eq5Ow0pE5IwJG8a3kc5rwKzkLxcR74OkT8dLgptFN/zg17ZTtjyJ0pIOTcUDkzm85+5Jwb
9guMcPazgJd55Efl42PqEUTOMAW3TeoKhBoTO/f8pD6v0CdO7iTgVNFYrXG76AwtcLBn5ycoCgcT
LSc4UlXNYoIkdCaxstwBH4GFDEkCi8drMsHRL2H1oNaI5twPviEoq6z71hbLglu3Tk4Ef/NXsv3J
wxggnIaN13+XFXky6AjJoaS5y5GGCp7JYhCus82zAfxVgJK9pSzC6BQWkfcVLkN/W4xpW+LUyiAK
BIvPEpsQ9BqRKp/CHHNmPkGrdX02qpD3Y61MrIm+CZzs8NYR8LA7rIzN7hPIH9hzUI6z/NEAnCGY
HDElAvlo4+RaLFKwohBLuhrnuTssAXLmOkvgC6zKKJM/bpOWa5zG1ATVdaSLd99+qMpxdNiRMjvk
oNgdkm5gfpEHZX9RsayJ7k3HJqtBVU3T4n6S9SxvamN9tEjUL5C/vd3A/26oZfJv5Q/dKZkWnNCL
yJc9RNPsQSkqHJmK7gkcVLD34K4cGnvxf9hW4/6RfaBfOGu9S0U46j3SJVEmndrxk5ltjVWIwbIk
8wimhCoTz056LUBTKYIfvOPwiBerfAYYAGR78SCAOF3a+DtBHJ8On1qaUCIjdvlFL5Jtdd44cF1S
THdww4uHgcQGaW6gAfu2r8vnGrTPTUjI+YbzkAovjHFtpYHv7QevRI20LH/YI8l4BaKYdm6lO9LS
2LpiRiCifJOUtQUuuIkRhhi/4vGts4UVJ9o56cBxn7VV4W01cdVQcxTVSYLWR7SqZ87htEIn1YmW
/NW/LIlBf9zg/a5gEizhLSC58Vc7RNeItNeyGSUaowfXLmBujm06Pdi5Uz2KPI2fXMufcK2nwddC
nuBjaExN1ZQRyo6M+p76yGzxPpUfesmQC4YZbUb3rNfBrzVsiNyPR9QT0DBR4qPQcFy/dhV0exJX
k3xp3aq+H9HWp9XSl8Vr6TfVL1Q0zG0RJ3ao2dEyj6YHZW4hTCtyMve0rEwze6+KDoOuFPlvHfen
hY/TwyJ1Beus7LoTizDS26TWDBc9z3ur7cg5NAVeLLX4zaHQ+Mprp1M3bRTjuU2T9nlmjdPFhBWU
7RIk84nVFiXVr1Md+j4fZ06owIPxpwY+g6Y+1wRcOTrGoNxGllP+yjQR6w7sxV74fvWC8k4yzjBA
ORZ+Pd6i48wXdna1iCABaXmg+IfQAp67WuLBR3GsayjsrAIjYkrcKW1TeeBnxsrWYKHkgFa7sTAg
76d+du2VRi/d8vzGr5wvcHPAgCzPsi2tR9aFpXv0W3GIR5f4m29w0kkPgoe6tjEIOilfbtLpFqln
PMTwncnTE4kNYe4/0WrAbZ/J2DuqbKk5ZoeNZNjYn1zoam9Z7EQ/AXuKXuPrq0BL6ct1xYqGNy6s
CZlJeeYgXD85TLmI3zAyzKeJFRnnhqndpiDJuhW1yI5yFA2G+oLtcjOPDafEeEn6BJ6jTR2xxlnb
HIG7sDuGFB81R05htotSZ36w4tHBBCwbNIJ5fkLBDNlus8wMHbju3RtavEJQimbppqwVBD3fdZdf
ee8z8tFLFJ/qQE5vRTWX+F6xVr5T7qJSCjUdcywwYoN7lB/Z+KP7mKiW8GIiMVxKJSpG0BZOCmGj
iWZ9y/jKRP29QLcM2E8z22eTyeKnYT3HU13r4Ti5c3LXxq1gvZMqqwOsFZ9OMwj+OJG+KgaJqF/c
KaKkxNd28lFHsFVQuK3g6CPRIsj4T1UPqspvcTywjU2AF2sn51MAG9g6BU/xqm4MwaUwty6uCSBg
hTA5+cCAZexxNuQrdO6e99yTSI+lBBaGg/bM5JeuSFk9I8sZpeDeF8T6fFFYt37m/lKERUJG2cgS
/GBB8ZjGJJDZazc/1kn+5LLkZT2IlJg8c4ijS6G6FZBlzl3BGo68zeydv1TBBlgQqY9wnL5cdgZu
7KUv3mKJtRJPT5K9DwRdSaaX5NnQQLo1WXykMSu3sI+AQz4PTu1/5YvTHRof13ZM/bOOZcvBnFXz
U1cP5sBHodxI9GwmTXbf/RQF4daoScXT0joLGy94Ol0f6gDRkWgHtqS6A4A5r1vYuquZuAApZnbX
eCvkD3j1WlggfFHgNFNvWI1usUGe1XsIKta+Rt966oZJnUKzdOc88+hqERwT8qTe7P4smQ9QoFni
uynNgHgpAVAAMhSPnez1nV0p744NhzkYxiCyXoZk7sw2W3LzbmaRnERZIlD/T1aCSCndcmbiOEKi
aa9y9gRF5qPoyVGiC1NC13AKIJJyBQYte2HWEU/Wq+PO7YMvMvcSWAP18v8Vy+H/QyBfh4+pg9vu
H9xw/wXm+6+6rz9/I2b9j3v9+f2ny/59M/bfOO1/+wf+6iuMQ3baCxevERQkJxbe3+G+rFcWPlvH
Y+E4oYP083dboRv/ix/Qa8cIijDayTn93VboBv8S+CwaxY6HGzEO/Oi/w/b1nP9s4ov8KIASfF2H
ih+LQsnFSfmPxsKqpHfyvLE/QtMJ+QjYZXuwU0mgVgir3xFDZOFZNjUUW1YwTqdB1QROhlEFF0jg
WGrzngSaPzrdL2aHhDwSb3nF8ayG1VQ6LqYIyCsETEWxbDALanz/Zeiq9YhJ8OqO8cJsLfLMeS+o
x0uucnBoJ4rXKVs7bm+ucSBdNysWWxHXaMQCAyL14PDprjQz8ntv7xG35I2Tz9ZNHSUJpttmRK+d
i+62T9r2fp6aEKZMFgA2wdGI0Z383yrtKuu7iFv3JLLRHKkrzXM3cZSvh0YGvEq2dQG9yvO7AvcQ
3BLSUh8tFr37nCUXJRrNpF9m+Jh/Cur7aFV0Y/VtRbVFBtiTJOIqy/uQbpKxXn2ETYE1ZVv59L6U
1SKD1xZyS29xNafZ2iMHC2+qnn4IxfakzTu2Q26GUjMvJj44P+DYsN4AD6Hr+O1wh0M/AznvJvYu
5Q3jhmJQBn2S5Bq7XMyTry3qfRweGi2lB3sEfGg3h635GFwnf7ayzn1FrEpe26XiFz0SjmeAHIzD
c0XW4zCykOc+zBz5MrKpK1+bgNgdY8nsQ0bs+8S+HCQXHpF650x9W69TSPOPisWLN4p1M0QgGeRk
kxsBxYvIhlfs8fRxrXOOrluL1w4ZuLJ/MlKVy7ZNoxhqnG/5EO8Sv9z3xizvDb5DjGZxwfaUWhPd
Ktp4uVcMEzfdVNU9yXg1EldEVnvTLEW6YJm9rt1UQf6hm0BiUPRBPW282mdXp/bzBeMFu3JhRSE7
G7ZzkQFdSTtZiDy3UfXkLboIVqXTTM4+z5NUooJypCNklOaWYU/vPGWzsgGZlr2vj6OvbHurkhLK
URYxkGP7y5SwptTy7PKnTI3Oj23XCfsucuSoWDq5eF2MZynMomeLVuNpzstmM6UD+wJzt7rTU0A2
UQUho5ak+syWaTgqr5i6ryrMBueOuVI6rGbH84AG4YN0Etw8CivnD55lwJtESNddj8DGSqqB+XAC
xpHuFgoQWwfrxO/3gJexzogUSgVd464VEgpxKiiUuPupPKmJ58eAzUVEfXCsEHUMpD63PFl/iorp
QYhMStyFbX5yWIotT2B/JLLnHJ0l4+qukBuPBXAa8B46OlsVcVhZ5vl20KgntMlX1kgf39BXO8RM
q/aiU57uJYmL33Adhz0hl+otN6K+tRv4B4uJu0cxdFDCIpLxVGzpMy7Y+hPtKdygybWfI8Xie6bL
u8a7Ml1KNracRJV5B3YoxZemTYMtBzKQfaDVu5R6Zodp80t3dfcr9tKCncKUz7+oCBecG93wbQsN
vZRW4Y4XxF6Dwcfvy8WK5C+rZddY2GJ8z/bI0FnJ2SuRSlmXjF0JvRPSzSyjX3no6Z80ieR3j4Pw
Rw9LN8I9mSlYZaTKdy7++EwRWlHQBuqLIWNLRChL71xR1W+j9oezra5bB0Ux/CQZlEsngfeGCaCm
wpVMDTFMAegbkn09i2twH5vGKSUEckSQdTE1AFJrhq6pDn6iGxZnAaGFYmmRQ/MK64VvOK6cCipj
IFKz7Vo338aZEL+Rw6ajzfq30xQkHtgv5mOGTOI68Lzkuthh2jQa6calv/8eejnvbPyJ6OhBUd8m
s+vjNbOxg4WN+FClY7+0pe08KBoVmzO+HTmEQ2jHybIcbcsvLqgDsGzA7OwgbNRP7Etj3P0PV/L/
yqB+3RGu/oNa/1+uNu+f/elLSQ9dNiFKMMuGIbOl8SnyGvo/rBQCYAjX9nqqhtHbERCZXuLMo0Ir
S8qmdTKwYpdft0n4krodyeGN0mJ3bhWak1gAta3CCvsPRsXY3XthUJD/KOf56MsCvYltoWvHt8z3
WIbEnIaKYVVmORtwZ+w75m1Jf7mgY1AcYkrq3CLTFljuvzF3XjuSI1uW/aFhg5rGVxfB0CozUsQL
kZJaa379LMbtQUVaJZ1oBxqYt0KgkuY02jFxbJ+1p08AbGavKbHVHYzB90xOS+C90rq4IdHhP7qO
od4YGfQoEVJwDfdwSpF+Rz6s8xxNlh73F6FlKN8RVnbG0ZhSzIX0ILoalKH5UapU6s/ZAp5PKvKh
86xUmFRblQbdqAlycZmHfbEoNKhi1w4FW9uHjnmKawlKNckaAYDNf8L+GTjMa61ac/FP/bQyvRpp
AOATink3sLtGn7pLRjXTjiHO0Vew0gDFIKPsbZAsTmsllyTRgREb2JuTq6+4IucMZpOirnNK+UGY
/SiQIV2praLwDjHmUtxkNd/JpOkUtnEmRSjuH50a8gB5pr7d60uXgB7RblQl754yUts36DDV744d
Rx4enAn10ObkudgyfRxsn9L4Squ8RidfjjVThWbKgrs4oRKGuWP/VBrFvsT0pbxShOkeJ2ozb8yZ
RWTs8fUblPreV8bB46PjPmJpw0VVaL9RmuufHT7JjTKOXHe9LVQaEtZDvKxe2bKOcZmkdx6LMnzK
guKtYjfotfWM0IVVkBVao7xh1rXf5ds6iUcV1Mv0bf1Uh2TBIvfsDPaFpfl3yYRtFY4oEJBPB461
OEf8EThU3AlbVYWKxk3XNU0qNkG5XoUx1zpXQofqd8Bzj2NbGxXTA/c3xstQtCbQjSJKEBMUNpna
QPvCyTb/mC8gvDpMtZ8cZd14n5lpz9JSAo65SPCpR3CxkElqbbDbfYHwtNsN6gABCV05SVO9izKA
NkILr4DJiuFhNFPGEpTc4VPDBPbsxipHZlQceL3fltEs7lCxJI9tZVFDySyMf01sUF+JSR51XlrJ
HmyPBIs1zil7F5Nbt/HvouWqB/lwdFUiSzgUpfKToypmpPVETBj9eGmNjnvtTv1ATSsaNuYQuFp4
Hn4aKP+H4o15w3WnUcXHwDAvfO6YqP22k0OB2fxSiTGDCbVrhRptLmT61FPdHLcyPZgN5y5o9OBS
C1w0nlpOLqtpdPMK61QOsEqqkIErZ3QpnMRvqGakRHxqIhLm3bCrhuk4G3VCtXZpITQB07/DRKG5
JE9s4VxUl4+i1uwXCouNQ28IMkYB2pehwFkjwMMMgYM9PYqh1PcE87INLjOyBT6tzxH78US4zR6v
7/7VCHggFetURbR+oD+ThRAfM0LsUlFB/0cm6cRJmwBlRUulZlUj1mziyX402Rk+9giivg16ZX8K
UxAhw6BQs4zZ2lMRVvVvThrdvWumSUTiu0l+mrZPKQk7gsDNf6aTWX5JTRsFFUp7qHGu2Vtwq0pQ
LU5KWo7aPB9X9w/OFET9/bRMZYOmRwAG1D57La1O067HDo/7ncqGKTwYyLuRt5G4ja6dZWpVxgCw
TaFFDkqEivIowPYTRRwjDAiveZvL7WVaN99meJw7mOwVqqp2Taokz8PbQsAAY1GAecgCkbwtFuJt
4aiKaXwZ3paTEkUqwVrPHWQffwrus2Xtsd+WocQU/lNe1vMXsPOIUgsbd7q4aYEhLmaWRlmBWkgQ
de2KTLceu2nwq6tRRGI8Dp2Wf4KCl9zNQWIis7ThzMSu+6UDk/TRNor4uuvM+W5WEhLZhlrnH6wB
XRYpyelGY7rfC/ySuKc1U/XaxokY2s3UloC0qg6pmr7UlJPESgsjQCo1DcMlsmqoutlQXVkhgFCY
CqW7p555fOopP7/oy05Z4JyNHh+4QbPQykzjaw1nN0Q321XhrslF9k2h8OImnzLb3aXAUigGRypL
CQmbYBB9EIEpsNARjmKjEsXPEbTrb2VTjR81c8xvY7YgTLy53iSQqTXrchyoxDrE4aTvTRVr4J2F
2uQpiqw02xvWhIFVbdoYYdnoLMxL4D3Tqypq5X5QGfA7JfctziRqGz4j0KvuzM4B6Wwb8c9YLxE8
qm0jPoOnqGGHliFX8JQGhrfU+lNNQqULx4mSGk5y7nAFvpKvyz6Uo1q/qDU5losSNT9kn6LOqWNL
eLkoq9LfeCLkX9FDjyn8OHJMO4T6MydMo1PnI7cV4Xeu9nUfFbDjvqZWYf1IE7z6boa2tPKbiYuO
8kLJHWyUkzkUX1HzUgU3I8vtL8uwc1iKSYZZwai85I2FcaeNGQYHmfaD6K0SQ0kn4Z7FwC1EP1bL
UTlyVWI3ccNg2Gf4EkwXXVap+tVo2T01Fw21K4hBcVGgUunrOKfK7xZ0A6yHyFaBBzKXZAe2v/0d
EKru6xwaxvdAaVChmzH/AseKIXrOiSj3IgkdivAbt4R1lAXIfxIbOe4+KaFm+AqFgWyiIvHDSrmt
2Sv5mB0p1u+ftVoLHzBP5o6mVZqRZSac25umjt0H0pTucx3q+b051yBXp5qis1w3bOOIxJq8Qk6q
HRcf0QJ14HQRf6tNBeROxjnsECNniamoY9Viwo6B3zI8l1JCoxGkzjv03amT9iOo8gT+IFMaoI5M
JaFnRllkkKrM6hy9XoTVGDxY0MJ8mvGS3QfeKXrS+R9zv81fk6ogKwxKHFQtokdOh8PIX7AG6ih5
1hXD+CrgnH8tR7350lVG83sMVJxdlBY/uP3MyfWTNqpL9VxaURbod4ql3DZdp2AgMwf44w6gR/B9
z5XIvwNfQMW82yk95R21wCDPDeuHRKsovxh6Lhi5BG7CcK/CGGCjVKvGfZX6y/Z0NNIrSCWl682d
yzWtjqOP81Bp8N4Os5lj/sMelHzrlNdUeKvFvapBaBxcZwKIUpsABJDzst6HDbcmOxdY9SNA9NDT
xqz5RKVG+zMgKYBWyx/RsDRdSlZlIgi/cQTvdx3kWIcKKrs68CI6ygFrcG7mIJ4+BUOMeY09Ky6S
YBdqwg6p1tBwSks4yFREEIYQC3hJcUR1Fc9d+9G00lg7YDFcNDs1NfLAMxCn3aDhW65hzNFLKzDI
0IIjoG5zysM0nTLJtp0YXW69zEZlhG/cgUkSvYFDyukiyrjZ2pdk0/tjTy1J5I2VOV3mqlNA23Ht
8ojnqF4cWWQGQK4p/OQSVcePuZ6NG3xXE/XIXnYed25uF+0+Q+p26Y+JleyH0FRJEpsxsG9jLM3y
WsPRcz74ZjG9lnD+92oXZy8jlwS/rGQQnJnc/LNlJeEnzay0b4bupC+DqmhXhWa2XmNP4CERdlzg
5NP9FlpZ5IdSpGl8gXmKjTEzO/bvPeP7Ogi7BplhDKM7Cxzrh+kEDZQJt7TQRNbz9YyY5IosGKoR
ZHbqfQrU5UC0VuSoKQXjbImUmy13nFAkUOq7igPvs0MV3AFxBfKMoGm6i0UD/xPJUvV9FpbD6VWl
sidNzPFj1o0dp/oQb9vUZqZnmgX/mqrWtU8O/LNus1nusTL2ONwO0HWFA0wX8GKyC8GmQfbtseaz
tTR9UXLDfYbb59yX1VBe8rtBJ2Wq4b6GHeVaNkpIwLuRSWEXZXC3tZYVv8IG3xCqWxBUksu0wrup
FvqLWdfubZBbERjmZvD6JHUf2KkU39txxswonWYQtXroR5emabq3nR1My4kbQpkx5Hdh3tuejqXU
pVuIvDugRnT/dwxQ///Lsf8oupzkxvOvICryP1LkGmXy6/X6V/nP6Nu//v9/sukQGjUS4xSUqeZS
+f8fqzxb/JfO/Q9+eIxRg//8x/XUcP6L/Z5mOkIITWC0RxL8v6v030r7Ter3HR3poe26/yPX0z+T
6YpOE6bNYR9AwPskuqtHPRX6o3NsceBEgTlPE/XU9nj/rhv+ktL481z2z+Ol81jsKICXRsrGSV6l
wXWTxpaG8KduXolZsFu5NlBe1mrUnm6dBf84Cf7T4vKiP74RkEGDE+3/cbM5EV3i28es7rX4QYf0
OIEUWto1Usup/0OuwMwx+EWlczoFRf4eJrDWbwyL9800tmrHA8rLI8lVSvWWEx2+UBg+v57XcZJv
ISI5tYxdZscO1fKd7bJgPLe4nU23k2jz0YOvyN1iNlXl8+kG116IMfj+hagKKXtnabBPXWfEOI/L
673ZdJgJnW5gGVH/6cfljumfDyPltEQ0Q5LqqDsX6VTELz73jRR/IaNGUFoblUD3ajZWOn443dwb
y+Ev7VnS9RCTZZNYWL4fO/Qr1V7o6EOzkUv1yU2Vr11nj/FhMuENUwjocNmccA2W7hUqY7Pb0z9h
5Y0tbubedynOIaC2rcE6DgCm2MYWv0M8aSu1Tw/DGNydbmTlu1lL5L0b7wXBijSp5SQIH/VLUNcg
GkjlX55++torSNNDKihZaIzaoporin6pRVPcgjuDc2VY9qLEyKeL0w2tfi5ppiiUwSpxoQAtEIC9
hEj+iWt4B3GRS22tq4NaCzoUEHbXcwYbXpK2P5xuea0Dl7+/68A6HaiT1Svr2BbKPB/BlcbBoYS1
EpzZgDRV6GOgiYlazqOtBqBDkiRBdDaCcfI3GliZZE0psjKXi/W4CxyvNalcPFjL1vipbmoluTEq
UBLXrRK6zhNTHZWn53WaND3p8aTkBXJALyffaT+2MMSUD1Ch1WBjGl95J0uajhYQLbWrFjHr+CaF
ByEJYKUP4WBkcQWYYxhDcg9w4M97H6kL3SIxKciffOqJxJxdDDWVXJRHZkXvnW5gGcZ/mY1MaTbC
us0ngaXwjdpOb0HaFbl6JCmQAhSI2mHciNe1ZqQppyr6ilKvTHilTqFKUk/hQ1VC2WniInw4702k
CWdIRgH6wnI9XRmxktE4mN+4A1jGZ65xk/G8D2JKEw8eP2UinFJ4dWpOV0oGfdUNNFyfTr/EStCb
8mzjRxN42Nn2OqfSR3Kvo/nVnrEyOv34tc8gzSkdiGqHbLztvdULjUB3jizmOc4SGiSt022svYLx
57zV4UU84XWIJ2GDaOdIKSB80Ead0NWebmDtJaQYT1zFqtxx+QRVbbjUD3RU9Uai7NrrREnz6sy+
kiLd0SeubJTR9jBEne90bgPvqck2oLha6cYudKWrDCn4nInfry7uJT2E9dQLrUlrD9h2KMZG2K0s
k4YUdmM0VTboAsdDucAlaKGjmT+U7mLV0GQ6t8Xo4ah3O/1dVqbGt8vDdwvWFMSBmuFrAZSqL50L
kjzKcJvqet8fCvLm2n1i9Y56K0iujV9PN7l01F9mL0OKxnQMfFIHXOtxCgk19Obm3Pxo9Dksjwqe
B/YTWd8UkSZGWO0tYrpS/zItUqCn082vfb9lhL5/Y6hM4BUU38scBedIbqJwkYJuevrpa1sPY2n2
3ePBqYx4zsNBpdC7LuCt+H17FEFMtXRAHib4TAHHwL30LHLrfuQEl9/pHNjiL/CIkUKe9yt0aQkS
uT6L3qlmT0uaA5cNl4Yy3nHs/4Jz2IdRKJ6S2FT5j1wZOlen21wZSZoUFzHXTurgN7Onl1QGI1SE
REuJYmpipQhisoLqk240tTKZaFKEkLoO51kjnzko1i/2eUl/YbZJiaPT4NgbXbg2TKQZUeC8UxZD
ZHql4zfG3p7dX+U4DtXGhLsW5NJ8mNZg9qYRlq1pRIMXTEN8rJEAPCuimL0x87uNo9/aa0gTIqXo
tohxqPcCdY5fY1Epjz7kqI3pdu3p0jDDvS6PcTVH1A2mH7GQJrJ510EPaM6bnmRZHmqdydLHWngt
9z/6lem0uv6pKo0lAYklE5waLsyDH6TpG33jy6wMLl0aXGSzUkKxtj1b+AAHZselamxOguoXltkU
D56OlrVWpI3PbM5cNtmcr8IgTY52y31JXlIdGWpUJ59uYuXj6NI8S2GqSnnWiJCigwynR9iPpSWJ
yPOevrzYu3nO1oAxYc89e7GOi6WO9PbgT4V+3sDSl3d693QOolyLwxbz9KaC8RJqn3Oy1md2jPHn
wykvz80xDWYvcpT5aei5Nzn0gYI/wXldI8V2GHdtaUAk8RQ/c68UldJczjfmmV0jRTSyc6tsE57O
9asJOZkNwaSCrjvrt2vSuDQoS8njxOeqiNH57LY4WGlmkWxs95cY+svSr0lDss2JXJDCg0f+vjoy
el6VJLkdSjDjhul/aQoKCnCf2uiptRVJGqIaJsO+mGNEf2h4d3AIrUMAsDgpO4yWC2ykyjHdeLGV
WHuTF78br6z4PqVw2Opg0uNjLGxxieyEYxIeTn+W5Sf/reOkIWv5iASUmfyTIHtx3do2Dk0ZCCQ3
T/KNqXbtFaRRS+L2D7SqrwUJ4hIKtX6d9wrSuE20CCJbr4/HMcCDgvuEj46DSzigyODMsSutRijx
EBUIDImqNCRB24CFq1y323j6yooNyPaPKckoY1P3oV0dy1z5Gowgb/rGfSib+Jr76fi8qUOVFp8E
1YsChOS/X8HUETNavb31CiufWJWD2xJ4doSLg83gUuuyPL05v4Ok4E7wvfHThqfjcYgaoZweAZ/f
dwIejG2DpTg9jNbeQQrq0LREoQIpQTGg/yqMXBx9CsDP7P6l0XdhDKo8pUifh4tGZMfZDKdjMNjh
9emfvjIfqVIQjy3pp3RK+Ol6fWm69YexRWPQmDMCEvMz5TbJRh+tNaT/+RpYvOo5fI7uyE2FNzTq
fZxUqNDj72gULu0o28gWr511VCmkG3isQAgGQCeRBvd2vBWJCx232tuJchnUKrw/8ymLLJy5zTNf
TYpx1cdiaQphgVHox+IXe5jDYYQ9Rt/MRPsABu2s7Q0XYn92YdW4Y8wOE5m37WLEFCNc62rd2XiL
v0/ntiuFuWOgoY0UClcLU7EvAsVetPiN88BcmG4Mtr/HCWUtf77A2Jl6DlWi82YQPQ32m+i59vMY
Os7hnNFsu1K469XoZh326p4F4AMWpAXwLYMXy3jWqNJ1rbtsEpl3urG1t5GiXot8vS5G7Dap9U+v
kYBrhwb4zfH009c+hxT2HYpeIwDG5LWuAVZ6vBkbnG1yoWx01drz5cBvEO9Ok9J6UajcM+t+xS/7
CW7c0+mf//eVCa3qn5/ajSKk7LnTelx9ZrsQhcuuL8LnXkAFSoDRnG5l7SWkYMe3Uqld0XVeHVl3
VQ2ggWTUQ2uPn897vhTZ3GQPZUNq4qjXEXxJ/wM2PJ8pCLg5/fiVycoWUkSLaAgUtgj4h/iz6lEr
gfmQD4N41goKSwsE0o6PXapZt8XdiMDoYHZ1ttF3K19ISPHeB1YXJjwZTWHsU12eglYZXB0Em3Au
kKh0G4mRtXakoO+qVFdTyHso5uOHJENYBkkDDZAOP6tyf5/uybVGlr+/WyR9EVUO8LnOG3o4EFo9
P2RZibRYLx9TCgdON7IS8GIZhe8aQStkRmAAW4/KoV+gt9DJVqPzePrhK0NZSPGuw/uuqU1iNumH
exgGD8bc35Td+Hze46Vwp4Ie478w6TxU2vBVi+LoD8VrWokzf74U7yb86SEyeL5QhscEBiQ68GuE
XBsrx9r3lQIdoTQcJ3RrLH3KE2Xm464TIwm2IuJGAM7e6U5ahuS/TzS2kMJd08rSmRVdYbfY37SZ
iY1j8QI+5IDp1X2nVxt7lJVP7UhRr4QcOeqCvko6NnT+fNSN5sLPwuPpt1gZpo4U2CYmkhiza8qx
mPvLetBvcMw8/eS1Hy6FcgngyEYS3nmG1l5RZXAJDoYdabcxHa79cCmIo7QdYa/yw/XiA5hSkFa/
Tv/utQcv7/MucFM3rss54btqhfgGfOc+cZ3L8x4thW1X9ck4UTLh4W+kfZynVgeSbzSH009fGZCO
FLUCoRXcE7f1NP8hCbFqRzgpdLi3qvqkN/p5w96RYjfQ20ApTRW/9goXPk3bK6r9DQslfGFVShmV
9MyBKQUxo76i9ow9gTUP5Z6rtwpPJPzQTvfVWzroL9HrSNErGmroTatXjuOF8Mar8AtSYE7E8Avb
3fTQH3MokIf0qX7xi8PWBcNKRCySt/cjKwzCyqzCqfXCKrhr1ejVCuDBFIr//fRLrT1fimWA/ME0
5X5z1MLyMiJBf/AVxJmhmDa+/VoDUkjXXady10kDIrUeRZl/R7ZByZV73rLwL/WdaU0qvJYGPoPx
OOrJ91RP76iv3nj8SmDL1jvwfRzoRFqL6a5h3tsFRvGVOdob0bey6NhSbIeN2afswCl0Q8e8y7oO
jEyxxxjiRYuMrZrItQ8ghfjoduaQuEwgjq4O1DggrW8Plqjn9FBWRbO121trRorxcshQYMfEXmCW
35Sh/7xU6Kp+urHdX3u8FNo9KLfaNuiq3IxI6S9LspKyHTe6ud34GmtNSOGNybND6nrkRKGHt/Xs
vGIBeufn4uV0pK0MJVlNF2O/bDqh0eC2ZtzVsRIdgQlE3umHr/x2WSjXBVR/uV3PYcuaDqZaXwmo
h+kwb+jw1n67HMQWtvWBkTWerlM2q9fGqztCGDvvt0ur8gRsgMRT23jm1N+EOH0UQ/FQ9dlGCK8E
mbV02bu1WeeODsWwgoHp4D+Hwr4GefOREhlq5HwQ0qffYa0RKZILawCjYNJI5UaAdt3ykqL1r3YB
FiJPLk63sQim/7Z7tKRI7krKoKjOrhe3US9rEP9aEF52Zmb9BHkGzxF3zjwIAWmrS51BWB4itfxA
JXIF/1fdOqSsDTUp0IcFa1RRceCBBXpoWotSKudj4xqfTr/l2uOlQG8Ho6GEoMD2WjE8qHx3I4Zi
Kh6npx+/suGxpCDvfZHY2IvX3tBGR0cfgZ35zVNg1B3Vv9FdY9Ubs8lKyMhytWg2/aYeYSS5YUnp
3HSfiTN3yVBg/hjRlCDrcF2d2guz3up2NYXOdxXM1N0QY6uwsdtZ+Q6mFPJWko95Ulh01NTCV2sP
aWh+prDt4+nvsNY9SyC9i8oRIWxqk3tgRqGMNZuoT0Knamx0/tqPX/7+7umBHlrsZfTaS03t8xDH
z6j3Qd+XG2N07ccvf3/3+HCsqAxSw8az9Ai7TtwgsNUKuP9MNn7/0gt/2WmaUqSD0gsEvK7am0fl
Kcr0j2lVPo554Y15dzz9Ada6SArjNLIqMgI00fgU84ngroCf3UZbF2trj5fCOBWTD/tlqr3acH6o
vWDPL/T2SQNmvbEmrbUgRbLu9JgQRgzQbpiaXZVqN0G11IfH7sbJa6UBWfOWYfnTjk3IK5gB7Ghb
f4DK8RDW7s+zvoAseWtrk4Jdly+wcOL6CdPDMPeEr583hmSRmzsEaRdXQe1RAP0JtflzVZcf7D54
KLHOOP0GK8NUFrWhbapV9ty1BxBkbyUpx/bqdhTZ7VCL4+km1j7C8vd3oUbaFSALhtoUuonP4BZv
JxRPaVJ9Oe/xUiT7I25dQRmzpNJX1DEGkPZxvd3jYnTePGpIodwacaWA66y8xB1f4Js+1XryRDnn
y+kXWH7oX2YKQwpjVeVwmFtq5QmRYsIG8plIG4vsw+nHSx6k/6/mxF4Kq973fxy78dzHEz+/Kl9m
J3usRXUXKc13o4KKqxb2C7DFDoi7Ye0gU3c7MjbajtrVM99PinIq/7DKEkblzW6t77XGvO+HYEuf
u9J5stCqU3JRWGNReYE1h+1i54K35S/h9slGPmutAWmlNifYldyaV95UNm3paVqFk6Dvm9XWJc5a
A9IqPSWwhiATlp5lBWpwSEan7Cgxd4b6vBCX9VQa/GaqfRWcN/zhJ5nL29Fum32lxfdqrZYXp0fZ
SpDrUpA7Dg6Saq+WnpHUL9ZiX6vaDcYXnOs3XmOthaX/3k0joAw0iBo5ia15zn/18zhda7Acv4Es
yLeUGGttSJE+RrVdDyNdBawabyu7PpSJ/gwI7yy5ja1LoZ7qBQx8pyu9Ohfl5dSozcWQFuHGarc2
kqRA743emBYXCz60NX9WCz+A6CTwKzj9idceL8WxwSxr6ROf2M39qrlwOmGYO8sv8CY/3cDKWiQr
cbkdTYq87EuPuuHYa0hp1rV4KfL8G9yzM/eVsgbXSTLYJm3NMDLbD1HQPGEg/hm3Ju/0O6x0kqxD
C3y4zGkaVJ6Tu695ATM7NM2tq8y1hy8d9y4EqJx3hNJlJTVOSv2qAIu+6pKsP2/4yNigEqv2GLPo
wvNVqMKkZg5UedvH8/pleaV3P72esIYqgWN4omjbHfXaV0m+KWJbMql/WUHfTtvvHo7dI9pCAX09
jqdIeQmcWasyCNu1bzzbamfUN1hU2Oq+8x0xPTaOD50K7pddAvnqLAEeQU+0ZG+6/oCrbFAaw2EY
prj+NgpsbfDa0jQWSjjN8VU2+EF9HYwUyHnKjF3Zo9Ek3Ly6hm73r/C6k+iD6xdWixFY44hDVNnq
dAGST4uOC5cr/zo6puk/tqatxN/VwE7AxecODqll0lbZvU2KQNvhDubgA2lAtz8OZT1OB/jPrvXs
jpmOe82EjduFlhtTB6jInfHac/sMOyKntNWrIfdjFx97w/Wf8TpeoFqVr/okGTpD5Bufc2WiVKXP
WeVRSy2ES49TrLqzkupTnVfaQh1+Pj1e1hqQZmI1qqkhxyrEq6FDBQfcB4orHU3kV46F0JrPa0T/
c1BqeaTBi8CTCns3azyG2Mn+Krtw/OkovNLhdCMrQSuLjdqsGnwlbBn5ZvobyShEomZLjb/y7Lct
37uBn41mxwAyCnA1zbgrBhwixFTsT//wlU+gScsJwtaJXXpaerAeXvsxf3C1AKOE6Lx9+5ve4d1v
77nJG1Od3251PpM9ztYFKBPhbnT7yq+XZY+YRBqTBiAMuoM77nzFBUI0xj8BCWys5WsNSBvDWg1g
aHMdTIYLeF7BSmIMyivUzY9ndb8seowpRO9zRyXEVNWl7kVJLyiRjC4LLNjOm/FVaT0J7Ujtct1u
PIfbtqsZBgOH8NrcCOGVPJ26dNy7D4yhOS42Zc/AH+t4j346vuHkATN2rPWryYgqMJLqRk5wZeug
SnuTshvqvpqcgpNyYX/MgRx+SWalwMJ2Gr5OIIV/n/4of38nS5bXAVuEMNdxu5rCBMTtK4gw2kMH
p99WyWxAXYkUCxYOH+rb6Qb/HuGWrLgbyhwc5xiwXRHFawdIDr5tdN6KD6f6zy9UOoMfzwGLsjG1
9d7tNJt1f1DP2gpZstAO0NTUWBEZr7xI0+tQ5MlNmzTqp/M6RhpdTYybgF8UTB9551yHuaG+csid
NsbTWrcvf383dp0Ra8qsYSuKmVx61eUi5j693ZIg/n20UkX/59NBYAK5W2ZWkYlrbHnv2cS9GtH0
qWuzrcu8tTeQ1za4yt3I4dhTptz4hUPX/GvOuqzdWBzWHi8tDpaOdxe+CJxabacHHezm2l71Yfpu
6DxWZG+WK0U0lcm+b6ci91BstckjNp6T2OMkrGPF2RTKRwDg94pwejxgWyaya2FP9XQdKpZVbIyB
la8kpK+UKYoaDHBGvHlAnkh9upeH+pMdBndKoL+cNYqF9JXaMK0DGJO551rCoI4cZiUXgfl5H0mW
DtaOwe43Zl88TFUo9rgUkgXNwrxML877+dIaaKsGPNqKadc36ji7BXgtSPOMVbt1obsyzIQ0Q81q
V1PZreeeYWgRK/gQDyZJKrN3d6ff4O+ruCWWj/8u0O1mYcLpNNAE0ZemhW07d58pKflx+vFrv1+a
pdI2m1q3wyq0rPNmPwbG77m1tn772sOXv7/77UGFi0YDRNjrwZimenKt681ZmxtLSOE9OCChcnrG
i6Zivg1UTPTm1o0/miLUN8bOWs9LAd7EZl6YuZZ5bBTunX6+8W0dA5atu4WVzpEFdMHIDaddF0RW
rJiXhh9Gl2kJWvX0d1358bJ+bkjsSPSJkXlmgZPyBMzwYxGb/WXodPl5ECfLkca+6Y6gSnI1Y3eW
x0ihxKWv6R+qaX45/Q5rPSQN/brMg8B3I3rIDIdb0brqgXVIfzz99LUeWv7+bnC6QwKAV2P1j42Q
ClisMqz5KsQrZzoMqVI4v083s/YSy9/fNQMwyccdI2CKsxUF97HcFcM+UVS3OPNL/2sViPBUdKPM
09PuOS20Q9eqz4HmH0///rfT1L9zF5YsrINV0gq15gWsFD94xb3U8v6xMrOjGoL1LsaLwjLvJsP/
rUKEpBh2o921zyMFeB4LoSRoKY/NbGiXRtIGF/2klB/y0MrPC3BZa5dGOX6NepN6WIyUWK5FqVdm
huW1kSXO+ziytA77x0zFSTn1+jn9UVTpjQ7nkSzEvJH8X+mlxVbm/ejqJthOHZhbj02/CPeUUZeY
BODXNKcubq6nh8BaI1Kcg0byffA0qTfXzncrxWY0DKGhTxs7qZUIkeV1JvaToUVJKVW9BT6/dWWE
H52u3VIyLL/yL+NXltdFoHVx/lg+AbYp1B6U1fUUtl/iwSiOaaLYOz/PzI0RtcxMf2tLCnb4+N04
17wKhNm7OMIsoctqSvY0yFhQd87Lqli2FPKuPTuT1bDl14ZWmw5Rh/Z1J2y9ajbKHda+uLTrE/2A
UVcc8h6hPR20xDAfGnyLscDSyjO/uhTfkx1x0zBUGFtowVhcx9gm3es6iO2NV3i7Pfzbt5CWb+wO
9dG2O4YVVQ4Z9aSVakElgf1IoYqGYU04lrjgcP+uJl5c+4K6qliExWfNovqtTINyjy+J8uwEo+Cq
a0IZ2B6d0FXSL2Whw+QfyiGs9p0Vjz+MzARkW8bt9YR9JhV78NTd2Q0XUHgWmfPHUKNU6an2w3l6
wIa6C+7jMlTmg5FhlnNnFEbt7g3dL/qNbd3KB5SFgNZsV/pC8zgGPtdovZu4t4MdZ5eDqcafz5oV
ZDlgqMRGP2Pv67Wx9anx1QPj7ylRpo3vt/YG0qTDYXbKMIRKPGPGxTEFYl/N7Re32jo8rUwL1hLC
79ZlcDygqWE/k67IU536oanGUXJCi3GYs0qZrx2ti3H+dZX4PLWEJasEtcq1bIDzCclQBaBu8ua3
mF3YNpfqLSVSG2vCyiRkSZNQSI5bM2oj8aoyiBYTDiYgfbou8/zCHpqtS9u17yPNQZoaRF1Sd4ln
p130Ac26+SDCYPw2xpqykf1ba0KahVTfdQK9rDADGo3ExmdmbMXvxizn9jLCk0TfmInW+kuaidBK
BF1vg24JIm5HLjprxEc2pmAAQLPQ96LfvMBayxnIykB8ryDQ1GniqdlvX3xBJn1sZ+N3CSp8rEuc
TMQRDdB9W28l0P5+8YQb3J+jXBmxe3Kw+PTmXLkMtfAASGantup+rtrdqGVHHYeUET/vs+YEWTW4
GJ+LOXVcnE0rp70CW2xdFMJFimAHPZ4A57UiTQ0Wz4a97yiHsejKW6zjzH0F7vsxZYe9sW9b2ZPI
YDvQZlUUTVyhOY7VXtiRFuwjRd06OK09fRnw7+aePiJhanRa6NmTIS5waI3wsgp+n+6dtYcvf3/3
cHyf4Fc7OJlpfXSt+sbOLOyNjl97tBTzC7G0oXrHh2JuUjLFjhyTm9O/eiXWTSnWJ7B+UQNl9pBE
+k0dtpdu9VjH562GphTh6ChVhyHjH8p4wK886uKLMVKeAwDm5/16aa/hW5ioTQZw8bEDNizystkZ
imodUyX8dbqFtalDVgpC4K2x2lbwbc/rX3pUfaE+8R6kwlM9Ghe+Yj+MfdjvqOL5leFZfrrRlZlR
Vg8GOLkpPaY5Xorh6UVf+OO1hg/srjECbc+NpNiY6FdmKVlGqEwjd6lZHf1fzs5kOW6ca9pXxAhi
4LTlpKpSqSRLtmR7w7A8gCBBcAJIkFf/Z72r/vS3rIjedXRYVRIH4OCczHwQu8luJ8bvQMc6Aw5Q
BIzBLT6c8dztqbb/LbYyeKspdI0/gmjSJzk6md5a6qtzBcGP8Z7//bq9856wN+93DanuqLgGmWgL
z2IJSsTNf/tvH/3m7d5q50QnUNgpA+6dthpLuQoe//7h792HN+/3AofE3ou+yrsheq7WKPOWr/H8
vUOvgmn6CK4tAD4fiWneu0hv3nik3m+APw0SvV/hA9a+2T/VBDz1f9uK3ooKE8i9edQGQF7zfqep
IfVYeqBo2aXavQ++470/4c1rb0Nd6WhkCTzne+raT6T/aPD/jiYSeNf/u4rzcCdIGROgXWweW267
tunYjyh0EIlAPzGd6i2AqtdDlDlyd3fnJ59WM/VjEcGYa8B3BOvvxqBAnz6YNbzzp74Nb3MeIG4+
Ndfj2mTAXFl0J8smUsNHdLD3vuDNpq6lNCHAXFFuk90LTnGrN1ciRR0u9b8/3O8U/G9VhpNp7Q4O
hy1sj0DMtloeZNVd2mr6HfhracePLJzvLJpvhYYoGQM2sA7fA2Acaiz/rm2ETmfrHToefSBMf+9L
rlfxH5v8EIHdXhl8yWLXNvU6cqG7PG47eUnI/MGu+d53vFkNeG2RzmJhBmiAUdR6f5jF8jUKg99o
prz+/Z68d9PfrAF9G8e+zypTLLTu0tjzkGjjuF/+t09/s+2LeGt97jGEwcCgC8rbJC5AdZrnv3/6
OxXL2yRQjlYbI+FoCuPPOpVhBU2aSQh4rcBa/v0r3rk8b/WGclpJj9m0KSqkHnwZ5IREr9Dfow9q
rmuT8F86JG+VhjvAxKMB4a1oJjygdkY6vR/cUQlO48APWsQvdfSRefC9P+XN6w37N9tZHMyFTEhX
Br7WGfq7H4XrvfNuv42/A9KZ7ao1czH2oghIcAFYE1DoefxjCfxqzfbr7zfkve95s7HbdURgXLTN
RUXUowzFA+i5t2oY7/m8PV0NQR9sLO99z/Uq/uP1DlobemzEnVkJuZ8wQsYY6lGtQCZFuso3+ZEq
5b278uYV9/ahG6+Q4ULAy5Qn8PNlWOQ/ylx75w15K/7aYT2p5DLNRTTQV6n4J0Rd/OkH8UHV+N4v
/+b1rru66/uB2yJI6ij1KId2f6/64u+3+p3V7391+D9ugSItNJc9jmd9BZpmsYGbjRBR28mu3EKq
ppJPA/0od/6d+/1WC1YtrOKkwZ8CYMNPROnfoV/4daGBQPchPg7uI6fDO3/U2xS8oa4iY0J8j9eh
qQaq5cUNDti3Oj7E0HD9pyv3VhfWNlhY4v1KgR3clAKlig1qGpc0NvRh7qr/NgB+Kw0D8s03XRBM
xdLapezqmAJzG6mz2MBc/fsf8t5defO2bx0Lw31ap4KgF5DCoPAT7LRzJ+r7NVxeQUD7KB3vvS96
87rvNZiTPTpdRZKoMW294dS1Pjj0gbiPjPqjx+WDA/x79//N+66jLTJRXA2FbJc6HXgg0mYfdDqF
y5ROzv/g3XnnzfTfbOsVB1aVNACYSTPWmRItwRyksR/siv/L/vyXfeutYNWSba/sJNA5gaY4ajHt
3FjZin7NkG57Xle4xlvPvQTcHWFnviSSjyUCUK8o9qA0gfP/4/PxpvyvGL7KQjVe1KP5E7JYIs5u
eBIjuRsQERiO/83Vz99q+jCywGBgS5KSewEQZd7PXunPf3/E/70EANzq/240LaGkatkYlWNou4yP
q06TNagO1dzZ22UX9hmKcXrTdlVd/v0b//3Z4G8lfQTwz35Hil25V04F2UyI6W+BXNPxBwvDe19w
ffb/sXAPc2xxVhmSMr4ykOcxVf5/Kyh58mZBQJTdaDaKj14ovdlBqU2iOf9vl+X61/zjtwapRVZ1
NOKyXCO/YgFrUjeCvfn3T7/+gv//G4NM/zef7iPxf996nju4BQLdnvU0PPhh9MEb+d4lf/O++wFk
VqzreI58jtIF9J5r+envv/n/itF/+9Xf7PIBUrPqiWmOFO/4N1Vr8AvB6/ZkK3A6+3n5ytbmmx2m
Szjt242rF3sYtWkfW4QlFbYDWddtfZ8SZZdMMf6JJSFNm6T9KD/x31dU/lYFqAcyNsr2EUYruvmq
RoW54E52SPXJeOIIFHn6+3V453veKuWk1w48Xquw7AZvPsDWu+nf1MK5cxDASNZ3BpXPR80HSv+X
cPgvV/1trl600UovzagA33QrWKBESUWHog9grJrTSQUET2k9wrqX1RNNIp6ydt9wivAHXlEo+cwI
qkavhrDuyoGIpkUe61jN5DCD8jp+Z2yFNBOH/Abww20S67TCUyIZuU1q8Kouy1ytJDw65D6MUNUF
66C+cJiL+s890ZNLFwqUEfKKfOSSsqbzxyFbiBndUG77QCKRb+OyAlnHwUvM4kr2XuqiuDmxFvRu
6AGGL0EEQJZS+/Rt6nf+B1n7cHhH++hFt0jo7ipQx8NgB1vTkf6EOLL6NKyhf7fpxMCKukmHQ1+X
dN58o4OKy+8rsJjeSeuGC5tG/SRPkGCFN6vm6sb6QKbSecM0sZUwoexx3QJa0TEk1vbAnZbo7lqR
NW4VZeDtPAUC+6jqZP9aQ4H+osmUxU6UKtTHPp6C6yuWsEzJ1bm8qliXhY0fp7H1MxXygtFEHhF8
tdzEeqYlZKl5OwS/hmk713AIZSRyd2wdywBM8KJa1psNCPGRJmPuLxPJZBxlsw/4t9nUYx3SbBp/
0fm26dcx7R0QzghPBgPuFsmwiPQvk7G+mUd1ctsjkm0yYG9hY7jteuy4SKSu21RaBFquPXYui+ju
9jvf1U1L/TmzIIPO86vAntNN+KnR3M+te3Xez5k0v8AieGXeK0xfd/tILy4GQbXVV8BraRSuFYLD
LDRJw/dl+YUTZegeV/o0bdMJeUrpNMmjpLhiw5SG2xcAgvN6n8/x8ryK+oJrfge3wjFw3aufLAFW
B4fHeJNpIPcH2CZAuoVsPjMQbDjVy0fofJHwVYX9wSUwIjtvmS/EGJ7FrOovNRXVDQTYTAF0raYj
HwK25Xg24WEWDapSNCEns4GIG81Dvu1jcsGl9dMVux7+Boxn+57/ZBs9zto9NY0N02kNTt2kztXG
s6hhl6VWpb/Fd7Ravk2L+NLUy28WBgqR2UMOx2ALP+4KU65Xv9BNfLZmfgh2PHLjyNIYQ7JCq/q1
34MfRHsvPOGv857cqUhm/bbeWt/ltUe/rCxE9nO3Zb5f+0U01l9jBObAEp231FyUbPFcdMtPb23m
FOS1gssR7OCnLhaoH0sxIPdpCeBt39jBl/Nzm5AnBqgxH6Yo3frhke0Isk3cXUBfSBiVABEUrgnO
mkYYJPHky7Kqu8RXjwI8ja1xZxXFRTAsQESMude1GDgcWZiUHiEXVXcDErbny4z4IfCBc1H7x95v
Dgi0KKSNDytxN0gruRW1TseG3I7C3MOhIvJe9oWtxREgxUy28htet3RX1b0Q20vlzyA2s2wn39o9
eojgi/PCKIWeLtuw32MZrCF50/hvMNEvEtFyPkDDRN/zvj+YHZjEdiig43yws1facLgIPFJy0AWg
P8UKygKZkyafrLoXcjpY9TsKf1LWPsOfc6NlDJcaqsY2ONFqzsKJv1BZ40Rbp6w7Dol8ojE9+gNo
NwLHKrBgbiifmhxOxTNlftmCJ5SOEvc0nlZ1ntegTi2NXzfSlPHSPzALx+GwsFdEZaPJFr/SYbjs
VxCEW8Cb1ectkeUEQAEot3q9rhifVbs/6HU/iIo+dQ5bab3BhAhvKsp5moiC+9EDdiNkwqwBS3sW
DGVo/eoQ1SCJJiG8GsPcAUagdjwUNl9wds5duMhUGOTLWY/zb3tb6Sfw25Ih1eDhVoW1VH+2DeZN
KaQ00YOhMX9qnEviNFq1fdJEbvlY97j97aQy8Nwv/lb9CrZpyjTiRsIM/9b2T0u3eQ+cWOQmy7GH
hrTxCN7rzp/hjq/jNrqRnNUvvAMLA5RoEIbToVbRmIYBLs5zsoJ1msKUgBxx2fCog6N+qEwaM2M/
82XRz10ikHFLOJbUfEecWp8u9dAV4exLlcWcOXO7ym17qBCNy4qtgp7oFPSh+hFjKP41jtBl66eJ
XTg33h11Pc+qVaGEWkYndDk7O3lFRxKUMwEAwzedF5gfzIOWOtq4/IYYXyoySP37r72u7dX1z7N6
2fW5WmWcbV2njzXFJ+bUKV8fmRptkHcVEk6PYbMtyXnoKtL+Dr1gto+k6fiTEwl0KFR5iqVm8IYf
s6vdj6qi+jlujY9lYuBHh7npHQL9NlcM2PV/b2pYSD7OQ3IHM9XXtku8WxOByFeYeQzwii1eYnM1
x/CPQovFTpz0QVkZq6eyUSbBWm7ps6Rx822v6h6vjcKG+WTmuT+aiMinaQ/8n0IggALEp9qx89Il
4x/RzcwvgISy32CJdL9l1wDEvIo235Vmx8kL+aWVjv5idOED7iOQzYL420XiLn5vIVtCbJyZLgs4
oj8rfzX8YdcquZmxMT10PBwfkdmhn7ZuHA/cJhPeQR7GOjN9iB5f5Sb/UPUuPu61IOnCu/hF4qPw
lkYT6gY+719m6C6aU0zD6Dg2o8wBdfk+ET7ronVMho99MslvVyAkTX30RX8aj9pytslMj2YGz+He
ImnY5WrBRjxuvMf7xRONjWnj6j4EhrzwQDH7VK/B+rWLifvCZz/63BvSnTABCEqp9XozmFqWSOCm
hySItgsWzOVHuHjTXE52bfLWmPjABX6nbYN+7QpEzpIk9j4FGywZW9hA0BvhKmL98Lwtwza3fJkc
0U3eN1uwYBQUJey810sXZNL06o/bx+4haOYN2ehLfavXNfoKUHuXeXVNMsgsWbYGRONbRuxgOAHW
MWihLUNa1u+wxmwG612sgXW5Wcdxmi4y5sRlu56w9G5OseERKSHOy+CeG1+tW2Kfpagd469TkvAX
JSu/vhsBKxawF4Pt9qqRSy1zEAlJlMW+IMuxdZIGhdMocKrU7QCLHByc2Vuxw6XlpfvihocA+t85
JS5y85YB4z2EJWLSMW2tW1+INAIrvvqj8KCuHljwuxoFcicju9hi6wa0JI+Kr8ZOxUCRxtKBcA7K
fI0F4kEicqzL2rDFJpbEXaalnrspA+jOm5dsHLzappwHlKLg1exRNg39rph4CpASlBkxehUOnGP1
BCjTsqQBq0KsfWvUfXaOCo0CMBZiPIoKCt09rAMUMJUnSREFm/EyHyW2umWaTUNusQo+6klU8rw2
bZAloMhPZbe5ATx6TGS8Hyh47HbndyKhNwkg67TJ4NDR/BxHa2J/WwuE4dPaejBgrGQ2yUnTlUwc
0iJEKO/ZQrtE3kpl2+hTzwHt7dOhN3Y+rwvd7rDGxFtJZUNUscrOS06jXQMvB+qR+Y/rWK9IMsPF
/jaglRijRqSLD06YYV8ADmiWTLRsRXdfdc0P4a5HuTWicXLDu1H3qURm1p76muoXv0Vpkbu6Alu6
U24P8pmjYOx8FPKQZ2qZXBJk1m25roZgv2smwKIeloY7W/ANUOwiBizQ4Zo74Yq2i7cor1c2tQdd
IeM333otf8OGYpvD0JFmfMG92ZAdA7ijzZisfZtVeOGXzB9XBKkJf0aBRaCQhI4WFMgWM84lrEr4
TKM5g2e2Z7ecmlgdNIwnNgdbbOcXgBajVzVrLD7D1tR9oYfQ69JlgIm+XNdlCU7evKL1Ffi94TnS
K+PmME+9HfNgrF2YSkpwDSmv9+8eEtBU2ri9ropgp+aPWBlJQNYJQvVz72v5ghcr6PMRydr38cya
He3nddYZImU6mi6wUOmjNTbys3hN1JCB8RfVJUzG/XYHR84cZ/hRj/80LddDBtMGTt4Dn5YvgFJi
6a4QU/S6D9z9MTHbXyZJlMls0iCIDzcm1gew7bYoi7bGQwJDS/cLLB+iNLDMzvmwxFFcNvWg6ny/
xhukeDaIvUmEZ8O879rKv2Uwywcp/F74NwJQCXn0kL40FS4ZtjG3LgZkBp+4tiUDjgRSyBkvHjmJ
cWrYryAwONgEGK1+rzq54lTQMu9XE45suxnCbvEOXILWeAAuwX2qZNgOuVJUttdIfeqnUUexvImw
qbqchnLk92RtqwvpF+8Erdf+M1EEkQ8rsgIWBD8kGWSGqO8QiB+vJxGvnJajIVWQIkeVfcV6Ibqy
oqFCfrGKl0s/mujHhrJIpzVuZp07UvHfOnJqvwg5jPYAcjz9PAEUEReScNAJV6fMcsEWtFepTvrQ
5RuxfZh5KDOqQz13AqI2YiOabWKJXvepjQNYxOsxgqM7mds0xl2kh5p5KLQEMgKWc0ObiNwurMUT
6xRvh3KfCF5OzA95cmGm8vtSL2J0uag82heEQaZZesPmxzgQ4bNxgughnW52LOnIUqtGRDMvLa1S
jECS7VI7f5ozWA35XmxzaHbspp2aH5H6vuxZu/uLgDTTp13JBKtIHkHQFaWR5+0vsp2TKsdeaqDo
5zF5vj6VDzAmIWu98bqBnNBPC39cS02aoiDnJp2lX9kDljiIl+s6aYYsidsBkm5OCU3hPArbdK8C
Ut202zREN9GcQCWwrrhwadBs9nVW3WxysyL6MzezRi7GzDpI8UOFouvUNvXs5xzbj82jsJ7MGa8u
MydhYeGDINIH2S3ArvQ1il2tM44DJU6uNKkeelP79Ulfw1bTqIJyMps1n//sk61C9DGi4S6eKoLq
0814ZFVYO4TURhhYZX7ENyS+C528WmY2nXKc4bpjWwkdFTved5XxRkYPoIKa581dzeGesvpl9Ybg
U7tBB1V7XmPSkaxBhPaJ8NH7QVB6eNQSVRKOvmA1Ya2JifiMjp+SELq1O6QHTIS7vIs87c3pBiD9
VKE9ZCKnU7IP13VgDSu5t2lTqesqvdqFBc/gPk5oo4AZ3raPjW9nAprzcN07rTca35YB7o354XuG
Ni41Kx/b29XNolapAww6OSA1BM1dhxgIcQmwMavHRNg1vFtRf8+fZoXF87iYfU1ubIc863xcabWd
GWjbD4iyFfPnfhgqTFo2TO4ZYmVQ5f2sJe/C233pY/+CvtNUlZp7dDyNwnIV46yuzNqkq2Mx/zlL
IdU9YUjMODqoUqe7fg2NhM0eYFUcl5ItHdcpIUfCktncB/Po6R9UulidQ8VmtLZ03an617BOU3+2
kI0o2AM2sT9XHmnMJ9V2QX2B87NhR6QPherOThTU66K1vgphZvFY9XsHKMjhUDst9nUBjluiBo0J
b051Y7bhMEA5REUKx8LiF/OApJh0wZNBnzSKkBOjHRuPmJIv9M4fJGDa2US8FiUe/BJrPnYRktCA
WFl/oy/RYdsFRtMMaQejPMPmLan62dKuXz/xIQb6VcRSkacA8xn/jw8DBD0GHkcTwEx4HV9FDEl3
k0Zt38rXBTp1DxUUG1u3ZvMY8elIvMXfXxF+XZtjNdSG3ut9nckNqMbuIeqNPs4YsyxnnBHC+jtb
+rB68aeAmRffbZBwY/31LC76ysSOhtqwD8irTeuQ7JOfjlp73X0cmd398sBvZBDlEA3XaF4lWgYq
i1Zhw1tZabq9tlM0iJNhMRwq6PCuOkkF7lVbaiVF/DswtiKfcYSuXLmg1l4efOLF3md/pnF1GjvV
THeJDNo9j5ba158UwhhwiISmEfCYdA7hOYnvmh1b6ZoiF1bteb/6uwuyeE6w2WFx9/yjqWa/U5jO
+nHYpzHKuAXtFFAEcehg6IvygwjWUB8cFNY8D+vaa3Ptx0P1qsJhRaODOb8bL0M91jRJwRJxA9Si
ocGyBlnVQG4DIvlyT7SPcPl9qOPksxsoEtdi0tbms8f6GI9d5HsQZMqwbpBuHLAdXVMs//vtoPre
c2jtBZPCLFG0Df5BwOfpzsgJv8tVAduKuxFI5+EzKlMqhpQ3WENPCNtrDCQa+roSiAnN0DADKjJk
xeRXdMgAPLHtS9NCINKdta2mLUGnBQ/e84AXjT1PzbQxdPR87N4sixTr/RfEiG2K5cJEAZbEKFwU
LDi+P6Cr6S1Tt9y0Dm/Dt8Cf1qWkUatIhlJudievF6ZBOSTsOUG9vJqUEd0tp1itseyzLuwwVF4h
xTM5iwmxB2/e9uAW8+co+OKzZLB+alVFlkdkIzemy9YZuShn7o1X+CLG7OH20q4otdesq1SDMTXb
gLG/QXnIIU0xmILdjzSs2F3NRLI+ENpsDdRKwVwrqH0Y8t7mdNFDK8oE1U90A5OZMChR1GyaMui0
bDT2KiLR6Yj7Tgc9utrttJ6XwSUiRUnNZOE3ZPTxhxmTFLC7WTyJ1yYGsAjhPBSBS8xwUFx56K+y
0QgUSQPCPOprX3SZcb5Lqegl/STXfZhvFxP6/ITwCbujUaBHVBG6TbrcVIFkJwgS2VSgrTD9qvaO
xSeUqJ1/AfxpNmW7967BPo7M4lM17PWYCwpN4xOZqWCvWxd4cYYyzKOHQQ6SnwdPOg90kY1uR5oE
LZokkjTJ/cgsQ6vNeDYoGGMiJyNhB6Sambbc8Rog4B6zbYyeOzLUByGDZcwC6tchrHhzK+96PzDP
EFzgXFk16HjkXT2PYblhXl0VnVh7vO2dxbkSkiu+pl4TdvunCnhwUoDmHWNkgQ7GWNitYslnWFOt
Oka7X8tfZufoN7Qcnty0witqvvmwltCyb4LKPLYRDgFfIkLC/akme0BKseDgfAQKDXIM2DEG8E40
Zx0qe24gs/ddiGYqciw87PJT4mdsXjbzjKbTbi/wtTGS19qXVRlytZy72Ln5yBC5NB8kvJTdPRpd
030vN9EWygUkKWeB7LcSG5w353xBUgvA5HvsZ/OMUrhO114lax5Nsb/80nYI2wIT4assBXMUgyNc
HEx/0IhqmxJFjHEpjG5M31YGi9+h1tFK7vrGi/1n13tJ9NwGbXLkvUWfFE01UUSRgJrFbUzws8A2
UmXtpGWUN64PYJFz096gPwDK2QHDIU+nyO/q9GWSISYzS++FWK8n69BHxJrxEq4IHX+OVyyOXxGA
icNr2kdxjZwNnJ7afNgYPJd1ovhXJbHHFxWCqB4tUkZQbyRqWT9BY972z34kg2ccWnAGcbVBLzOp
mKKXdexE9QcsIFd9iROx/JgkYikK68Ta3VjMma76d0xXbo2LQvSllzAW58qizL5tgzieUSZUvf7i
wg59Dk47Qb+Eq9gGnibtVvEgVZJ59kdbb3F/kGRoK9jQ/Xo9cHT1/1i2Max5ZG/nKoV1300YoUCh
OqVQ1qh7m9TTncXPrumq2AYNB5jaD6sO0btXyJR7FFOHUctS2aPeTHTxQRf7RIld2Se6UowEaLDE
6IWGU9Ce4I3dR7RdIvZ7Tur9Jt5scu78OPge4rBcBovbSl6jaYfcT7SFaY1WrUlmjA4IIrHGAEp9
nqzzGZMDZK1sU3sXw6FVhvh/uQn3OB/mDfbkVYFYuTMo2HQzsZu1Ywm6lMR96qEv+GY5i6A88DR+
EPqhS60Shcax7T7raoOrAt7W31y4+kQHjJyGav9WuW0pgLLSaxoOSfWb2Vh+ly5sSy8aDQ4k6156
taTnsEabJd2x8961ccIMZkNdwErEIy23HvfZUWuK9Kdt5MDfweiaiSSpfuB2et+bKukqdGmAXl81
0qUd3SGYqQcy/QlqDTxwsFv9xbemu+/V5G78KMSRqu5550qPTkuDjUEMNBNxj4kbF0C0QubMtyKJ
Av8EjXZw9OkiD1Sy4aYORwWLY9B9HcZ9LeWajEUj8TFpA3evRHeYswbDLLcfva2L2wwtZB/Jn6K9
dLMy54T2zaHRFq0WJPeNxdqzMeeoXERK7A6G9NDhOGCn2bsPhta/8+EfOKP9SYqNXptkZidP3HSy
wLYS33aUEDS8Gpb8aroQB9dg3PySkK4qwXIJn6Jdyvt2CBEjSWmUd8y1UcrNup+miLhCKpUUQOdp
5G+KgGVG67BJ/ZEht7c3foLlddla5CAkjIO2MTc3W9/Bkbbg2XmdhYGhUKIdl+CYliYISSx6QdEU
rFz8iENy8LVuhExyLAlKZUnIyUPg1XGckmWIfkoPqWQYPS841W1KqXRqXZziPKFBe0qWOm8hHnoy
yeQv8E/Q/ofHvO0O84Pqe9K44Njs8fDQIZ3NFiNCE/N2NHs+NSCvu9Dz7wBp03+ouM6yetxnN6zY
NWMUzjh2Bmw5osdPoaha0YrA1JYh4j4drNjRkhqQ3o40ImUv2LwBdSQxFYeGmOgzVz69ZZ2c4bdW
YssissTkCshEH1K3AeSsCsZEOB+DNV/AaDpPdRR93+JtuKsajNHqtotO1NtIn1Yo0s8VRH7FhqS0
k9iRkozEUsxgFcLOsraX4m6hEfmGljwOnVMfiV+xEk2WMH/LDU4dt15M5ocYJ5avNe8Rb+8h44HB
hCOZ2vKwIVdzE7p9PO0Q1X9uAUJc0k3PKF04QwS+50f1l8br2WWQcTumUx0u5yqKtmM96gWzBWz5
nypGvCefrdFcxlWPySli+keMc9RqDui9XZuttEcpM/fT3Yw67GC6dr0sIes/rU0g0Q3GlJRQxB6t
g7zjBuJ6i73gJiAugORQ7rfevkO7hC4vDfAUNkqiAu5Zgxa+ImUTB82STmClZN02dLdzPNlymd1X
MUM37KMZg9PCEB9D2LMf9l38ENviIDGrkd/djMGNt8Ib367xkkGMYAqLed6Nn3CbDdhfz82iMPbd
vWeDrylanFR8EKNedxTdLz2kQ5mEERh+wqorSbCDuAqnSjrFc3hAXCJG254CRNivt/5mVNFUKphg
L3ZZOzRV5upEAsf+uEp7F1hjr7XuFK6v22r8k9WNj/F97BdJu9c3k13oNZXFPmxxs1zCKKHo6XQ8
VqnfNzoPA5+kOHmyfI66/uyiPnweJebbcOZMB7S/kwNCRKeHUO/umHiJxFlt71AMJeaprwGHncSC
idEu6+13xBJbJtCnZ1us10zjdJpFFuSLgCVwnU/CO3jLOKR+lBBssX6NJtjW/yG9fYoBWYeLnvRl
jW79Z6G2OB0FOropFsIKQ3N0U+n0/zg7ryXJjSxNv8oYrwc9UO5wrA3nAkBolaqyKusGViILWms8
/X7B7t1p1jbJtTGjpTErVQTgcD/nVyd6Mjlot7oJm+6tTmwkVwC8hikrelrFl5IoKfHA0d3WWzJM
P3X0xNESEIcX9zu7LRLe9LimGHy9bIjtyNpQSQnzMAPdyU9CTxn7Hkl9Ga56Zs/apznXlmrbp3Js
DLjWcI6eKqefw4vF9CT6e0y10XgY2e/7PIATXHQmwVZAUMFaIrAEOI1sZyo8/N4l4c+OiLLvqqa8
/EwA7LhsWqGYW09c18ItUgnKhQRsYtc6AwAGRTsTQM80MnNy4RoU5mbtGM9qI8kI2YO9tnN646Rm
cv4+2BZI0nGZtZkKvxlLkeyXpozTR6nZUfqD6en4EHVZtkzb6mGm8m90TXlnecbSViMrPCE4c+yb
xhi8OCLo5QNSi1zuQuQk68HEhu+cYrImUg7/rrOyS+iEKn1Z9cWu3514iIp32x2rPPEMl6fsR2mP
VkEVPzHBZeuOrTSDuV91iwkWJpNKpmapqxT9wJjle2aJinZfpmmdEVUIFJn6VcKmXvnMhu7W/Ugn
UzzGazjNu8rVpxJdgBmHpzaK6/iNTN3W/jYhZ601wOm8Cp/KLkEH5pVlrmxasHhytHuznTnfCliA
edhTSi09UiOdpO6bbs9waCDN+lztO0YA1KB4eTh81sy5zy6s1azZrwwHWFCu15CRAnTV/e7WFjm4
RWmyngvmNkS+JUSpvzZaV8D/LcYyaIQiVHP2BQyr4TBgshFp9o1DMvvetJumPxgc5PUHd26ZjnvM
dZuGs8uHujxwBxjmEhipNlsVrqSqar4TYNcVxzmkyEw8jV6p+WjlZeGcRWVo6yuRlUZ7Mau5zzcs
DG6rj1qU1a9cPimDyqb1ClISBqaj1OfU/lC1BjuTl0UiN951d22TDzyJ1fiMeew+VTwKpWiPJpEc
qA8kY7xApdXiOm/ayNH1meBgu3ghV2UxOFjbqhtelQ40jX4FzHOjOazqB6MiafhRWElXFx4FfrgA
Euhln19oaRvtVJFPtVzXyM2XszPXeUM2nhrqvru3rEz9sXJ9iF7NNSy7TRnqWckGP2rmgw1BUzke
nKflnIjWWertZJFFv40rRs2yP9eZHC6NFJXIPercVaMwycMsOaRdL5dv4wiuS33udLPxonVRNexj
e3KQKMO3yXXL/Pko3C926QCDQrivxgeiFt0S3Ymws2MVW/MIJzz00wdX6XlR+5or9ag8FN1EtZhk
i9sfw8RyLM9aBZEhMZ1H/Qg9UwOGNqoILVg+ATnRACxmaWluOrxhnbjmgz6504Vbh+hu28Wkjdtb
4ST5/FErFoJHvNjorWrYAkaN4BfVKo3scxx3eYqOdox4NtMljKIbdXU3LQhNLEmNY2fgfw4Sscpd
5MZt14hnVYCw0HIipqhqRC9xnZJNBfQ0qFvuuoDqB2R0NWTBaqVO2wXR6A764kG2qyHdTI49qBfS
TIoCVKK1h+y11lAyPYCltM1j2qahegc0dsdnkSWW+BAbPCAv9TJkxpPSafB5nmNCyb6S0B7OMxrN
ogPiIiBjVlagC9mr01SPc3TO4kzJs2GvSfOo1wP5mXk1x9Mmz7u8gZbX9VD3s7IeutOSqCW9OCby
k8dQ1NP8cRnqOIX/7Wwo7qFQMMpdTzpBIXRnfFlzzGH+XcAtznFsr/p3Zdz9Knug+syB4A+XFlFH
rqHzUuZQ7xsrEfbWZDDv9NXtJjuFmnJD+9SE2Yjoo7Y6MY0HpCqRyyYsdRF6PZOfDKBTSOnWb+su
mv02pwEGwFvRkx0RXtjDZWHoVhndSqwm2bkT7aBemxbwxbPnYqk2zdD304aM0rLclNmin9FD6E9p
HiOScVuEX0FiaPPnQuvRG80T6PumnOiYQm2Nni0YdwaELQVcsZs8aRF7DQisaU4wOKVBM4h2sDzd
MZKDDVy2kBk72NluYp033tBjYDyChFn5aTEVsE0/NlYFpBqafSCXCXHhbNYagHgeCcERATj20Jpk
61xdYH/3oS7AJ0bf7hgYEd1ooJy2OJPLKBdGh9X6suo+A8ak9sGcovlrnbPOpB/36OyuGjwDWpp1
zKsAfdQUepqT0E+Z93Wa+yNjts6qilf6i5zGnkHDqY4ERTJ6wddd3iOtRSm/j7kb6Y9AnXa8zRF0
fXRzgjhuEfRzRX/r1lOAeqNE69culIrMijJN+MfQRALiVbiFa7ZKkRjsX/k8OZ9dEWfrB2g7sN9u
wQRmL+40vkSGVX9mcmb14EYur4muxpmu6eqUam/h40uuqEqdzB9LXs5utTjRd1nqNOKcSd6PR4vc
yae4NLTFC4u10/c2Jwz8WNLRz0T5NH2qNTvML1kTGh/bnGbTj9JOa7zUDAfzZtBY5eemje3yodIt
J92RWtEixSjQKlxDN7ZCv+2Sqv6eMZEEIHkm2GtfNUmG+7pp6IHgmut85/SRkA/ajLjUF40zoWyC
W6rqoBJMavH7QhREy1DAswlnQj7btaO/QfEXKfBMLUMvn7KBFDoNG5A3lJGRBK1oQjoMuS7Ptqqa
yl8da838ENRPegurVD8sbig+po5N4Ftsa0CeGs4AbSvYzMltbYzxU+l0IE5xjdjI8WS3xFnmdUUq
zN1QzdX0nJGSGXl0noTd25yb2jbGKO88ilLF2o4Clec1mdNw3KyJlXxd13muN6Daoe4JwhX0fZn3
9fqNbSsNfWnzjjdtH4MSENprmJsoYyj3Jaw6/l1bmuJNLn2XbULBc5PrBdIIZMc6UkjYSLSKcTes
vg4X4244NmYnYKDG8EOGTW9fuGsZjUeaxt/t3GCGB9rBqPFTKTLTn9pxKX22txBApAD182mw2/S4
uGJwfsxTY54GGTucK2UCY4IUe5GPamQ3DBp7MuNAQceMJzHLOQq6CrhpUy2JfbKZAAW1mlUrp2PT
3WtuS5cVuhgza5Sfl2sx8YJB8A+OkcvZc+inuhcOHjMN4lbm9q1u0SH5OVURfHfBD+gIZjrrZe3o
pPzCLKZoLypN/6ryqnvjLLCMrZ2j1fRJyx+yjdVH9WmY0f0GVa/NuQ91494Q0BWaNxlr+j7UTlV4
WVwv7sOKlPE74/9oexzZEd/r96JCNasXiklEseswbaAaOx0ZHYiP/mQVRBQAzIoGza3R6gznzScS
386DKRcdZwLb38Zew/Fer/eGHSSJ233mxEnTLQiyjbBOaub3eGZgI5LQqZPpbuiB4n0Cvtz81DLd
hbCjCWtDEEWDZm6KaVpbpmcs7Yl0nbE6GJG2fG1LmzJgWRp6MVrwNb6xx+fRsTJijrbJMAsnQKWQ
DhRWEPSsF6ecbxpaQeUXWoZOjvnC48WlZZJF0MZpu36Oncx+ZAxA/C6jGaDNazDyFb6Bgav/MsCV
qnuuJGP6Ziau4Q8dRhRrjACK2pcxc3V5DAHeocvWQvPbtHNGlDDKks94P6EgK2uJS4Y5Nmqt5zdt
5lzyNLcKu8WLZNKF57numvp1bvCHKqply502RgGaPNO0wvrCd/dA3aknOIyh7O2QQrj00JIP+DIn
fagad1POtozfOjEs+LAqozKShhg2tmewlQjBW8ioR2fUjKC14mxcgn8njd2FunbUDoV87nNErIhh
TQf9SsTs7qZvXkqLMUFiGYbHftH0TREnUNadJjZMyUFfT6mDHkmrH6al/qzPqt9CzAxPeibdE7ju
+DaFpvuQT7qRefo6guJkeraJamlsm8Zc9giBysc1J1957NC+646he6nmCj9VC6BuD82BVk07DwhU
HmXbC1/rEMskaQFtX9WDxRSO+o7fVvYeMKp+xYVeP49jMQZxNDinhsrG8nJUEyC9gB/5NE9g4Un7
irxqYIrQ1DFPUBZ7a6zDD/YaRVulGyVyYHvxRroWr28FaEdlx8fVodgworp6zXW3+Rhp2ew1dmTU
8GvVglzXAietrMzPR0PzZwWu5ohY+l2YtWii58uKqcajJV6DEMDvwR7m+aVBzUnmYxLu/71dVV6H
pZXvkbDZTEKOwsjymrYRqDvdlJ3lz20uv+VJ/Cvjyd0i+U8+KEnhXVRll2/6bbTH1bd3t+arvjGl
b2/MHUW6Z3sYMndZMPrhyTypPba+jf2t9tmSCN7+i9fxB4apn1OXRW6NM5xIvgmjT7pixcanER3f
n7/JPzAw2uonH1nFWAk3TBxna7AxbiSCU0aEVgkaT4YbezGk3Ee0rsZBGc2woczLvLrEazwRWVl5
DnLkfZ8h+aKD+uvXdDct/qsL/5MBjYEpTFBfcAK6U2t227xXdvxQcaKDu5r0XB6A9Cr2RMOTJzz2
kTP4SBpi14cEroa/uDJ/5HKyfn/3o3nt50RrnS09JbOjk1jOFydE7E0BZe9Rlkp1+PN78Ec3+CfL
Wtt0S2dbltyugHrOMzGaaREYBTKFfZZU0Kd//mf+wBn3c0w1JHvjFpMpthAKJkoho9w0MJv/wzfx
kwG1bsXYkUgptqNToFgwgAKiwnPqvxoy8AcX6eeI6r6JmqKOQvKLwCQ8HDKH0E2vBM7+VV7cH1ye
n1Oqe8yfSB2l2Cq72eABRVuNrfovFtMf/fKftpJwhlsVNPvbCKGAp9qRHTIGsv0f3VnnJ5upmdUW
ul2ujbkW0nN64NFurZ7//Jf/a0M4SoLfPweyNYoJ1z/LJga1/d6Vyb04kwsRrLAGeF/qAdM4mFUv
6uuf/8k/ulr3f/+njTdWEWAZc6G2AMbio9203TU1oFz//Lcb9yf4X2wvzk9PtpMulhyXyN4Oadg4
m05v3MpnDpbIvsuipDIKGxX1iB/rzrxB3K3pm9GtehhIM7WiU2yndfRi87KSADZy0qK/38b/+Db/
r+i9evj7S+j+6z/5/FtVL20Sweb+/tP/eqkK/vvP+8/83+/56Vt279X1S/He/fxNv/sZfu8//m7w
pf/yu082ZZ/0y+Pw3i5P792Q97/9fl7h/Tv/f7/4b++//ZaXpX7/9Zcv34ukDMAt2uRb/8s/vnT4
/usvNiuBRfkf//wX/vHl+1v49ZfLl/hL+6WL+/bLv/i59y9d/+svSv+ba0D1uCjtLUhfl2Uxvd+/
4ph/k1jRhXDwQSOgv4fTlBUd0a+/mObfdFPoQiE5tSxHuXh2u2q4f8kQf5OGYCyNtExTWoayf/k/
r+939+i/79m/lUPxgEGn73hL4jff63+vJ/6ArWzbMRB5KKkb9v/zGA6Lmu940kYuceK3a+Ie+/sH
9lz19w9dmma+Ie3dWsnskNX9Y6QKIIik/5DMUXXU7A2Un+3luBFwwuRG0DHCw4wc42KKaqPSSV0B
z7gHovutgEcUvQwPXADDN3U397g1+E6QlPhVFevXXDT2ZuqXQ5Fm38M6Wy61M1dbc7KjTUwd088i
/yyW8bHjPD329qDvaGpPpdLqUwOQSOjV+lUwq/5UpwPzjiQYlF0cwRuyjeHo7qbPBTKFmOoQyd9r
mdvdra11Ily6K6LQlSjleTpbo/tqZCsU1mQgg41s8o8GlP+yrPZOWnxc7bY9mAPajNzFJz9zkfdO
MattbcdiM/Tt4lHjjxfLgs1pHbK+0B3tM1tbadXrW78A4Y6dPRzRMvr5MhdXuzOWTe6+NLrT7UVj
Ec3QPwAl6U8JaTn7OfQRSIKWrko+o+Htngbte46ItdKK+VhbfX0qkQPZYrisLe7EqsBT9NuHAbXg
Robr6GuJnqOqTMxtLvL3YmYwEDnNwzlNkzwQYk78fuSOFrnlowRRPjMQGNrQiR24HY7MJY2CVCvl
3mUyNb4ViZUgH8LroBsW9ov8Q7oU2bnI3PQ8x+mH3DWG7aIN3dEs7pi6o0WXyIryYK2r5nPpMmtV
TvnHqdfeGTYTmAa09YyeLnaxKNHdlW8ohp56ZIefhsjetbmV+NaAxGHWlb7Ll0ltVxRqjzWIojd1
+npSIoc50Y1X0vCi/eBM1UNYLvnR0Pv3yv4C1bl8Tm06YgXwXlQD9t3IaoPSjn3idZZ3F0ZiKsWj
Trl0mc1xDuREh1Hou3rqfiQUcFs69QuNckSjpKJDdVnytdoITTiXClB0/1npSbRhVddnG7mcZP7P
SSEuEZAblKOqONEDoPhBnwdH4LeJ1dwGluCBkJyZrlxNT5W0cYPjFvs+9WfRtAOBlDW+jAqrU9w6
6Slbpwb8Vht20ALXDgPFBT3NhIw3zTwzM+wzc6XNU8fapDUtDxg6jpMda36z5M15CR2kwA2FcTSl
zdHp4kMfKeK5Z+ek3z+06xpkS+Xg1HTiAEQpvYqydGnvo9K3qGiPi+M8xhWi9ryarK2sunCT6/E+
a2px7WXxrQm18MxC4pkJiY9qaoZ0DHh0D12+PMiueBjnoXiN8zoojKyDQQaGR3p0Yw6ztsNDU3sL
hMMZYGbc8j+3Fgt5oNBtH6aCHGNsv8XG0AvtbBnXEdGgN2hL/6Ym50ca9ic8JNXGWaAfu6+F2RPD
obIF911rbURf6R5SBOcWmvNBZPU+WvPpk8XW4WXdyNaR1ojs2nwrrcn4xOiYl2yMCPmRYL4V+QAG
pPbXJQkvpnsdF2W8GUvc7IZBH0/NaCNujccyQJtg+CJOh8uo67eVQRnbMpsS38DU77n2kj9yWMRB
kjZBa7TDmSILjnSFiu5dINrViY7xjDBPK/NlJ8sFyh+mbYY8KKftmkAh53bTb40MIX6iRyR8d6kW
kGq4hQGDwp/Q72iV0EDC+xvw99ojXOgLR2xLFOwg3gsAyEgxOhm3HLX2RSLanFzWWJl1E+aw+D3T
5cXQTBzJSvZejvncrMdPTbXskMHRMCaR6a+h/n0R3XklmiivtPjIoA4IVuXjJRInTDn7NZIgqbWH
4z/ZkU1r+0nzpC9GuUNq9WjK6cxgj4DFbfmz3jR+oheHWWvPc9KhKNW55vFawy/WV9p2mGxdB3NX
pAjnYo9lbzpZMckUa/fSRz3dnFg+yDYh67yTRlCkh7QlXcRMktCDWLgM6/zZTNwEv24V+vMIaF0n
L1MyM3kIQ7Y5nGiOum0tzetiYQW29OnNSsqvhja5vlmk7w6mGlSWwhvH9ceSaGyRhhaopEd7ADBQ
jKmF4AZZh9LFDXblW5PcAGEQurXjtB/1ZbPI4bUy449ErXnSxYzfwnPdBRifx3iGrKUuLVI0s1JJ
kN/8e3v3Xroh7esQGVuj4lrHaXpOC+11AnPp8cSi43d4eO35OBnXJonTY66yi2MDDoFAeFosfxiM
9T0uJr3B8zjjT8Qxl2SKoXZK36qFbgF9tMMrt9fT1OKsbarBx11rB5obHw1OBg8Qb/LbJYz9Ol9/
IAMAJi7Ip5qar/BxmSfyRFGX4guuh9wzC3VtonrZYupq+LFjnuoPkzu+oPTDtimPM9iRn7bn0QBi
XHDihTUW6LCtn5m9ivYTG9wSmj5r8NFpOgQSPZ6WIjJehmp9sFzMR25dYyAxDomKvkjNeFz7aIeA
mjzavqQGRjsxOIgKC1OcwPKCrBrzo2wVPoVSoMzn2dgOwAX+MuoJ0pxQBjVzO5+iEEwIYW+3T5ln
x/gc+5UBnJg15fhKZBke1sgl0OOuD5HmwW6VveWXfnYwe2wmu9G21OPgZmZC/gbM+2UaXiO3MM59
bA0n3emP+YAfsWpu2TjPD25ibUqjxNcd2dlemtj4sNQGlUOOb2K2aGrzNTxxiH0uCRTYubGBwKtw
6xmYbDADzI27iuVG8muJIkpNH7SVQQz2bGle2Vr9U5kaXjh03xrhtk/CMrFjLyvmtNAxvawpt6NG
ZGRZGOt2YdXts7vSCg2zF6MsvU6OlW71+VgMRv06iId5qctdTpDWTg/JLlYWzB/SLftcW8VXc1Rv
mVmN2xBDzQuyXxjG1WdnnK9gt6jS2mINAF+KXaIf4tyuvqywx5vSGaZjajlf9KGQFzcTO+zm1JFC
mx50xJU+9eKnUavUDqZgC0GS+XXXc3jO8+rFU91TlqSVb8qywL2PcR81YutlzKbYRcnUb6Rg2Saq
wiIuncCtVH9EgqI8sBgZy/4xgT57ZGEw6kerR+0TzvMnHcqp0owpYHapwlyGKRSbN7AzMI7Um89J
dSf2pzkCRdTUJrN79xRH2SXCy+OxXysos+EKv5/cZoYveA5F07EvkBXN0XKVmNeawmpvijSOTg+T
E/ac9uQiCnRLdewBtDcOUY/sM6ChkTUmwah6bWeMjtwxvOejhZPyYb5rGrW2flBxveVIFZvxTumU
ZoE9zJlbHPzrjF8lkR+NMATxjx4NScUknO8SGcYpcjTzrKPfObh2tV+zNDkVuvmiDSo7GEnnbgsj
CoqM3MGkM9vbZNtQBMPwNDcr9j/ZBEtm7PoR45Flj2pbLkrD+rHUz2HT4s6tfRPK/WURvdrp1VwG
UFO+rUX6B9e69w9FeIZ3wBq0VJ4ZLzrP2OBPaT34VWFpp0ivKfZdAH+nV35Vph1iVOkG2tpIMoww
TEFEtEf7XoikjCS5C47bTRtiI3CGYeD51JrtoLoBa53aF0o7rUVZveST8VEsLK+sTrunKKtjL4Hf
uiQjM59XZ2ZuDtclcFSEk1hvnhacH3t88Go3J0dTyOkFs2h3LWdxwv0E3TI5D5X8wFTm+ujyomqT
6O3cVN+YytIfIfaGgyathwkAPWDspgAnS/oXpLH6tlQi88Uwf3RwAh0kIy4fGNhX+bBgDQEfOC5G
dLf9es4tVp6jLbdBp+CBs97r8exu1kY7qMyYHkohlq3TIXlzmgj2cZVPc7+XQ1rfrBqoo6ve297q
bjO6eD96pV2yrtNcHPsmcy5LRCVulahVOugYFGJYqEc7pHito+UlKp/bZtQJv2nzvV2U82YRg3aG
qk5PDgh3QCuxTQWragYgD4qWZg67u/Ri1GG+O6kPlikK382Fu59SAMgk4glCAU3O0NmpGnUbNX3d
aNk2hXSclngXx9Z0KH7oHWKkZmUGpOOMByNOTX8uxQ/N/rFiHj+Pc7bcOlV9j+JPup699iEXQ8TL
sg+H2dlEpvVxNNwXE8fbLuX6PIUXpVfhrmgcSnOx7pJhvbMQ2XOvTR+JW4BFDZscU6SrbwCP97VR
nBCazjuX2CEcjVGRGY+z0bzDLn6VdhEHS+K81Ra7L+tn2ceZuRdqzDeu0ZxJHNI2aZReE7Mcr8uC
+qeIsslTVKz7wa76zbQKG58nWjLaJxzbzfQo81W9luHb+rGfo/TB6BeJ7q7EpZ9i4lK5fWkH/eLG
g/uANRQxFPcx4DHn5Rby3BXZB9FPxSVU49GY03wPxICIO4zDnR7D99XKfS2n2nqEQt4tNJpEHrsU
o3FDsTUL5ceG/AI0Ft9kT3lpz+HZREvMWqjSx4gpDr6wN/0krbPZNcaG0ZzXOMqz8z2qC3qNNTn0
7qHtonKPkO5L0q/5oTJQI6XjEESzQ+gOKuizVqKBnjUN73dJm6sm0pXswdzadnLpo/RYZygkSOzc
ySHONnXlNA9due4YwLEeCLHZFcjTdgUKxhx4+SpXzGcc4Qjj76EbU/EsxtV6ygXcJVuN9LOpcW+z
GA3fUkyfrp1au1addkoR8u1RzDanuCVQkdEl2aYQTn7SR5iDLOmKPZqwa2Mz5QoVab4fZwezASxp
Eb2wLIsrDfPIDktfuNSTL6fQOhqLQ/CHOeSY3Af2fDT+B4TZbwYU3qU04gERx7ThTI4Ok1Cnqo7d
s4qRTTrlyrDwCfL405DVRweW6YurRuX3Zpjv9aX6yLudz8g4MHDV/UMZEWAsYke/IQmp7zU5SSf4
G3ZlhyNyRmh+iAgE25cTeS1Dl2zCxC6fJ/jBg3V3PiP2SC+GasS+Mfp3c17pUmk2pBg3IpzMk0RU
dSi1eDe6rnMcZXmO646wGscg46DXDihZjxVKZkOQRGO18dmyy3hXLIA4d3KXcN/MjyPrMCbFuR6+
uqF6TvPwrHPhvMFw3sF8B9CY6REBKkkjFQZyrKBjFUdbMtlBgcf9ghEgaMbkIQ8xRmnS+IDWkrbD
lldp9ST2V+tzNtXOw7BHP0xz3ijhVYuDXVZPadfVunUidRGO1FGcVQYpgEf44G5Do1sDb7wpF5EP
Nrx9OT4zguEoqd8RuERnLApviPAScmyi71qe7HpSG4EDUMCrUWK7secDIp1TbzD0qtDdw9Dh9jVn
KNoqz6AtSyxSy7tBbKIXJndDcgYaociGJZSo8TrTSnetLPG0TWhvqS6DlQQd7BEycFL9sxMZyjeS
+TVNl50OLUz++UYbLAp1q31GqOf4SWt/VXgQxz4Y1/pTY1hD0BX5K8L0D/Ct4Huo7duV/ijXTvjn
fnQMZyA6DoHy2psBVeTF0ONiBw/5g4H1NzGjYFMELIxD5DIwpP7hWAWBRqGuoQ9cMRxF94l7wt6h
dYsOttZd5mxkSmWhf60Q815HzQmvmRFiUillsrHxgHtMJViC+57g26NI6DDYbIbB6S+iLw7ghPlb
maNW1RDu+dHcoOXL1+4ImM2YR3rIPLtZfXU1XNVdUqHfushFPnYPbpCoqwKDoIJrtzTtwcrTK6kO
aeUt6FZOGVgxvaAYT44+iy0iWuFNcVbSbzbv+O3QXZPNdNObEIX9m+UUymO1n41pfm66CsOGgyk+
Va3jWxMlUN3nPMNhgzautwndS8fer4VpbwttNh6c5RQRm3AjossDj9fA2frV742o3xTZYsPuu31g
dxU74ZA8gY5+sbK8PGPvJ7Aj7ULMwVlO30/8VMuj0TCp6SUZkgdq3JNTpOPbrHAUqEmTPocT1GxS
xU8rNk+vcOr+hYMk4Bc0G4UMdjeAER3teQzcASfFkHD5U+qvpLe2dWc7n6I+fjJb7SnGmYq0P2z3
rRySwCit3Rgab2lOnB29gEfUDi5WxYUR2jh5WbZv1nbL65uI2EAkWNbzuptL2XiIfmml6H8oAIuO
bDbyQUYG9XnDkcjTt85QnPJEZgKy3v1EVd96WgiuZ9YiMEX/lbyFh7AdnYtMeYjW72rmoLXZ5Px8
SD8aXfxtFHilVGi9ZQIYN1KW75qR6+Vxfiq7Idmo2caYLcCZGwyxFFN1R66YHT0XofapCJHgqyz9
JEbxhGE88sopLffKuonJLq5th8aCsBqwpcbiZCBSpuLcfoL7lhFTrFhJ21GP6m1bVo9FLeQtUR3T
caVf6ZMdoPt4jHWJ8VqQz8QybU6WVKcRJfJVxc2B4rnw876NNkgfX5q7HHhlRjO216+mxJSnUXni
p01e0CgI5Ijo46fEvpEsrD8kcbdviz4mo4p73U8HtELilGk9ZtvS3qJzQwhYYjJrlDypG5na8mNC
IAcn62oRB5Tlvmi7+I0Z2VvHss7IeL7w6JWbcAW1AXJ2r8MsUVQgg+7X9BbHBzx41k5iVMysrqOE
M1XQEkrlYSeu/Ir21atcY0dUO8hn9RJjhbyUGSrJqMQh21DYISoq9yxvNlWqQA+5p/D71pi30+Bi
cVEqw6Qhf5B9smz7Pv/MqHt1yJbyqkJiKyqmW+2r9eq0zrVFbbfB2q4HTRTWx1rrNH9t5+iykgMW
LGEglqq/FjX5jv+bpPNqjhRZt+gvIgJvXgsoX6qSabkXQt19mky8J+HX38Xc86CYiROjkEqQ+Zm9
1ybp/pOQLwt/QP5B9Z6jCtV2C5dJKvU/XpaO8YB7eLT4XFPqYGlG+PTcg9HyyNSpz19vzs9ONddh
Pj42y+hJZ1QZmolz9pr1OuWDsZ/aAIBdiXIc78yuQKZUQKU6pLW5Fc57JLK/iPXQQuKnxl09+/rO
naZXMbHTbM3natoMVljnLMRKu3VEI9ZIjwlip4UzPIhyBJw46qzycM0jMjZcbBn9bkVzyMHVvi0L
UxkmFe/cCeluMqASdMJ5WWR2BRXBZDpoWsb4c5iNIy9OxeCJnnypcwv14/C7SzLrojnjLxrwOkJl
t1OI4Y/Z3p5BgZm8gV0zuUeSyHuJaY2dxHhA+W6HPc9ItTkitILjZvDn/Y2DTcW8bT73HgdBUHhn
kNT/XA87j5auE1AK/IytOTK1R33AomD6oD/S9shk/mfXSx/2WfC3xCJ2oS7EoEi7tKEghrV3w6ks
28gQEl+qehQtFv5p9f1wasxsP4JE3Q0up27A4Crz9wbWyNhgTLeM7rft1vnec/8q2zlCLX3vbOPU
pKyjyrG5SKjpPrfB5KdHTy+4JZBZ7sZV1ju3dfJdqQbGCm2yI2y0LzbLFz9VOus/2AcWZiBcD8OC
j0Ir3vIZUoqriaNcfYzB1FW71dx1QKUvjGj/dAhby6J5X8ce4Vw+7TPbEUeDmMKMVdCLEHq4QRI1
Sz68YF+ATbqyBXl4o19fTUoZHon6XwsNMbZz5hTcJ5+YDM5uyUffdvsxHdK7NevdTvXGLYdMxLhb
5hF37bfoJ/OIc8OIaoMnofMZFeaYdWJtMq6tB1HSE8Vwhlp0Q1JtMX5tJ1oH9Cdc1Lj/XuZyWk7w
DtCPo0nuj57PxkuXwVZAL7ulTBhYF+4WKMY2e5OwMvLqH6nWe7FcEFg2nnMDFs3o3u6ouTIAn4iw
cacYGNKcUyfNJcz4AyNyn6MFk+rZDsxb0onPUZZ+hFTNOlQWTjTdB0aTau8k9gyxoQqYknp77E3n
I2mKr6Fu/hnAQPcaVozQYZdYcUN583yq8/UP26eO6YVGyFLqPQSckkfwavXDv20e8CarnuGiNK4y
ZR6KWyx3zeGSTelrsxFzOgNSdDDkXBLmWEJwZcY9GuhnLS84WM5a0Vgl1UFz2yqCLvLVWkZ2UJvO
F4PNZ2W45VlM9UtPRXicGc1naRmceONfZjlMNx+omdEm6QP5V7GvHA/TvVWDhCE480obdm7XMmGM
568csyMxfHYG+BOMHBSpAC3K+9zgWOPSh9BJNiCaVQzB5bZlG7R1++7toUzoIwdDdKE9emPcuA7u
qFLElKnTXsoOwbRRvUyWhs7em26aDJaw02YtqtuZdwEeRGgB8Tpm5fJg6JEc4FXkR6TgF4bz6692
0DnNivLgaxB00dp1H1riViF8Iu8omwykl5fEnmKg7Nt5dypd0BY8RgHLBPaA6PLhRlnzvbQwW2ay
IufJngNQZVMZkTn4v7qyZKT3bn/DhPszBPS+ZW8fFuXYj9JHZm513fMaqImr0vMoXQbj1iZufkwG
7dei3yqrF78LASkXEawNpvFNdejZB+/T7ZqzRvHD/D3nrE/K/MIboZ8QOLLGXdUeJLC7cTqZaa3Z
sVgKHI0+rirWPmwJt0VGZ9THNgA5sUAyTj3HjzUCu8MAQl1WfGupeUuZdOS0ZvsMlPmxdNurTV2D
XDDdLbqcD/qaRqxNhyOBaaeJXNHzf1/6JvjAfTIdHenIe2OwC+ACyfZYibO7RWtMXvjZznTgfjk+
N6qs8xhUggY1a57tgPQy1QLIy+FYlXO5RI7PRzBorLjy7ZheiGXmwmvNCFvcvypP/YeGRW0/57Bl
MzvzT0aRGkcRsFFly3OYV9O6A/x4mXx2R4zCy6PMie6YGOvxNlIyDMZEHlauPftrPZwyOziX5bTu
8iGoD/jY02g1B+Nat+kHagL5v0XRVjPV3aWj2Z46ZvWPxldGvI7qzFGtIqUDmC3XlTl2I7uwacsb
WAd5a7IK2phsr5wBc5QUvQqpF7KrdJ5908lu5uD+zxzUsEdOOUZuapZhItz1BkrrpVlHZu2Q39ZK
3xV+IZ9UZTKBdrXrsGGU7PllKYYDbmIMbFtDhC8RhXw7eqiFqQ2MrH9ea1OeB7P5zSlqXXzTvHYp
on1jZvydI5OP2sr6BfRUf+6YOxS+dyihPl56rdBDgjTY3biafxUyH19dm1s/6e6B79Je50wbLJ46
3Ft8SWyA2uxRwkmDw1mY+nyv7G6H32i8zWauwdoCD9kwW0jbjI9gVA6mIdr12lOfbe5Ci7A8aiW7
58qUkYd57xbU4iw1BlRJ0tPU4FYwttEuUKzggHDoKcBJwqPGa9LokOxtiCxnRSB8wot9KNkPH0eG
JDwr45vbOWeb1oK+1ribYp5uXd39hr+3B1AwvJZDgznOzgIoteZDQjbnZWO6X0sDjzsqq0/EEWG1
wvxlzvPhZRBUCLRgSq5l9iXDBBdniTKxvPgCn1bhH7WRhaLFk3mxDRiyqbB/lgCjfmN+W2x9yDCU
f/LE2lpthhgaj6IZwBtK131qVk+553o4dnjnJs/7skr3GZPVxvxaP2FJRXNRx4Ht3WUJiCUB3erX
HD6TWmnsWc93Uw8ha+e5xbNni49UHmu25TsD9fKOMhxsWker7A8WJpbiPlnW+9IbzuZ63LjcZnCY
tJH9qJFf06x+LAGUgVpxgVTujBiavd4kXlzoOQdZDHx3/eRRj6VIznP8NJ6RU9sHLkudMQfjyCgy
q3A/t0gcIhTcYyiWfxoxE7EpnDFMWVOaAO72JWcyUGpGi7X8yyg4G2ywus17YNAruGL4S87Rq804
96AlxmddgDDEUBhWonIPg/HTDIM6W/SSoKz092Db3KoeXmPv/FVAZQJCCr1G/2zV/Nt0cgAlvYh9
zYWx8tt3f3mL1e+xLnMhVogKFsqNlByZsoeyItd529p+tXMSshPb6XYNvkRnz6lcOvlWY/FdGZdC
JYztHC/y0JJs89jj4AzXJZNhOfMA+AuCEq8NVz5S7vmoGLhsEjecy1mBQVnfVoJJQiPVb4ytFZNA
jy2iVePtyfRftanBTvR3Eyr/G7WwhjPx4UmWsPXGr/ArOChD2/DZjx+sOWTcVvoL+m3w01gWaafO
htN8+GQSHnDn2jsFQCLWYZkaC0w3YYyn1ewf0mrw8/XFO9oPwVDujX3Xaz54z3bLVD7tx37XL69m
6qO5xqGxy6TxbfTe26yLix28rLQUrYt/XHBzrqutPwnqXQ1tRlp+JZCE0KW3MuwHurt1Bpg3m1hc
OF32ukaVt7arDNdpIIRY2yrHhuWnHpRP5cippWMVNYFwhYudvPXWnyLDRrnkOPMFp3jaG78yG+W3
I4L9MDm/k8oddxkeXLx85hvI0ZHPH4edYTTpYbDZvtNzhoNeou7qMuypQcFuF3dok68bMUzpu8T3
Ht3KiacMINGFAgXU8gwZ9vJWBeZ7ZppdZKfs8k3cbFC8umUv7eI3+RL0U5sJHvrGLjYt68zLFuyz
dGGPvNlR1sD+kfpFbF1zCxslz1fm0Cygm8GNIEFHDG8+9XRMdk7KYF9AcLCdBb6bShmczeO3Z99t
Qe8kMtVu/mwEVFUrD+m4yDhQoqavbD491GLhLOQOtcu/Bvg4kxeYJ4FnwdnIH6BvgfogZ5kK98+W
FdgLpFJWrt/H0b3loF2mn6YvfyFI+3CwR1x5aLTlT57Z7Mbdvg7hxPy2TQXQuxsPQF/va7GmR98t
n9aAbsD9SFpkYqBOFsan/adcWP8YC4oecutwc1aHYE3fl9J5qlBrhW2qtEgH5ecAqY3shiHnGNTI
LwoVNQVHmT69DUYdei9rSUPZ+udxmUToV1SAcASEck+IMa51Wr4uxrrESbGe5GqPrAocn1SD6gzs
wafw79L9SmWCqqq99GtzmPR82CNTIELTaw4FNrqwRn1DMoC9N7r6f9lkxLgunoYayMxk8vg6WKAi
NZnrzplnFFEm96Uwh3PbIu2h+QGl1+EZ7nwIiHb7XMB7farsdt1Wgfg5qvQKgSqPzZVuZOoK/ZIJ
kE0SZ3o4goKJZY2oD8GA/SGQ+c1mWCLCfEXPdVubArwb6QOhyJzgELQvNgS/99bNJTudwb/17EgV
wRqUWwD6AJAdFbUSXCse4DQYWZNuX/RemP//T9YUaYCRGe1Uzj0ZiOMaF+9JQoWJiDBJAcDM/c23
5peRnxGZ/0iCQmG9KuYwD1DU9sPpWUGxb2rBkN1y1luHQudu72vLBGwp42k1jRc1I0rqNisZpjx+
JXDZkQluHxn2b9NDg4D64qbzEYLRrGnJgO13Im4M85k+LW5srWDUZj9l7fosvfnqdQRDSB/utTm6
x9kDqbMuA1wcJA/kB6DgInARKBlhOaZ19fA+r3RHOOmm7oolFD1K6T2sxFriKkucq3MYi/qMbir2
jHQ5eDNj96lbRzyZpnmsFlAYSH8cTMP73vvJKf7O2JKPNQHqV9KRvPmeuAA4/aT9MKDXlOmYnop1
/FMa1c3TU7YIASShbKyPrIXyJ0dYhFqCZoha6XP4jaXxWAWLXbbmx67HvRdQZ3okqbKrIEmFMSmX
d11dGJno56Jupyfy1EueLFxaEkDEwe+zdu+v1jmYLHir+rg9p/rEC3pZxKpQCmyYBjPVQ1FY/kUL
dDxhlu9FylYeRsLFim2jYhKICHJJSyvulQaAcHGIWvbN9aim+lDpWX7yuetqxzN2rtvKawAshxJ6
SY6aPv64ZnfsUQvejdFkSbAaN+Ab+n5yjMPkdwyqnUWy40CyVBneqXMDauNM22t5Px4r1zTPPGWQ
aSbuJNVc85TRizM9LDYo9yJvYJExOUDwvJhHmiwLXWsFVIkkiWuwei9u3zeAZSYUt553Xfitf0nm
QJal9wcTYkO4AuZllIcARqe8kx/phnl2eYc56d0ibvF8XTVEQcTpiMdkGV9V1QOEmcZXASDwqbFT
dtUJfcNglcHOrWa25zBvjWU4i9YooSkE/lNurviPUxjL8O94TX3r3KnmFZpBPPuBt8cixRsFQJka
UQKITKr74pqS01jD1VPP3iXwBeqg5NlG2vBaD96HX6jmbLoVBLWmh2qiGxdYIx/2MnJqoHCMYQgz
QksG+SRg0FFjNuN+pLq8tMRB+KsbHJUV/NEd3fpVBus9mGT3W/YsCzM98j3AViboh9uAFiXSCujv
cm5SuErVF0T53xB46oCp+MafYuH8mVt5vdebci+qpY7qMeEyVmx7qH/+eR1zSl+kj8GqOGHl+OhT
rL6lN+sH5BdJ1JNMPtlde4b160UWITAn3QD0vnpJy/wXovfKaj5X5TvFjXNCoY6XSCQFE2NNf+nS
W8nwyRu1Mpwmtvq1z4BQLuJq48Q9WMYZQ7e7a7TlnJMZEbPsXo7k8smiTx+ylyivLHvfaNNxrQPm
ztSHMwTSVjtMrvHA4jReO5vsrkpNtzqY3vHx2+FsRhPAirCFYMLho+8w1P4I19Iv5kksGMDZQCFI
QEXaMqjyG7KJy+Kny5w/MCT9YyCO/qy/W0YR4Q23j6Af3ZuvlRdEZ9VX3ENi+eDVdXfFT+GM+bdP
/I5q+C0WgGyvDr7n2OwqCympjgMYXt1D0zdylclpWhmGfQQzF46JJahAxvlEBfGWOmaObGUsrl1S
OtdsrWparKI/ZFma7BZSr17y4tOQ7xojT8Fu5cXUu99pl3jhsloujz6WrhUgtnJtN6aAyA42WNXI
cVtmH3ArQyzW1l5tt5a5PYRiS8TImBTSRFXNdRw9+va63zLFlB1aiIDyOTCfHDTzlhiXc5euh24C
BjTUCwBcXmn8RERgjPNz5TQPPc/FhY2Ylo93YK3ixSn7HK1tmTLM9VH8SfYSANC3jdfTf//kdxwE
9KhZqNiqGDCeLyzGvhFbyoO1MPYYupuHtLhc/T/tkk2vfmO9ggh/La1GXBlPffVrW567xIem1rXD
IdGIi5yTJ6AvMZYAoPCNN91RUNLqqmp8DOZv0Qz+W5KDu8YmjzqEpcmuJz3kXhWmF5NHge4eJlrj
wURgZdQ8mNDQJaCoiDobk/fgJcO9FNovduxOJIqyO85LihUBEF4g802fpwiwsSPHRgOZGNQ7FXkg
haa/9qPbQQBfnjbeIVLRRItTgFssrmR1s03vszBW/aQ51A5z1R4GjZeLDPsfualvgg4TaL0MF2/s
/sHKaw+dKIonSyBxsqukjorc9M7Z9mUO8uIAoPB1JT/lqV6y7onck0M/2cjTx2ZvzKa25zyKZ8eM
g7bsHoZI1Nl2kvcsqIdHYEoa3GWVMLpWnoj8l8UYZgdtjoX9VtMVEEdDcizoAdpW7A05ENEz+3g6
uz8OuKJZrzSGyOLbJVcJNQ/7Qsp0v/XMKJX+Z7/YhLhR/Ht867zJWQE1CM8RMUnElCxV6GxNkV/K
ktEAkdUDNNQ6YrUp2R+srwP1TDh1DvMKcoj0BACl0Al1QbTV5MbILJGEn5VDb0mZ11j6DoJuu4PR
xL60j3muNIz/O7tMX6YsFD+GYpHGJhh2yFOZQzLiIF+jqVrRdaEQ0jWrO3KuH1UvP1G8r6d5OGDk
kh+9xSwVcm8ZMubRd4tIpk+OnBB6D38D4t6PRv9Ko5W/+aq/jhYJCR7+3hOyXZQw/fCjQTp5wKw4
jpozHFdwNzQQYnrQq7+ykMlebF9dOAD6U5LbHiM1Xf9cm1YxfIB4Ns3Gv5rU5XOemJ8YxmmozUxg
Zc90EQdSz/cJdl8yQNu4JhNFA8l9ttplfqN+ldAIM16JsonQVXDue7SRTr48WJ2jyjdWP26BebaL
pb7Sqn7o9RZPAVkzJizBO0uTCfbMOL1mR2TLqY5NvX6pBdBhEKkJiYfIDjPN76LS58RuydHZu2bp
n5yJPZ8YrahJ5XjkpuW1BbwJ2tN4sN82944ieK6a8+4qW57UNCs34G0OVTi4TBkABnCAhbVhOjj2
b4wVeGYo9XbuugmESvt9aZOnlZycMwMFDn+T+SZ8bLbvg4lW36xCDrIHhBzvViBG3ZRRgHivchDZ
69AA5SxK98xN+Ge281M5EXU3NP6+1eDs+MPnWA7Fye0Jo/IK8LVz622pdAuryYo0WTJMI6f3o0BT
XwjpOBJyjNmz1Zzgb330wUadId1A177NdfiemranWMPFkqY4/6X1F0iGf4aSOQOIrmp23JuKJTeX
5xFw3F5m76Isn9rpZhQsUdnzZbsEGSLPfMXyqBPdc2PQmRSuW0Wop545meZTbrEXGn46qrydqSWS
ox2D8YB42xkRM6oUee1M3RDmcmIYq2cvHoN1Ux/enBU4aZra04XncnibM9XHDvySvVFdZjsYD1mr
fTsWixGyA7qzjtMigELs9C6NRzBuC6gmtKopPxZufamnbN8SMzMzdIdjqKyokGpiskC31pkti0oX
nTRaciJZim8gJLy+87qzpllEBeZ1lHfEPyEo6MJEH04dtbVZnVlsvjs2tnY1oakeGbJmVBB5GWE/
fGJtC9CoQGAx/c2L4JyXGfrcVMfX44NmntHyI5T4lnK4qES/gwd39iXxkkcwJV64msXbPLLgY29f
xuvaqtBsfPfeVc1esLSKdQSdjMiQpm/buGOboIGByImu0C+xrf2XWSes6XRZCvmpeQ7A0ZuekDyT
egQJ0FBjeUn3SlkDskyGx0G6zwFV7CwTzuY4i19YYNpFPpQ37b0WD1hRPxfZhFRes9joLd6rPw3n
GvH0yetnkNiOde39HkKovi4R3bPz1OARk7bfvLR2z1wuFelvs8dDl9n2QSSLdVjzGksVbXiI7bja
kT423gP0ViVVvBordcqnGYpZK548hDvsG9Ay+ZaRPqmUTfDSGhcxe/xaFjK9gZ7dNxdaC6W/WTPn
JNdeeZxsCUeunckHGLW4c8UR6WePoJU4BdeyT4RuoaMy66h3reTLhyYqyqi1lIMIRqvfACVEq0bS
HuS2ISQMqb+tEE9vVcDCJV+M30iMNtv6pMWjNX0FksCd1kthBhvNd0I8UjSM1HoFclfMKHNBnmOr
ID6/6bSQl5ohx6l2y590JKfLbuYv9E9M1Ju6i1okwWAtnC+JcutKvFG3A4THTi5Nn//7wt+fHyt3
/gb8L+ztfMTbO5yarHOfKoC7OPFiVaRalLXNSpgc5R5Kr5imYfnI1vqLa2Cvylq9O45zhhtXXOZC
0ApC4taT+rUx0YKADLgTT//IEbY+oYkn58KprVsA5+fgrzPr4zRAVTZnZ7i05V1jBLHnbj7Cld/G
DER0rkI6EdzAFGWnU1NFmETwxRu9cGfbDTOlFGsGEkiD4Ss6ydWHeqv69C0YdZLLgkx7NZ2xixw1
dQdyyNgSKx5MoyY5rXTM+uj0OZa2bVVvriBqwVfukfTh9HVmlBzkNrc1lDEZ1N5VgWq6qoHJXb4C
SwHMPl7dFSfQpGQApOAsMO3BqBnuRWH9nRbTvRU6bESme1WkkTups+RigK+ZYT3mXyWG5mf80kfX
WsuHWbCdAdMxxlQ/9+XDEu4Jz5n3YzhsqWxST1wKt5OrHPlSVrfC0dUdimycLFlyKiBI7iaYzteq
9xjDOpubQys8zhCmA0GyCe5mMcbT4qiLUVE9mIg1WTGTZ7Nq65n8r1d/rJqDawQQLd1Cj5RsAnLE
+v5oFGhFrM46kIa6rzGpnlIiBrcT2JDGm5nU3sFkFc80TAx7sxD/Y8/z8KvUPRUGWTyk3v7m5OSR
17fNqWKkOllcxh1DKFM7TYxt0epn5hVB0YQl7W2lqeav0UeAY2ziIfgYA89FoeN1+tXXA0BOrnMy
cJ49/vuCtu7LzfOEI0+oCLpjwSSZf5UkERxbLWeOnq1nKJTiLuf+jjxoudCzM6IK/phrgxTC6qm+
9KW8ZDZqoRpky1LYz6phybwaw6mY/D/lOGhnZq7vg4enlAbtblult1vtSaFKAp4vs+B7Tgbzpxh/
iw0dMCbFx4D7DTU/r49pBPWnQl4joB59GwXWRZ0E4dwRLINt6loImNe8h5HrBFgyWXQ7FUN3Q1Cy
CLdUT4Xf2ufNlbR2WfGkpVYdy5L2Vy8GeUWTsM9t/tQa4T27rLMPjU9F5DnytlA1h1rXHRPdYFY3
PpzRomrxebq9r9LscQam400o/a8YV7SisIREUZ0GuyANjJIR/5nHgvmiXHmvelQXPpM9EkStyMrF
cNAkIy3b0zZr4XDAiVaGKv83CONgVkseUTP1MbDfqEbNbtFUN32dxezdf+zWq0J4Tf+aZQJe+ybm
9JHMaJiI591V08Ld1GTpY+xs7Y63XtyUkyAk3AIG+IF3xRgwAXVEc8/0o6O5351ua1gSze1zFYfR
b77/m9Ig9JpuIm8fqAyW4zwjAus4kwKRSuIIPjS9R6Ya+KesdoavhJqSnAioG1De43lqsbgJHAl5
dl1c5T+7ifbll4yUV6zm2J9J72WPBJ/N7XHD5MtI8G+X3Rh1v1lJl55ZyVH6Fg4zbyvxn8gjKRhh
RYkY2G7B/qpXfPSIOJmJsq3vkk6PSnxi+zq1q1ta98ibzPLUloaJ/qtTDzlz9qAuW+h8i9ucuRue
OBcnQ5Flx2hvCL2kKk5Ny0qqzfU0LpoZVnELPExD9YoK7dE0GUeaN7w2JQEEWpt8ktKMXjJ1IJrI
ajOGxhORB6YJ4a1K+ncvl3+BD6LaFCQsZLS6CAm27kM6yFvca97mRpzLMsMgZr0wGOjjLGh+yMj+
N1nz59idNMN/XRQ+EWktr6mFeIdu7Y+DdtdTTFiYZDYR2SOUzcF0m/v1VBTTxUBznd4HzbbY+vEy
z/6CNGR9re+o9udDINkOo87gJkgpw+CGfaUNv2KjRhjKkjTmREDft4nLdfhsQJRT17hzS0Gt4aMK
slcyZ5rB8aNhCpy4gPfP+BcHIMAwsqP6HqbzfhrViwy638Xo/q/M5o/UQ4cgJHr6QY8aAAE7+nPP
L+9Sd5kO+CaBghUpotJ4kjYf+mqsf3uRHrKm+JdkREQjfvjQ0bnVGhGh/XQNdM/g9JEvU7L+l2sw
AxTH8+BLXpjaCnaJSdrU0GJGobC0sU0dts9An/i1atiFMVvaBllQrXjnt19D/IOQOUagow/dPM2X
tMqBZSPzDIrkaV6lGw+EQrHyzcguXTQo6d1OT/nPPZT3JJbNMLcq0h+gycWZ2caeHLXQKlnW1cr7
O+dbkkeznrW18BBk527cd+6lsrNfgT1XTLDZCvlaUZ3JfDyNmcUo2271yPJoSjsvJfTJnB126O1n
p8JG79twyIgqVKSwhcpYP2tmEYm+9XTEihDReep9Msg83ftp1GtmXlSAXQo02EQDANwrzTXKL8on
2POU3c14641/doXHFrWRvqFzQBVm6b3M07+u3SdhIUi1rCFspz42ULfkbzTBvq8CVHezWF71NHN4
3KzXoasQKHMLmvWoR3QSAuO+y1EZ1PfafyMH+d2RPGXm9haMrvw7GwmqMxMhMaMSxfvDlJFp1MCQ
gfNRzNlfe5FvyGixvyjstqOqkMW2dzZyv0uHH7YnWSBceKWYO4VwgF5RBJenpM3pGKviG6/Vi0/a
xjHvv5h+kOqGqHkne5haSBLAVupGSjeo7wtR3U1lvIpc048W+QShhZUCOa7xASADB/RKQ5VW/UNj
qBthz8Xc6xOQbaZMYHxHI+tpfmpYMUQe1VG8aIyXTZbaIO/hXmobAJQLVen6cTCIZkk/F/y+YZBs
85tJsb0ShJJJEnlYAB5INeZvmaPmY7VyZTAYN4FD/pRcaMW4OABkNSyodqSV/wLn/Ee1FS9Z1Z79
mZqXd/KeaMMfLaneCDBNwlp1ESm0/X1w/yVYP2JiccsY0H0knLUNK7IbSUfg+4uOoVXCSQbMdg8U
57YmrCt1Lz8YfaVHXvucqr55s2f3thZZSKaH950Fp8lLvjTT1a9ty/AZdUBwmDtx00rXuxhMx4il
IjuyPE8luQauhS2wzLN7QSgTSkAn0sFdhotRNDGNEeaUZp9YPB6ObutHlHIEobG/xQ3Rx3TSsZYJ
xPsURR6qLSPQwnJ0Dm1Xp7HjDQgSIU9UOW5fbPdbAoi9RiqVf5mkscT5N7om/alq98PoIwlp3JcK
d0HoMRDZ2YO371GixLbO09F0Zbyk7L14T6o99p1dS9m7Y+eABIbU5Hx0ewCtDdJ0U34i3xVAfOnz
9dR9nkmXnPguYa6IoCMreQe5gF9aZihWG+YEVcduTPKGjwGisKQfLmnDtmTpff0IqIenOkfhuA79
NbPEUSzeWWEZiayVe5aRYTiaunPEnNiFukmaYwKNFHklYo5qwNOBE3Wv/H6gbtDex5aznrVjfnB8
Qmq4CNuzW71I9kR72WXou/TsF7vvTSSCtadaMmhzRtDHKpc2Ikf3ZQqqI/IexvgeN58VoAxrMmzo
4q8gEIxRWfqYlfjDR6FHJGJyIgXIW9Oswb2YMEFtXJQf20vTleNvo54PxP8FFUJiI1s22X4CorET
z23KFbm2BscevBQFoPawzqNC1G1BhWDqOhhdLIKLPQr3WefhRbAd7PJ6RHLuEmlbqbaL/CFz2H3H
omy/BzJ1HpSr+6V2HCphUiDJ/d41boOqG2v6wScoxgu0N3whbKiVvBaT+aUxGj9MFKXwi1Tk4/Za
wEGiJ3mdXXbEY8YLsyQtWE/+QkZAKFKu2+9jNnxrTbfHqzPx6LQ/vkh+gZGxTpZh/YxO8FDllIT+
9rr/9zhvz3Wbswq3nW7aj8ADIdkvO3bbfUxQAxx8IKs9//+EUS3E6vtBCfolpPzT6dlfQpeSkFzo
Jsp+rcF42yaZFFMu1qIxZ3EPax9eNV+inIh6XIs9UkZmTdTXsI17PnXPD/EUpKFq509l+Ei6RPKZ
zDOBg5BWUS/qr/Sj4MONCgppTozUyB9/UBrw0uJLq7h/bcHmLlCKHD21VvsKxUEwDV91oj6VwHHR
Nsn/oNliuLDYNqTk4lBEOExo2/bAYxJE6CGaRSxxhtXeWwHtLzOWJLgQ0ANsqt4ROEIKjTZ0JI/1
0KLhhyHPqhzvIZwfbHeLPz1m7Lkt9xC0OSvsRsnzxn+iiAmANau//VcTsKUt6EdpXbuAa4WemqLN
4VsVDu+fN+DJRXVh+IZOOCarvYL3MNe0F2VQ9gZIwIfKVQeG93VodehGVzdxYl93uRZAJYMv+D/q
zmy5bSTr1q/yvwA6gMSQwOXhKGqgTImSad0gTEvEPM94+v9LVkdHWa5jx+m7c1ndVSIIApk7917r
WzSz4Cmaybr/COtR3zadFSDTmMghZFeGj10tphoyBrEt85z7Wwyn8dIozKPmFg/ogSgtbbIAqHxL
hjrX3THIenrcDsU+TW57bYj6rXFDfleWh4xCDxAHUQExXioEOlGUvUd+yDZIqdhHLEZGo79BRNga
6C68zsTkxyjkejNM33/nUHrdl7UYQJ9mrTzAMGsSZBhsU6IVLgQMpoW7xIi2YaJkyONcLzV7PAlt
eNA7w32K9XTV2b32QD7sspsb7L2q1tVYPkLA07HGulTH+skZ2eS7UDB74IRe3owO/hjfCbTN9UQu
+ta/b1Pj8fpPSIngAVDoumBaHGdsNkVJZRGvZZvqG1PUFW84ObNTdetXXbLUDD7Tt4fjJBvUNqrO
mxJSju253NGyRZUpUSTaxcatSn4UnzrWKLunZM6/DEXwjuoa2Eqm7bqQjgpMIDYdRtLY4hNc1SUn
Yd3at5jgFvVg3KoKM57m01zrDBPq4m6giFzZAd2OKN9VLq7vyOSVaIoA2j/hM+zMTCBY5ZGbcfAP
G3qd3B5LVXV4z0PaSgl7SIGQUJfaY1Kk75rB4kRQON1Qg2GzhnsMOycuIFlJtJescctriZfoKlKQ
pc9E7L1yCPcGGc8QsEavZ+bZrZsTYmElS24JujocDjACVnmx1KzK3RrA9IO+I+NmPCUlfhPc9uve
4k1trYPrjcB8EItyXtVWjc7poeVEQMI0YaB5u0UQ8m7Bkl56L04wn4KQMiTzWaimwHvC7vpI0NCi
64ppiU9wOQrq7M5UZb/PXFUQ+lbJ1xhkU+LSLYAEbLvaswlHcaXZlC52yL2xE/fOwCbZDtS4MJ9I
1iW4bejMJ96OfQvSZS0wI7Ez76aSZj6Ku1UDOAK5FWJ/isKNXrjFSoszBnyefKrsFPg+mzkLY+x9
sQEl5066y5LkLTC6W4bOp6Kklg8GMD6FHW5URlPSj+11dXRtHoS2/pIMJMz1dODB2n6rNZdY4mjR
Tz3d05qCnKzmdy3A8ix5C3yK2uv7JVgY6HSQwUQoARijhA7bWr0SNnUj+WHjC2TxR9Nyt2HW3uNl
4znxOn7klvvWCzbTKBqUnJCeRN3fZKHzo0morOeh/aIPqp0U8tCmZfR+3WErjbvA5B2qhK3q6rGC
k9LPP2RJ3CtrKKJCykMsclZkPXtZT51ecnvREXLcy1kU4W6906gBIYAVvuzZLvOGcXVfIIiZLLYz
l6dhORasNH2TIaCXa42h1pJ9l/unU4Sh29s4UY+jjViHzfWkWZPhlxIIhrYbRn0VSrQWpk0KA0Vx
m0TkIdccrdrsAnkb62BWouLMSccVHk4QFwDdghkGoNxT6RETYVn7SlCeA1vOFi2To7nmFUv4v/uZ
fGjTjY6RnWNS6E5gKAhyYwo9tNNH7qX7uuQ/tHuGh1kw3sY8bZwbevSmFFegWmD0ZtlGCwHRILYC
HEcbeV1ASrKsAqmgw3SA4BIa8zjqpn5+GaM+fYjkQ5Jl3+1Wp2OeM8pEmTcePXsf9ba+GVgI10MQ
fpceTyMp2YhJMVDd2Emy5iH6kc8dR7yk4TiPzywnT27hDfZd16bPs8Vj1UfwoIjxcv46siYcJenD
QLE1h2RfjfNLBlluMVdszqU/4SqGObFkrwBUkixHH+uYmYBDBjKSrMdOb1ZIP8QjVmx2TU7EvKxf
M7uguUuuDyWI3d9oYa/vA4Lbada+urbwVjVTLuyQHKf1Mrzjrfqr/pAu9x39Y7hIL7V5x+qXIL1F
/h8vRpsva5YphYTYuRzcQ6JcdmOJC8gAoYxWNdRWqV7zj7pstlPEjzD47isag5ENYHq2azX/neRm
nuN+U8mjPrCPZm7OPWxaOEY9vKnKvACaTCBRsDZF4gygj5cLGx/ds10UGQtXlN0RA4r35FNgWbw8
102KxgE/aTflNF0lg2LaUhYygBo8mhx+NK7Ub8ZCp9bX5QdCrwdeZwKRMJsmZkcrLNI8Wtj1Cnkf
VYTFkSlqAsY0RV1ssQS/lJFmsI4IFQbCZDqS7riL6oZnriQCIDQs4zmxmEkgEP2CR6zgDFoxdGVf
qsm12Gpa1t115rTTG69+DAxWMlRa27GuI/i54M+haIqVlJa1pu3mLckDhTY3sM3DvI8ZTJHj0ZIk
sR0InwARjrFyHEnkw05prBn3JntSn0k01LdX4OS/6Zc/ER3/Q9T8L6ibD1SogPUv7Wfs5k+kzv+P
2JykXNGcg4H6f6dz/p/8/Xv2Pf+f7/n7/+yjH8X5e/0/AOb4x+bvtM7//KW/eJ2e+S8PzLrnQOs0
paF7/+F1euJfRFmZjrQ8nNC2dIFy/pvXaZj/4n8RQDkty5K6MMDN/pvX6fxLojxxPBdEAjBL/u7/
C69T/Mx1li7zNalzZQZXBh+Uv/YTZLZpKpod0Vhv3VR7TY3hJrazM0w6sgGk5J1wKyJyoo7U8z48
l87aB6cIje5WeEhq0ZsIgHYZgzSyPMWC/NPlFBXmorcPs6YTTWGRn4AL58adxNqYwzsydMM/AWwV
GPpvwFH1FVzT00lok9wx0HY/fwWTKTLA+ICvkPnUZZq3k214Thz7EIREazohEvhQi84OKQc013uD
FnDiMH7/28Pw7xfn7+jTT+zw663kOizTE9xRwg4+0Y2pDUp3sNKamDfxbNbjjTmP/bJks4BNsCvI
sAirktmXR13S2CpMgrl9hcgitcwvHkFUv7+enxHRf12O45q6Ydm6A1UPGuzf8cEAo0B+ZSk6I3LX
qLLksQvZzqr8DyBtT/2hz/cfgBwfY0nPE+an7+3MdD6AIwKIi5KzUX3jDKQv02rQVzzHO4/63RP2
TjD6JikswiHj8dUVxCGV0XuZubdoMBStdRn25heOajczA98GiUoV2YeQIxude5uc4NOMCLid906L
rGKCK0cHDbssvjDf1dYW1mpspm+9IOvVmXgSdPZCa0SF0MSoaaP4AtC92XHosVV/xUwMVLo6v4VK
R0AcpQG+1F1sot1poniiBwS6s7IOpjBGTjLpFiD7uR1auj0iQnrV7kxdviB5eI5KdIQEbdED05Ce
wzVUj1vo8xXwUxxAzHgZQeQ12hLhmXT0o4Pr22RE6+IQ5Jq7sPCALSr1MwkJ/iCz7pv5q+jtcjmT
HbTowacumsS9j8GtLEvBSc6FvQ5WhZonuTQZfSyJKLQrT7gAjpoFwM/SknttdvZ2F188dJuuI7Yw
jM+/f8YMBYn++bdnGcA5pBuOpVuW+wmLLTHGpUFUlbTuvG3RbhqGL4sWOzEPNjeZYy6YUWfvC7rS
VkgnHukmfQuNg6n0j7+/GNP95WKoXR1Hop0V1xX15ycePK0kT9QFijJZYD5RGxmCN9CU+qswtdvB
HTTMl/WDOXCQD6AT4NU04aTqEGMCzn2t6wTrptO1ZYycsSMxEyX7JFYWqqGeHHUGPtpHClqmCZ1z
GZRHW7K+mIaggdIO2yAdz1hgEcQ6/IY5ADBi4N8KwgKWeYdSD0nHrjBtpFe6RQMr+dOPYf76IlqO
4UrP5YX3HMDDP39/HTxCPzEL3XbIRlWq78HmRE2nVB5NumgIlBMkPT11VDbczrxCi4Amm6xpvDop
wzM7vglab2HHz5nEulVwJkXCSTTg6O6IE9klt0MSoFTwGoAAzu660nfWuCnse9nwwtkGt6OpveOU
PMFEPw+uC7sPfYtn7qUlj0mCs8Hx/7D+GD/nI6iFznKEKRwbu4JnW556Rv/GSccdquk1aIztgF2V
Ip8rYUzOCZ5OnqhB29VOyVaEWlMPec80KxV/uAS28E9vAVdgCVLlHNvQQUX8fAWdyPyh8+p068PN
W0LDwusSoer+/fP9D483jG44Na7Ol2RN//lT8rSEZlelfM92wJkuisfptYeumNLpnMZhS/rbn15v
oI3/8NUsTwohpIGOXnx6phhJSRkSn0rIfXohB+ficDbShw7lLX00mhOwj/xi/kHy6NZpWNkD/NP8
C6PBPPPGIzdqJTMeQi0KzpUm1xAot17DmpcH/hHL1wVDxJ5EAFLoSZsr2JUbyXIc0BYcte923uE+
HdEPJQmaJw2QQtba2toU7WkyaqQqNszTALNh1fFiuelzYUB+uS7rZu4eNVrK6DnkHjTKZR7moz1x
idHQuah6osM0PtQQnwImI4LYy1C9HwN1DjwJReHGd2ZY2Zohh56+FTQ+9dEvlrYxsolP9QkA835I
qqci4vDXFHw+Ehz6CDbtwOiC8yFfEJt7ue6KE2dUUytPHlx9pk7RYpo15mfM0DHFmYcgdTTQWt6X
IeoQsdmrtnwKcrBtUGWov7xUsGlkNzo+ciGa17FljxMlon8gE+dsjs52bB6cniff8NghavtCPNo5
00MoABCPptumNp4G/9U3ubd5/OSXdMabLuRMzlggrAljZ1hPB+Kv3ySAZK6N8yYtoktP0dAI69AV
JJRCcDdamsJJ7/GSqdfd9+j3lH2BmiA9X6/AmrP7gElpVb+1A4xYswBcxNfHI3BUBcF1TdLa5F6X
5iEs3e8tNnWvKUDfyOakGZm5eGCjOxk5HJ4clOrSeKIPMuz9ut0lUXT7tURtzgZXA4kqkpoTYQMG
nWeAw77qr9MxkZh/jTpnpEWVGsi37ikfuZG1kMkqHbhdusuogZmtWVWCfnpeLm1GNiBtCLGkfIgm
uANlicVUCcABtelhvxpsPNqR+9DmmFVqmZ7hLh3Zm8/qF5ZpfJlowjmlfRd6W6gjnOQybmfGnQra
9gnnwIcf0utBoLEezPS+KO0dcAb2HpetxR5t5hVUABb7QjWRx4WyTTTvE5xOz6AGan0wmggV1VM0
B8nF8msP7j2/Z5V8NZN8b7sYtANFh+9Am/kq7JznmIaHqDfqaTAtHki7ciIcgdpqpsHQJ+ElkXxL
M0rvdQUyCSAsuuVr1YbFMlJvQ2Rw+Ria6DyWPrEz7m21B6XzVQMnoLQ8/TI1ubHSwRU2TMlltj48
Wd9Qk28J5D13nbm9/qJDVnwAGW66UukcHgtjZH4G63+R5nRQ28m+KTJw8qXu7tQik5EwTYXg3XYu
5WCWXFIJL3xsJnIvLa6oMejMFekpmgOmjLj0yp7OXG76jziO9lM7f7Mr89moKDii2FzZcFOQlSc7
0v4IsAPN4Zf8zK6Iz83IY20ChclblMuJWj2mPrlogXas5bidRxC5kwwuoO0P199bkRb7wZf0FTSs
YuN8YM6IgbB/TOkc2Oa0GWMIQaMfXAqPv52HVGNqoZtK/mxY3OchoZcDKtRElcBzdo4Dbl6Wf/dn
nbLEJxSl8xhhANklXT6ePYbo8qC39qkR6WaOw7PM21Ncs7KObLAOXFcfiTdLYbR0fHkkFPI4+ibS
OkYMlii+5oH5SEYYj/UYX8rifdZLDcmz3BtqiZqt4IJNj3ABu6WPyJoygStbThTnSx/ZL5bbEBvV
u+vzYtoBy4xk7fjrkZzSsz6gssPWmbAIGS1rWomUE7DuBR4Cy1M+bloimO3avbnit40M7CwXWHp8
YgldeuFbmNnVymXX9n3p5cdpdl6NYnfEErXOTHfVAGte2b3aQwDGLFm9BLHllObTy/Wlhk/GgVPj
o8kmMCEH9c9GVOL84cs1Oktc0vDEpO/ZlIRrBzMr6m0GA7qmrQ0wLkvPIpJVR7qdokXEzrG93oS6
SW9TLZlXbdA9k/i+rJ2C4sLnu8eOf2MhDQpSocRx2Uq5cuZ+cBaOxV2eZxf4eW/cIdTxNnYaPo/R
+F6Vo7dBdBfWnrYKaHwvERg+By4/GtO1atnoj+oBaV1W9rmSO7UUN8SpNkb7LfVfwCMWS11ju0gc
48CsAdBD630DBuIxqYe2lJAGlz1kbNKjsG+yNntTO27vHy1yUGU5HWjaHlgyEkTOXGSm24duRI1l
vJiO9x0H4lY9Hd1gHcjp3PtVzGPJ61nbPzSrf21Hvrzb8+VzJPfLGL3Wok0h8jkOT8ixNlqK4zG9
sSdxR8uCGcPM6YpRLtPh4UO3zINageiQzZuS2huNd0+S5agvIb+gXkD27oAfRHFxf63hUnQuDqCO
61XK5CJsVi2HKUsF5HCBUhQKuxNfYCcufWl6q0FTPiWnXWWch5aRM9NUYxhVjA96EuxG21Y8M7Eq
s/Y9NwBJPoWl8aWLvKMb81hJKY95WB4oLLZCMHFxdZgZhfrJYd9zyWZjHqo2vRhTcInz5qTW6rzN
lgyejklUbsZw2KkNuIz1XZF292GKgjhoBBnqkN7tGAFf84Qr7zQEm8LKTlHn7OPI2asq5lquJuwu
Aufe6LMd1COnp+u622j7zhcvkxaB7gN3xrMd8gpivMm7h1I3DlXE2kvWaYeSxIlM9NmUgE4h96Pk
DyWmfZgIDfJ7sVJLmDpOq4VIOuJw3bJUXTa2NCJaf0cUyR1zKTgRJniIeNirx6DR6TgauapUiopT
MbmCDSoCi5W6MOqTG/Ufrf9y3bsdbiL0wQvOrTPAA/wemTwYzc7zhvda52W/7r3ojgSKNPdYoMRl
4uMtM2+gOcRKCCgTeLvfPeg2EeFhD4YF9AD8cOc4KgmXlY73Alua4tYdAuXz6WoX/lI5P8YGwzF5
ysx6ieT2zsDusRDINf86ryOUQvpYi/ZZ2Y/tuSDBGEc8inBOOtwmRx1d9HEl2vLFyIpL51UnY/aO
2bSOSJxbQapLV5afcb1Lx2bHyOoTNuzE0feZn923Q3ghmeKt7qiLjIAkpQSYQAb1MeGqKetC4E/r
fmAJQmEgc04g+BPZVEFftsjyPKxVvEvcoYTBxJj5t7bBMqdFs7GOLAj1rG4krXOc0axD5oIkqYoP
fwZuYsv+r//6Wg5ePy5VPMAmT9mHzYNR+2sxVhU8uO7G9NW4cuKXs/iDIsmfx5mlJiwF25pLse1y
UCqxjPM4kBJsMmKP+D1K3mVyCMrltT6cJzTRLtAF0+N0o16DJq5PUc7OkIT5vTbyVap635YZ+gbV
AwjUns6b0zLBVTSWbwOckxRV8JJsYW9RNDqXK9fzwCPWjROLAjKVRRU3YC/ZUHh74h5FUxCy8sC3
bjhnL/2puXVUvSEUyJI8t2SFPpac+tz61vGMqC0ssY8EEpzCUHNxHhvtWnecj9jUdknItbbqtfRF
cI8P/pHGPg8fMe6M4M5myAmSyNXz9f3jHT+DIkICkbzkvXNU/RpEKHuhZ3uSPldSFcAwIi9DQO3r
lC/umFAQczcxpX8TZkQqRlOfGtNcl3P4TVpcDexnjwYSilTEk1b8bo5YkluvfjPoGS1cUkXjKk1W
+UYCvoQIQEyLUBt71bscHIJ92jy3BMJAB2REEU97y5abGBPfTSAEMM7BeOisNlnptfXdNElaNjKc
fjIMVtqUd2uzDF6QKvII2qCUsA/DdxAp0pJZOyTKATgPH6PBPDyuWjWH/kjxnyxkzkKNt3FjVmzY
jpD+UoslE1QsVTbZH+zooNU0rd8VeUHkTEVeTIwZU2uhqGLBWCaHEZl5N3GBbtRsUzdipG5xaorG
6OIgpOhAUoV2paBb+SrsRm8XdO5M40XfEITO4t4G8G59oBxdN2O1m6h0kR65RbyizQnFpmyfTV1z
mLGRbY8zqgbIG9zD6e62Q2J8jQwVeWsZjHo1umZJgVY2kXDCYm92WUgCUpVm/SZIFdEKV+rI82GE
97IvP1jPR3gta30gHgds821aZTyEunjuS3yT2PmiRW5gWMBVz3tFJiQtI+a95QlP110tEKLoaf+k
YzCMTVzaaq1LkB8hN9mBQ0Vs2GG3MTEtzLjvmP9fe06kZQfnhD2iGlzknh75BHTeqdh9gpRgyC3I
9OpIFImITzCHLYldYBsg85eseV7hcFTl/JHh2AtbS0csW4L3M6Jk5eBSXPWY30JVtHYVWZ5JsIec
TkAyXs9ljowcdkW8HnPIOTUiF3zWyJ4aRYKUD72nX9o+2zZ617PmktMSqkhuowsB+VjzqRf1R1+M
j22ug2HAXt/SxORUweyW1KZNQGwGsH0qfiGtXctCm7JNIGwpKYwcvVnSNUKMHXan3iz6RcLsDOjn
bWnUMTRky1+FbpxTqeNotwyuIJxz6M8+lFPbR56RHnszORrNY2TUIQZyw9sE7SIv0OuZWn+yyvxL
aPIHYiLGoEyuhpEAEjqJP0o5AFmffjjGBFYHca5mhDkzA64IMsq3Iis2GgUAKNz4AVbKrWgZKbQu
J1+vhPXgGNlNHFtoLOk5rLLirTT053hOcKJM2jGDuhrbCcjb5Dzk4jBVzgEv7KG0KZBJW1+T1sEU
0vmiIT9Gy4ih3I2QbHQbw6XsyZv+TgxfM86SygbAyPLO6bw3cT8lbLI9PjkZ3hlG93qtiNTKPWEB
jTPxWDrsGm0e32cyQL9Qka2lPdaycWjJ9q9Jp30nkAcuYpm+xa1qGbc0SzvTu+Oi65qQ4SL9EuM5
KdPqI/zKQe2ISece5+xZjzsOYrQBA9F8jyXaNBJK+9WI1BdyG89PtXMlZ9aU3HQd3JA+zwlPW3Tp
qPZ5j73VzNBzEVIM8+oGhMFhOrCVkrLRtAfNJmSwteRlGJvvjW482bH7hreKGsC2MrCFqyDBok74
G/apGB8erpCs7ds9/gwUtjXWQg0IScUxqjopqhHDhLNmsOcDLzJqi0SgzLzxVHWKOEZ1ojgfFO0N
YMQHTw0nrr+sRgsDTwfKSJjKiHoQ9BSsWK2OjshjCp+z9iOJ4WViMwcpneImWDTM7RZybNt1B3ET
+ZTgJtAwVpMX1ZEPkz15GN8IxGYHjD+SGX0IgBBOQcpUF8k31RV2VUGShPJ4nSDYXtmgi1FVVYbz
Oj0nnAz8Tnz/JpzgnFMFmr0KLcILwhA5PIvV2Flf056jkAj4RQz/wxiyhef0p9jlcrxJHmsO00ne
H0IUz+uw1z5CfFMLM76ZKRPVnepd/dCgeV/wjCJccAw6vqoJYRbdV+GCswzPodiCWUdxN+6pwy6o
JA5hP++rOd20GI2XmkcBHAyww7WNYXCFdudBMplVA40DCM3mMx4/sWSstw/GoVgHwZ0uJk7CMf/h
dWhnfMcvOqsN/xRTUrsB9WqgfeMIcovUDuPPGVrmcah55qukThaEuK+yaDW0IwTKwl8XDQ2dMukf
GifbqtvWag7m8dvWU5JwpkZ/VTruEEzLCnPDdffHuav0YyEMV2oyhI/Uj575kDdvYSdus2+Bg/t5
yu6Jagpv8io0/rrgbEIqJhx8bMOmNtOdC0mtGHrKR1VftGobAOe1cSkhIL9RhXXBedD9mXnrQavM
ZuWUfLumANuN/xDlFXu0qcowFxZyHR4LRP5sqBGfDb0OAB1Pn/ai0zBd8ew1YA3iOyOh1y7Tp7aB
ctNlPcf0BK18g3OMf9ktCPiCkNF0T5pNXTtlSGJ0A1wf8Eede0rTHBl2hegnALasq9EJMRpnYCZf
3Min/W9By3e16kmouWaUNCf6hKfJpZywp2/Iae4qh6JPOuZeT0ANWOnL1MWrXONM5vvQkZtwAHTz
DYE3UTqquyEyHv2+R0sNbi+eWgSHKSIiw+cljAeWpCggIk2CClQv6U7MzjshRdoS1CSSTPiXuYTM
WTdfGIVdgrY51XXfrpvc3iNTpQ1smOu/XoQ8PfRJ86SOtVCU3ydtuI1d07wp6Q36FkOqgCNZkHC8
pjZ5GdV8Rh2Hr5O0r1HB8jmIMdqV0fCVqJ58q1qXHp7kzgpvLGpX6djJCvb/oWufAtw/XPbyOoFz
PXdruck9UY1HS9grRP0PhA7c+aoFHqjx2HUJCpVjIGfJ7uvTVPC2GeWswtTv8av16VehfovOYVwc
pcYRZgCUsq5nYdN2VDdLknA4bEvgayhL8Ka1Nk5KVpg+7wX4VuMlxOUB3v3DCHHCwiFd1Tr4MY8d
AfMsaqNouoMCjauMD2K/9JnYwrjGPQoUh//Hr3etzkg3Kt11HVEbzT6m4LjCjBdSSU9xdXR1877T
oA9xDKfoYdDOqSO8zHFyoZpjHALBgRkJ4e3q1aMD5iBxXWhSuxlRH5YzaEqeh2tx1KkjyOgV2LSD
EVEOJxCSgr/ieR5dtt2Uc4Hnj7seVanq92h5fK5ApaPF9I9V5CExJA5JduQwpNRbeeo8ufCJHY8X
L7b2QsTrKpgeuoTd99oii507a7S/qUlq33F1OlfnKzBoNG7GnMAcqTn7OcJh1pgPtprURvgR1TVf
G2UyYG3rCtHTZdGNRWwkj862NqEBxiNUgcJZBThWll7Q08jD0AM/YeSeck8QBiTAAoLnbiA9TN0l
WClovc3ipgkEPSTNPapOrxazXtKmvGkM8UgzRr11EOfOyIOOOboru2Or8nt5bPOl3w63191ZF5xk
mo5f18mAOQcWCBj+F29kNwnZB38/mvqnyaODW0tCrpIEYXwaA3eiQ1PGkWRr+Vwr+kfOgbRxrZa7
heedHr3gSGhbh0j1On//2QzY/mFGhQBBkEbBZ+uOGpz9bQDYx73sg5i4ELUMtLEgICC/S0x1wG/b
0yxUsca9EqPcX3+G6xDW1ssblCtUnwZK2gjZNt0cx+BN8vCgePC99cnZptCHCIrbsQQvW40D87Vp
nXvUHrNXniONmD4eyE7q2lq1QNiUvsDb3lTZ+EogBVRSMmC68rvV08ftVMmiGq/TLVL7C1ShHVh4
9peQT504qKfW/NrX3eHaIBBt8AKJdpuX4eXaK5aGeKfq/SoDMk8qfAFJ3u3ooVdUe7wkSvCCfOBU
Yhkp9H5bW6gGKmskpkC+d6H+mFkjg+qS4qKLZsZRSXlIWtguLr4pwdTLtfO7EGfwqkuY8Wnld98G
4O5Fq9ZUrwXt7UUlAKJ7VGKNzgZ0bW1LQLlAmpa8AThl0ngF4uytc98dtSQiQgR1rB3zhhrRCui2
jCFjBp855CJCnT6gzcRWZTOfSn4kBkKL3z8b4ld9AlIpBvxCIgzQEVf8/GjEKZFKAVey9RsezAqN
76owkbODWgqgbXqq/weG2xkUkZlNR39yRHIv7JQCCc8WY/utqlsjpeUw/HRLImlAG66DPcIeQ8tb
tTF+f82G0iv9rKmwXA9ZmGMZJg/f5zG+6bqVHYkEQods4F8CqyfTQVuLsqZBr2n8RhWTCjT/S9qi
4caP80sOO+kPV/EPr7Snm6RMkyYAyND6NPhNhWl0UQInxIXOwVS/Yt2Yui9+Ozq3sxjXgz4ZWJn6
59R1vS/IDVCroKTw1ziuX8dOXPSSvIe+yF4rTO8bA05/Uzn68x8u8x/efc/Ab2IhutINZlg//8Bm
3up0tTnmu+Zx4LC57pw0xfSnP1lcihcB90+L49jU9MrUsDieSUW1fVI/JltgjBUYmdK731/UPwzq
kUFxWUxzr+q+n68po8g121xrt02NfeRsVpa5xOALELTLjpVV7rXs6b/4ROoHx8bc8quKz21LYSMi
hFljRNbSKg25EDqNaUtcMFgkNO269dSm0Z9er1/VgygRbOxRricMRG9KPfC3lbfCT2BiQmy3yZM/
ZjorHPug3rrHdIwzMj8R89K5az1q89lXuOPoXMw00gf3GFI4wo1WKyLnmKxwk1WRY8Kt9C1GSmy9
9X2D9RHeH5ALVzPWfnaw/vBDGf8gHVHCTMfWedCRb3zat4YiwwKuQ78I9OANumS6NcZhVzMo2F4b
DFrJolG6LQGE8q6f/Ob297+b+FU5YttsmRYiIQCOSD1/voGdoLjwCcndupEk6ZgagAbX/ZCsjMk8
qGmOnverwrdYf+lGLCydGQ1Rd3AIEs3eZy7QHs5z2D5Z1EXyPmXixrfyewb395Y3nDKH+1uGf1Ia
Ob/+7raNaM/mfWMdcMRnyaU7llMgg2abeWAcEbywsDNK09RJrQ+JosvZKtXFqhYWkFaYNfQkNCC9
PhmGC7W1zcS9ujp8z6tyguRQmmZacaKxexmQI0Tmphn6tyzjMJjWSl1vIfeg/wxe+RKSMYU0tThd
HyLV655buVNjGuHFFzMMWeSfszn8EXbEp+Oa8I2hZ57M6MpX/FLVyE2VArS3GC4BAMFPE7JPUf9X
sfMUhdazk6hCD8XW4GY3Yhq/ZkNxahjMk5nyoESUec/5MYBNotM/rfJsJ4h3cLT5aCSUwb9/TK4S
yp+3BKUPti3Uwh50988qXc/ox5YGZbkNfHoV2OMgJXE2VCPJIYpjxv7zWRrjttQBAgoq+U5DU9Dm
3j6Q/AfqDvUejPQk93DbUQ8FKrz9evIxqPavnR+/Kk+5BFrdyYyd0ADY0quDvICrsgyRPNZZdo/U
/m5ysMPYRY1+XtN3aozWm/6r1nhPKWlLf9oNf31DSEHQBaNTG2kRrMxPb0jfsj/VPQpDR81ya+oT
/dWqtJ5kqZz4AmdP3xeYiVuvVfsjVPKAJKAe8koHwX52+f1P8et+I7Gq8MgL9Ny6tD49+aFTFk7g
BKRkSO7GwK0UPHZG+8cy4PqXPv3mEmWzJ9HwSiE/r63IrnyQ7EmJv/ngMoGoChRSmFH5ZqoRMg68
YjUeKvr3G1350/BDXqq+/S4lbZVI3QdNdS+AO+VJzXV25HT4kQ18h+nRUNIqosccJ+1dyGSQGwjv
S+JwWmml/hzWnM6M9j4Lx6Pq+JHbxMmQ5jKqjvvr7EzP5U7JXL2Awzo788E3zAsOyvG/eACQMiIx
tSUsR8rjnx+AvO0hS8xhiXGZM7NXBGdKPgYgaPrUAgkXkzOGarRVDD/GJgbeae2nhK2jq8LLRHb0
75+AX3d3KQ0bkaUpTOvXvTYVHYwhwyi3BEThx5hMuNfV0RaIB3IAGSn9x2H604dav+5UUpoIMtDa
mrhp3M91TmG0OFVFuZ0G4MGpj2SqjPiNrv2pcT7bRrcHNEEPcIIM7HmqfWS95N6wTiVhf538YWIA
XjvdcGxQkbDaEYpx0/PyxtCH43J+rbJ82/nFTVu/WuCTl9eepz3PP+b+/towKgNkUlQSb+5s/xBK
TSRKZyv67KvXjN9oxcNLzhm8hP0f7vg/qIz58rbS9EqQ/vy8Pz8CtT0iix5ZAwYbWYEin+gfLbXr
QqctgbC7be8d12dR68jp1mmfMNTWV9A//6DzvAo5P7+TaE15HjlS2Pbntz+l4huKShTb6zj0eha0
CgYgugut1mv9G55/3plgEzfFQ0ygCem7MJxSmFU6202oxFZq2uqO3UvnaQtssFynam17Jv0JNeG8
amHM/M0w9kPX0qJNGX0yLam8Fo0MxMVZPdqQNECjJfQXhzc7QOmcokXDjHEekXWFwUffInSpJm19
lcNHCMBDhwrLtNuTJHpSK+Xx2qHPlRBLS1ciBSvRChc7OhtuO9C5j9qDaz+nKQ1ISw9/pH3/Fbw2
7R49e9cTCeSQTPZl3fc5Iw/xJYvpRMn4FR8940t4wsvM+F/qzqTHbazN0n+lUXsmyMsZ6KqFRM1S
SIrZ3hARHjjP4+Wvr4fK/Bp2+IPdvSmgNwFn2hGhgbp8h3Oew45f89nOG/2u1LizBEmlL8gj+57i
UVuyczX8gbSLEE4+OEm1BXVtDCAX55Ntlg+5MngKJw3hV/IdkDeqrOaqD4/K4FY4O2nERu43+sDk
O5/vPPz1JcwTqFWUjL//0Bu/Vjxce7qBWwalr4rZ4edLsIQnH9a0uhvd2TWjfjQ7Bq663Y9wYrkj
6wxaMqN+Jdqy5TTCpslziCNDrDrZCMgILYwHHhWTXlREgIJXQX3fC96/Dl3ailfCsvHPdPTMftd5
XZ8eZ/3qFNfJPm/Ly6g7rCNM8r+jLNdWUq2fGpUZE5vfd8Olr46HiI18R5Rppy1vutLc5QdPMVlp
rVjXIXkvHcO+tU0eDcP87un3L9C/cb843A5pwrCAqIArPtyn68DQh5bt0ia3GXt140Bb3Tgz/Yes
bh8cc05CRFC72bKZbO06oko0NGNtOL7taXw0qt7f/v4hzf6pD400VmTb1PGl4BHSPhpyXNbxLtPa
YqOmg+NR/8NhnYcVqk5mHQITMwBWM7V7rKLvDugAQu06AueSmNW1gU7ALaEkmdWLNh3tqsKxCQVg
yV0BhpYi9jcZzKigQehQOqqhftcECeOk3EXfhfUkM/3PAcDrDeUL+mWmxGoMYLUqrG1u168xcNGo
UJdz9xMF/WtbMCVGVGM1aHksZ9sNIYKydDzddnPDVAsimggWt6DXjQWm5SFV76WJfBWtNdOo2pqH
jSybM3Zz9WwVlFi6llbH0jfFTAmGiqZhCHdNgW6rIuwpjsjlQI+/J84pYA8juSj7aI2a7VHXUQqq
LLbcKEvQHxeCuWsxoUqZ18PWSH3oYlPNHawoWWkcVVJAmmH6Q3um/7s3kI7W0VzXoPaz5trwh/ay
r9gjxENYbMoEJUbPZT5rTphjEfSmMU+NHQzNfkq8i+qHAK3kwoaEGnNITRGVK7nl32tR4L6wUYh2
l5uSCYIyrUBq8mrhIr4t7CZBIYkEZElqKnf0KkO6S7JO+hRI6sicmNj15CR/qOl/LSMcYVHWcsyS
Q/rL4AKeHgEfeVBsFMfYaD4V3Xw4T8WKUQzn+7yUSJEX/f4j8Uu/afOBoGVjWGJQUav2h2Iq1Bpf
1tiPN6BMWT1OkQfUgO3GZHyNsgkdCMcWCZvvsCqZW1JrM8BBmA2MvdJ1oB+zDnCe44It/SxglDjc
thy7eb39hVuOV5Sxm3LUrizf/3QG/9Kt3x68yTHM+TL7e+Yz+ofLwZKgGBS0gxt8sQ92YO2T6mgO
ZARJilnIZQdYIxe9M85ARHa/f+E+Hv/86vl4w1+ka/Tqv1QgSQmQICgSKhAaq7n2Bx+G2ZAlyZJJ
zx+7ntvZ9GOlYXOn4DjFk4qtTnNvb+QPzzWs+8Ka6iicJ47+KjWBuNTKmBLH2aOYNOo5QAJ5Q4ZE
ARCxp6qDemTQjkMHXnSUB2xCEwdYbY2QuNhF5uBvXZN41ECKWaxLcxdGqM+UrtJAtdvsFglkChuG
0GjcoBO4vVdZLVIBwWpKaM01FKGHkxAxj4UUqbBjlqNEcS+VqX9sbbHBV/+5SQLloG1zPWbD3xIt
iy7lPZranFhRbJG4FRcR8SyzCOdadwMZQWP3qSiHCxrG1w7M2DbTXyX7jnWv8VhV4twXdkAwL5Eg
XI9Z+9KKhrxJBJ5LekISwRpEQoGJ+AsZzaqR/dPoD+vSTCpAkohHxuZLYL9LtfqkMm5e9Tq8lgB8
SNPBGHUJfCpxyDm2vrGFzsqPhmsh4RepVtYDz9H3VqXE7OwaEuelyUIqvQYiStZ5eM0sIVG3+Mc0
dxx0Kd07dLaXMItfmbgjDuPodNVXlX0IA6R0opoyj4MGLaFwCYoJXwxN22WU8aidMPaXRg03OrTa
pSGYkkGo6sI2IuZWlIdWhy0409f0Xt0RRMBRDoQBGVNJmeW+TvO+GGYxefZN6DG4JtgW6EYVXkD7
BTPlLV/XsMwJbq43kwA/yfodMZJKE08FQdz7ROSfkSeoaH19E/ulgNYAD5A1U3Zwxwel9MlkUh7K
1jgHIbm3FmgNM/L3DtMOtDsioNFqNU+pVLnSTWUnMoPAAWZHyDp4+f7wQfx4T7ChO2sYvQCRmZbK
5PHnQ8ANcBoqqUty69QGS9L1XOp+mlNK0yvXFl1qoxqAiiUOJZXBvwwTuMNry1rqTqAQNpR+xZVz
1SdStS12wTyLCKNLYniyjr7dO9xmDqIiztqOz3HXWwsi6xYTzGZ2r+EXUL1E3Jj5u4OMB7YUom8i
ILlWMgYlWYh0xolRq6UwF1udRLw6J/AIdtqoKgc3aORK5UE7WmPv4T0bC8OtgQb4/Ci3HAzCkttz
G4rHuLWetKh/zY2Wv6Yb9FTgvXqzS6nQXXO49+mKV2rBfdgKstPvX+GPAxfMkxxwnK4YCblJqB9u
un5baqZeJc46rCcyCuTc3P+hmv5lxXH7HbbtMEtRUaqpH97EimqUwWfgrIdmOGY81UXRs2GVyEWA
Odn3umN9M0n4Kl3lsy4lenIFcd/vn+cvXSUPghuhQUXPYIFz/cPtJFAcK7ZCyEluAG8FRjtCvsAF
kJRPA5sBawvI5GoqUMB0x/cE9rENbhCvqFUq2jb5k19bfGzxUarPza2gj2dRxUj65ytbVvCg4qyw
4YiVCnloT/xaH/q7snYnxEc0dHHMrw5gc9AZWQyBJRxhgDNwkO8braBuzOGQ+i6ARWFPBMfrqQft
HtYeNozfv3jWv32wLFsFIxC85bfa+4f7U6JMtU0GvLW28JkS/ZK99LJqtoOieIKGBCpnEqMmVCmz
cFsftEIDdp3nXlqp7gybjM/YMfjoXseoNu+kT4BymYbKRh8s9I6d/1BJq172fmwsp1w+6La1UhJ7
IogeaXCtobWDVVC19U7roU2B9piWwzrWUMqTarnF5qQvMiX41Gmc5Khq6mVbFasOKBI+veraaZeB
y2qX0atmYZhucWEHXihUZ4lgbKFVI4gr094XppwuYsrPSclgq2Phv89Si4CVHKSWGvf0ywXQWPIH
kQDQxf7+RXZ++SjSb4IttnRdZ3dJlfjhiohaC4CoYTGvEfEWHvtZDgrETShIM7APj7roGCaUb6mP
/fv2+tiF5lXUKqcw1xxUZH4Cf7v+DodVw48BUS4Pymc/ZOWdzi/WFEFWzAAYhUlPOo3bbmKVJXno
gD0DdFaODed/9t0oaYzGSXzPJv2tHl143j0i06Ist6IXwVJgBtDbQyJIh0JfAkJWUsPaqDKmaXbn
pf3RVIsvTtaYm+nEnJZ1exutnARHjGLOA+wy+IS7q4f03k6LTBTz2qK974pd1YppmZVi8nzLAj8J
3Sx01JVR1I+yS5utXirtokH8vFT7Ly3CG8+ZL73RdB+rgdIJJN0nOZUAS7HuRzVEoRKIIYwhuAB9
uLApwkkfgjxY6sVLkg2LLAKOOjiR8oc7l/nLR4Z3k62uYJbLolL/ODwqXdePpogwwi5P75ii7ONO
qRmZ9ARJDw9ZZqDazXXh+fRYScXVH4ExWArIZUvSpNVlxrW/SBzYs6Rl8Qy5reTZrAJymbyg7kYq
bjZw18lRTItTohXFCuCUCyBoZ9P3Tf34qgIXPxDISjSdKM+cwIoX6VwBOQDkOz099GMwEIlufZdD
9saMS2WZh6swV3oDkA8hdZ2ybgUPzYqeECWflcL3sbqnUK4iHUUw8ZB/aJN+LfrnmYtmG2wZOR5/
KfrlGIXod3jV+hRXK1LZVLXZfMuRzBrcaAzQyZVUXzUUc55U/D8pCOD28CH7qRI3VIoVEEmsu4Rr
fzR3IxHJhNpBFe2C7t51k50OSV2Po2GbtJm6SuoMWKofwPmecqJQ7DnBTvG/hImot53dvlUTJGsl
GGn1nfmis7EfEqxQgXNcsJ/4VBN3sBj7igbQIeIUNcsLu5rjEFgnfzIb0nlIjLP2cCnPfZkgj74d
jHH7msThhZj1NzYSk0eob4FIrTrWMTeroI6S5bwLowP8PlqDuW7xiy9F/2ZGpNgLUsMRXXMNCWQk
8Wg9jyWs1aZ0oR0R+tW3u07nfkxdhXEewbpIR3xvjWqRl6MHrNS4V8ZSr4/leEngFV2cWTdD4JEH
2AOJLt4ZdkHYmNPhtXZgm6HBuEsMDdpAD2ghzcpVEcFpUKL+JIz0rMXIuWxhXVsnJyDNdXeltDXP
qvE0GBYWBuJN3tI2JJKnVs8hMQWHeaYJSCFe68QSoCkVh2Z+5uiEeAIY2Rl1J/2KA2dhR/4XwWnH
532+cwsTs5WwNTQs+h5wrbuuMztmIjRutEFHPUi5mykGWHEUFtNgZitTyaWHxyPwYnJYNlSF9ioI
x7VrEAlU5xAa50Rkq1PrZayacmnWBoW8AtdTZvy/vgsnIM9UbinZpK7/rekpRCuLMw63ywnOKuI+
DCJHq2ZWVvk+xgajwbgM5X4jRmTe7UDoeUp29B8+XB9nELYBjgj6wo1dMJcdP99fGuL3kgzv+dph
K7ok8yxYB1euZMZ4KaW1MVOQaYf+cFf7pZc2NDYVFDi66VDv3OqyH0qHOGqlxWbLXPciJOpiaJ8T
d4aKuuHBB2aslnYHGgZJRxYl9TqvYUJmBncb7MApYQKrePaeKM54ysYJ/V+N+q1ocBAornKVUxUe
wFgT/VEXJk4fbcYDbOqCYVoc+ixGy6HAvQ8AYHBAEUW8H97UFeuCVJ41ZEayPEus0SHqHCyF+ReS
YXaSAmsdq7TElo/06nZs6sV4QWPXLZLRhO88M0TCmNhvDefp7cSeibyM/bL6bZShtoST/zD0+mup
i+91tpOuje4WpmbLj8BreDTHziH+jFYCssdmCFMd3lxkUyoZ5iqvnAt2Ty5shjuwFJNdHWBwcFMw
c32KebwkYGlS8ovqwjQO+45elsH/ZiBtvk/yzMt0zkw1IrkA79KlMhmbRQqw5N+/s5r45ahEruSo
hoMKhaP648CVnXlWK1MB7jIxlq6sKVXYYK7znuJJxMEjgLVvU2XtJjllawAxCIcbbW8kwx8eiLhh
KX4+tHXVdC0mh8ArbNv9UNs7eMwqkl6MdYc6fBVJF3Gdm5cEnCTOwp+aZJEwvVgqs840dsgu7Bw+
iEZEpqNNAKl2IEitWddzduJ8A/I0Ks4i4320gdsuT405+gQ98MdK5Z2PW/9F7Tl9iEGvl7DQHxyz
Tr2S6IIls4BTk5HRmQfxmpkFR1LNasCxISeT4zGZfg1qiG+rhzUozmxt5sUbKZoYGAxu6cJqjhHJ
T15NsnnnZrt4PkVjq2XJJbCN+tm928Yd3Wq1Drm58cFAYOuoDZNi5+R0pb4a651KA+GEXwSTGQqv
7MGQxTOI7QnvMK8MSSn5ctC71w6h7SG5sqqB1tWNGcVD/djM2tdCYT0BZNmuWzqMvlwSD83pCBEW
urszUEaxkcwGiyWMXjwoWQo+DC5kZveHcWSZaNfKgzkwWE0yC1+HobEyA9gASbCa8Ej2OVvm/mvm
tiVMD/IN8wTapOuDj0ChjH0O0vj8wWSCjYlj2Tg4PKMF4XejIGUlcBZ1hK2YGTgA6HIkHA0xSiZo
hhoHV/Bk5F7Sc1+ohOV7zMuokJQ6JtYcOSraKIOASny8ni3DAAjuRSfxBXpodY2ihHRs8uNAstjI
UKi6ukwh2V0N1hpeBq+sHWSYbKNseF74DXTcqTGi87RQ1jYBeDIb1mEGTd6o9dc+e7ATaqdGi5HX
8xGnrtK5y5AxI2u+q/f1rxPrXyxt7BEi0F0L570nxIIpWGWZSLzbcfJQh7hrf2b2BGW/n+No2ppE
I8U5c5wviGIItybWLRLYaw9Y7bWu7NbTgsxa+qg9cZK8ty0K0Q6je2Ppk6cMirqk0TuKeWIR2NMh
zIh4mdB2Qa3W0Tloe95spPnzK387bqpiphzXkCR7ZUK6XXQEQvXNd8MNeKvCzEB5AiMW/jEfvcFg
YJ+LFWYG0nhTCcKUHI4gADIpIvc7jKBn1SpPbcDdJujTyRN2u6QQitdqJSRBWfgXq1TxKMg5wrHp
dFafeq7V0fUl9owTU8+3YVjp0s/wYlM30wPJYLBWUcgDup1x/2N8xPkXfSlKZklB2AJe/OcXe2/t
20//sQLG1RIN962W99+aLm3/63/zncG3Yv6X/7d/+b++3X7Koyy//ed/vH3NiFOBq1lHX9qfgYWq
jnj6h7N+/h3/fO/dW8b3boq3f/sdfyMObeMv2EdA9pBFgN9y5zpi+Na0//kfNhxD5lhUUyxNkUvM
yK5/IQ7Nvxw6CbQ0DPNQ5+o0t/8gDjXjLwcgrKaqNEn8OGZ8/3r2l78P+b+Jlbwa//z3T1w+ftCP
BbwxPzIKDgR+zLRQ7cwF/g/1hrCHPjfTAYsf8wNKtke/HFad2+3HdNaQ9CSjGWqxTlzlrcHtNHvo
jZxryR7K1x9etH/zUD6Ih/55JDwUpAMQIT/WW2mgNwnhUgMoMHZZM3mjnzAR0tT/STXDFObXZ41u
inrARTll/zJi68Bl6SjhhhXCTXyFNjGHcCWJCCd/jYICgbOTZvq6i8VeMzrg/KlBEmXQnzo3fcll
FW5aR//m21Z4NxaftBHU/BC22dly7VUVjfYWSnTqEQKleeoYYfuVzlaTjUX8BZhn7M1if/tSpvqW
9FIN45VmHSoxeFbrDzsQZejWVczfVohpMohDa5XX3Sly6BQEfpUkqbut3yT5CqH9ndmT2pnE0tg5
Rnegi67epxKyhDlgABHGnQb36KzpfrxrqbS3cZ6h/8vSO5g05SoNCji0aPTWcdx91lT8p52LDzlm
VYjtv33JnSm8RJHVPsuAWEgiEAM1kus0jYsrDh4iQwdsxQQcEeGnh86lxCqjxP2hkMO1ZAd0zWQg
vDxUUoAwxrM2NUDHYutr6UThkyuPPYcSEsSMT6eme9BawkNeKsGBnN6T3ZXKlpdX3w5szom86XLu
dFGxC6zI9xIcTjh3tYY7KB7qUShwyBXNvu8twyC2ZsUoMd9TTz+x1U2PTVFfZUF9iIJhg3yWnAkT
ssntC1wQZ9/PX6xhhkT5sGPp7buZJVsKqLJyXho3N9LszJztZvps0MOhzWYirTvfvbWZUssMHNE+
y7KVPTNsnZlmK29cWwC3SDMLT5uZtz3w2yDIuwMsHXtTTW57b1G9t45Z8BTK4pIgC4cjoD1k5DxQ
sBYwdaQ67lSfZEaWlNzeG007Dn74lMxU3njm8ya+KVez8t5urN3NewO5mPgXlXtLRU4jwkxpPdoO
qV0tCX3M1ZXHMSfOJo2uQxh+7+PIIyAFZ4Yig/WQXRNyevZsLPe9GuM3lBq3G+MKAXKXzJYkq0aS
MY7p0QjwqkmWA5On5ikAGDreAJd3D0ynn/hNs7Xvb2GqjzJ0JjzlBzl2MJ5TlJej+pklFo51PJtG
dtRYsPv2rDFIngtLfa9gBAYRikoSphaztK4MimcAdiu/9JtdpdunZNB1LqR054tKXyukPi5mE5DT
f0u18UsmGL+4icrQrWP2iocYEYbw1XWOCmyW5UYuAhmyjRPPcYodIM5jmJUntxgext6+m0RywUBK
+ID2kmLJuJHQGjt8j2cAhKm4FCe53CSBuDKcXrVWfieBdkYkmulK/Ta/WrdfcONAkR4GG6DMt6a1
VBM69vjRzPSrI80vuaKdghExQT0+E9nz3e7hYqIdnCmVecyuYWguVcLQONZQShlqfpx6Lsrajl8m
R2IcIyrIMpABCovfsUmtAZJJE4IAe+sKhHf5LMEhBSR3vwsISwMv8E1f8Y+VQ5shGCZxt3Zo7okp
Auu1Y2BzIlqzWCg4qEqTERuGcgmHQZpoOkWRHocmf1GUl9ld2etP9BUh0RIGxk7/cT7CXTf+Unwd
8b/2iXux9+HeV9GNtMTbkbP9MgMQ51uKqGocM21/1xeqx3o7WSV+/WqikUZIfDcLLuBBHZn87G4e
KV/Lj6Twgtbu3Gfjc4HjdCbmOXjRiGF7VCvW0Lob4lAbZl8LT1SBwbodjQYGf0dHZeNKh+Ate84y
K76aRePTEuDOhvUEdJ89BAG3bXfphnXG4Xtnl3511iS99FAPJ0YqRKU5h6rFS1l901zzbDFtS5rd
GI+XgKKtH9V1g6uK1KVN7JpLId11GWDzyaLouwa1YS710XHNrJOU5CVDU67g4IF/lhctbq95ZiFV
Lw+oeNkKzzSWznC4EG/iZAztqrnILO1KaWkGknYNZgu1tmbnxmJ+sdqOnzul010zhvv5FdG74DIG
/efcQvakiIyBdL7U0+T9JgXFeHdtbCuHmJZ8aoPsyEPfq/QLWtXtMQC8+PlEeQp4Fjpco04bJsMz
zYYq3ysxZSbyYQi0x5uKz9fr7KijvYqs97Tpdlnek35pfVZU5Vs3Vu++ZjyWNxyhwToSuNHJycUF
j9qFTBbikBPerHG+uPiM70m+vtYqEurZRp6jK+g1BuC0owtzUFZJ66/aGXPT58Xz/2wh+2Md+1//
H4G+sTIhevkN5btp3rIfi92/v+EfmLf1F8cRKk8q058rXceFyz1z9NnWqBSvP1S6wv6LmQ2qccea
rR6o2v5PpSuMvzSYpfyNxrgEPPj/I8z7A4uZEhf9nW1S7VBTYx/TPsgUiR8b1FDBK6o5YXVJ7se2
j/Y8l2BNlRSdrM+BOo0ek9bGK7up38pqCDdlpj0aZeI8ddKf7kxF/RSk+O6TSRGHsdTdlZjUaNeW
53YS2V1cMBcQNbEqg5k+j4Meei1NaG4QiSw1KsqgHvcAeQ5IACUUENMlf3NID2FQRUfTH+80YA2s
r6A4x5SgG6eZJkqSkOkWatCt3afDknyK6pEt3I4jSlv7fl6vMbhPL9lkoF8LlxFskR1BWOmxBNR2
vP3JNvx+VsM7rJEToCEmPlB9Epz3dvplHK6tNcSrQhrK1k6WDR0qyi4L+WZjX8LR9kLdTJmTWSEQ
qgoSvyEvUwsvyqghRfbEelH0FaXaLs2yei6KZtwO5GjqZoR1l3FGepGVpJoml9dOUUOUZf/OyGc1
mTBw8rt0AmnWAR5daGbNLc9c6x3pFlTXR/ZSi9Ls39WOVTSxoJ9sYe8ag+mlH3TlitDMjjm6sJdK
Avslcb9YsfA3xZAuyOJtOOI0ooId555jhwOPwPk2vrCn7hFkDPd0+OpCKBckfBDzrGGZ5vUpmdNC
2p5IspkkU+CqWTrNnB4qWTyp/RvSuiP2ngRRcn92e1s9mYFY5flVWsWxChieIYJmzB0rpzgVL+BF
ckTHKtkVU88ktVGPgzmSlhwHTEDYQHXhGpfYHHeaQnMFCGlz9SVyVZj6V+K5v4dxuBni5qjEXbHy
Bbu4TlOyteT9vcuhp4xzeAdimS8JFBe3si9+VEM9ILDZ1pDWUOgbR8DLJnLqCTgjCVMeJetMIG2X
Q9OAy5SHWAm/JSwGYbQYjCC6/s5wxnw9ONO41HqAnmI0MlhnCMonh8G/zvRhZfqbxNQ/VVHN8H5i
lTBTyrEaXSez+joSkZJBZGll9aaRyWaQYRmlTUsla5IDRrGm5zupRifydXekswtdbrjgv+Z5SeXs
4zIeS+OR3MelpdcH2qGdaygvU5WeEaOt8zRdNQq4JXcIzgSGbdSEjkAijLqkQIAWbahfUgUpYztK
tjBYAVJ+gq4q775jhCvbYrwVVWCgSz/xZMKyxEG/iYB1hxJ1C+rnsxsEd6PQgJPC2s1NpVwRVEgI
D2IiJ9vzSiyLKqk8HYoU22VWEoxAs6e8sL/ZVvdJ0J8Rpo0bFjQaMZ1RtOsNv50N3oQ0OqSqT87F
1+YGWw4aYqhdj2GMTCpTWTQopRcJJJWZrsPnJQ7UreP3+6xys8UgkbRZrf7oh10yI12RxehDyrg+
VQ5JqbqeNbIWQOpPjmXBvxW+5S+m2GTxL/SHRkH0xC/oUesibeun/DA1mU4mqBuxdjOACsaJAxoB
vJqW1E9QZvNNQcwiUPdsGwHR88LCkl5jaINXTpPcZhEBtZoki0tXsk1M+mY1k+Utg52qqjGMLPPs
Lgkd4kxcnV4AJQkrQC1Q0EXFcqua7E7JsN5XdbgubJVauHzpbfdBq9nx5AM50onieBXRwdDqwS9m
fuslFbJbrs+vSpiu8oyPYleC/eNCxatm2Q8OTSgrfeBHnFhsRq+DOQSQNJJPwv/sW+DJFG0TNslD
C8RoodrWgHrwjSFnQJOdQkTsAzxr8ftAYmkKc3JrRxTfrltu8oCPrqmDRtOGu1h3n4RRs74cZ3Go
FhJumE+nKmkOMG46ItdQqvVjPoENatDfVuYSUC9KjJyGd7K7DNxlvYfn9N6EZJ5FULdEie6ZXvbE
Vveut/LqFHFyWccKTf9qUl/qeqqWQiVUs6yc7dSgMlbndxlhyQHxgWTaSp4OfudqU4GQncbg6Aho
MA4K796K6itAGn1mCfn3bmUFHr6R6ZE1HM9BMnMhwwzzhlLRdFr9gL5EjohHRHUXG41+ZyBnzoVd
3Wzvi7GuJMrEHI6WCM8ZejxVtM3JTmxSUlP0iXDk4uMAoXU9mdaMGYcTlQRyuhY2yptAdYCsdL1x
MNr4qsCD2ji+ouxhmeFuTWrCoqb65OaRc7DjjFlH27VkTmXimo0wVMuIfUKbtvbBjUlIVIZCsiX2
xzUgE/1UJGbp9RqrBVMPX7SgOxW+lFcRu+A8/IQ9j5tl277qoFuL3FdwS9InBINm0edSn1pSX+nx
gJQwFveAdpuVLIuRMUy8Q5gU76qeVGOz+JTEeb1RG591LzFXG4VlQYdKQ0UOuzAcBtOcJ3hBvxsy
I7QwZz4SoFQEhFGe6hBar4UkAJAj5y6xm+25UNgskI18NJI23dtVp67o0Yw3d4YCrsIoSPamks0L
v15uBtlbhyaK5L0xId5DMxdGeXxQQr50kR8d8jQ+qY3SoTV1ugcYHPfEgDSf9QSlRxyP6YH9C4Di
iYiNVhjtXcX9Y0FvhDEZWRL+KRu0Udmf+zlhIjbPbtnHh6HMxV41y9Hza98C21yWdABN+6B1GwTk
ERrpbHgHu7JuGLZjjExIT/cjXxL6B6KnNezq5Io2OeDGmRiddMZDrUKYVSZT+RpOayPmLjug6tka
qOBOZW2RRAh4xcECgZ8sAxW2QC01nqKCT0kiM6w4PbckdGftpypTRqKs+vBaM7f3wFRzpPaQQ9sp
cvf4Kh5sQtPI0ou6O2sygWAnY/4lL88J4QvvdoldpZaWtuMTvOvKID3a8GuhU6nqQ9PybqpOJ89t
ar849VCdrfmLUiSuh2W08Egyqc5xP5n4CZuKRQ94PxSW//rSkBeLOvZc+qY4BwixxZRsdapVYE6B
c5WsPZAQSPUNnil5wxDtpJPg2MMs/1C53a5mmLl19SLc+G4iF0441s92j/5LIkK776ZK8wzxKQt0
ePG2mu6sOHGJcWJcOKtGvCLTH6kp7VNchfD5TLN7nibwXa2djS/QgJ7YngAyqrJ/vuA7buUhtyJx
xIYjjrzt9lIqQYfkPe7v2vlLZoYXVi1IqOXkHmrYkce4Hth46We6g4ZxkbPV1R40uIzRvQ4uXKO+
VbzCrKuNVeBDtmpDv1TNnJwgQ16S7DlEibHquMvddQzFN6Y5sGxsWRSqkdau3Vy2h8iKa9ImA6LI
4/oymXX7wEojOLFOx6JpYOpACLgDovHsqFN4vX0pTWdWmjgPdJePadeNr0HNSYv4orrYmYHVT4bQ
ocDOA4isEkZoenVOEnc3JVn4XErtLYG/uW5ryCCTgdNYqwvCUDoZ3pGiDr21hZBaA3uVwb6MDInB
lOwzqKHFwmrt9zwu432Xs4oXCltwUEGLmsQZpWQu6vZGhZKT49W2X3HW1hudzNE5AiacZ44vpV4R
8Aahb8NytdqOPcrhMWQ+T2poT+46N9uu1MQ6LLJgH/TJeCH+PGa/lztHLQW8NlTw8S0p9LsJFVsm
RPhAxgOuM9puve3PvPvmfR0bJ0Mxzl1t2mer6OWaLID2QPQwFpK68EGhDoc4Lld+02+71L2g4oX8
3uM2zC2XqUiDYVpp9kafXgBhUReD6UmwniK3wwzn+z2DFPxgi6CX576v02MYsMTPElGs0btyADTG
9MVIWYxXpIV1qKj20dBPBwYnsPQLmNROVnXX280aUEZ1P8aBtk1RWm+kLHtwkxZbN23iJMjZQSZq
pTPv1cXfX7IahE2cyWolIKqrS/412sjmDTRtvSfmA1lPojQ8JQLThrWbEWSST8FG5WRjW/+5cMXW
MIn59ucuxm80jK18xmVTKLuisq9Dt8HNEi2H1Am2kWDxPVkLpSBDblCYmXRvxuh/KhQDT07aT3Qm
xaYrVFD0rdGtBNS+KjSttZTg/zqVUSp83mYVFZW114iYw3h4xfpe3jmF65VZirkqALZ2+9PtC9Pg
DDvAqk1MMgDGKnzW7QTmTNOLfVSFGdPvPQN1wjCjITvFIgpeBtKCnJhrPrQlGmalCJ/aYlj3ejtc
b/8F6/eTCDkt2XbHJPRF2hFFk3a8/anhYFgYBQPUIfD1o+aM4QZQAGbToxx0rxtZT+rBJzvi0sCm
sKGGm22OM5Bae7YecC8+x5wMm6ZxY8aAVEml5VXrjIEQtB5i60ogBMcnBVSwau3Gu/K+eswe62f/
gbidC+OldG9BAlPv/bNzVjIUUMjZm5ikzGB5jJWLebVPwVG/M++5UZcZKUtvAMSVaytyT4VdVBEJ
HxlfgwiF+Nk+qTulfQ4buBDP6Kyyu/RgXCoD5hwzRM/a3d83xTqa79hPWq+xZnXy4k4qjN/69t5V
mstIZPejcIvwgYJ6kTa6vNcNtu6VqB5QwDJoVM30EHRR/aClLr2QEFtrjioGdOU/onvJT4MTfBND
7u+1jpDesCkH4sPpNti5P1Z8bNqrfDSyZc4LkdxeiMTeGud2DzwvffaW41N31t2l+thcynurPJvf
nS9qu4/fnIfpSvafodOtXajAFivuw2v/v9k7s924sbTLPhELnIfbGBiMeY6QdEPIcorzPPPpe9FZ
f5WtSqS7+qKBBhooCLazbIUiyMNzvr332ohB6qzk1r6CIl/wXGU2TiOSNCxGJg6rONy0dTKbYezC
pqeMa9N/V1/Kh+Lthxf9Kge7yl5pA/3kK26cbnZI210RLLS5UUCyfNU+K2FvfvSfhnxL1io+5ikw
wi7mIR9Td6nvxFMsLWVwkQA2i3bvF6swOOoBU1ZjrWOC7qBMMRioFxPd31+XkrS8RHTHVN5iCVU1
jVVMgkMyGzAl6xdNExevlslFEjN7oQfFnb8mgXCNoeOVlc1drVgH/ld+1ulWPip75eLdQ751MhcO
QSiskv2g584666l3PMfHsZLm7Mhn2Zt4l3iVrt6uYnBMgeTeazZsF4a6BH7yvQYir4xtf9GFxjxb
WZ2xZgR0C3nINzhTpcbpsvRpecLOrfm3QWP7q9IMlAW+t5lx1tlCDHPxGG8l5Y2fqublboN9Lb/X
Twqg+ccfmbb0Lx0VSrOAwA/pTAuIhVOyfNcPjMpXmUCEOk85PagvAGSVj6y3w6ekbTiv6DvlUj7N
V+9NebbRUdSeScQ+Fu7lIh2daOetYz6+rXzyBCe4C5fsnt2LfSTbLZ6vPLBrUBe9/YdlZctojhB5
avqNSLWAsOTuX5CP8ZV7cSfXMwttvXPEbp1CbdPf2m+u42cHprTvwc51IkbVjfsxLZp8VmyVTZQ9
FPb0Xf1oo415nd4A94Zm9wRjg/8yp7dLW980tvVNPDhhDxN1nx4lgTOPu868i89qnVXElYzlFKbt
7EK9aHt9J5/KZ3Qfn9Fbfq3OsG8NIjn88N290Q/DXgWy19NynqFc1vcPJUSaajwzXZeDt2ipIAf8
Nci2pm/TivOsForvEUgQQpDJLG+7xfCMo62mdLPgKnv+MjwnFFe6s/zslRuRo3l9NrpL/zbUc+tR
XugZZjsdbgPCX80tBRaq2i7bNm9V9ouQjosYc5zqOjk+ZKnbc5q5JqLryE54xg5mmsbOER1/0zdH
f2mqa+HkKs7wzYsZKkWzeqSyvRLs8t7eqyt9aKfiZnJ/5g/zyi5Se/Gl1+olCu6625EqXguIOmFC
TqZ2T4leqFu0tQMKRrwWxI1ZDB3VCFZgVznveVyNHoHxWZlvKxIA+jwwhTmo3Vl6iFiKIDPf3Gup
aPYzGE+6uSLuK7q2kn7mIVGqh3HOSADnyq0YMuXURYDqhXJRnt3tBPQteKEZ65d3k3DbTZMt3fgG
a24u7dtDduofyS3nnxi1dlMv4zpcy0K7ZLwSddbMrbq1gkIS0J6ylEJ9lqz79JPDzUYdh2BVILOs
OsG6IS832yAMxKXvyf4LG7tt1MTChxLHn7I0FDfk3C22znbhk/rajHQ67/Kml5cyCaRb3+n1TNRU
/yR1UoMZGOJw0ffetcCdgw3Aa+xQH+qXwRht/JCU2qWZfszZ2gXgyf+INPc1DlrxxS1uhLHeyRaP
thwI3nzjhtAg6WvWVyboqXE/CU1CJwub/JJe6gfmh5noNckCDHgjGjP9I9S4JkUvKufdS4VwpwfY
PbWjGIkPt4mVRcQtpbVF9q1qxK2ZdepH3zRPjPQS8RjTWtJP4h8sfD/rMFavTHAJvlB8vQ5HnVLc
KF/zfCquBvd3RcqrAEYgd9s/f0lPj79QR/9BBvYcm62yXbrig3K0crbqTKVfhjJ/Noo3Ds0Jqw3T
TEeVxmPRqXtphTqZONIqw22ybpsBAA5UPzJrHU0k0y+ZLh3LDqHbzfhs69ToduX05cevLDO54jvG
MhGoc7OEWdFuAPt6i0bCLezarpqgwBbBARR47wpOSm+VvlALujsujWKykxS9ZCHRBWTRajGvESZX
rS43sxzvAyxdASZCK/SrtOQ6T+ooXAbyQEdwzH4+GOmhlucmMXKb99KfKYOWr4gtAmOVevqZZcnn
iScMa6BtycGqEwJHO+kglaCOyQToa5zJ8qZ21Dy8SwN7Z6p68MeV6hb5Ud0kDFMHiqc7T7z2dTcP
y+ptZpKOOxJktGTXGdz02bcZrjmDkx31IQy95HRflUW27xsv26d5fKHiOF0bEhntvNNGm7FzvoBs
c40rAFByFNPHcBzbNLBJtgfOEx7nH6q0I1mfH7qqflPyzF/E0ESHz4qyomVloxfQDK+8yAzSD32g
lGvqfz9jQYtOGRX0s7w0WseluuwUd4OjmlW41xU/ISyk0/WLO25TJtRJa4FoLK22cHeYKxeBWxes
1g3jgdHdxx3zJHVGnKJfKDlTYB5O3t18Hb9Fb929OtcnVpFqqYlP7lt0xVMRbLOJveLJLe6KLLRm
ZRqfsqzIT17R73UzdrfGnUHxPu6HmwHTcukaWbSQm31S0oMQeU7cM1f0pQH3pikzg0/aD60tw2UV
ZgxMcXKwJ2LYgcvPU6TvdJZ3yVTWffAjA/UxHcZ52PeMFzTOFIP/1KUOdEx+0iT1W8mBddZINXd9
E792BcyZPKaxoN7wIoyl2Rf9zJhUFdV4cFp6m9o7TNdfWTFw31Tz1i43jAAOJjDiqzkxDybyp2jE
5TwqlQ/Zyp3YaJiE+GQX8NgLmnkouDoXNQeLgYn43BLAKGct4NoitgVTfFMs7KWtUKd7ePs2LU71
zjC4q83KM9ljx7U9kMUSijeCCKvcCy1n3BBAljctI6v5ODpdaM6GUpcvmkUHTaOCJ26iFTx7Ho7S
p1rUayAjuYOp+G0o3LluCIQ6SNMtErrOfXECRHgFg3R0/nmisj7p3oV2kOrYuG/gr8qZECUWvYn4
9KfSCS6X/kWqxSeZN1riW7TcG+D/4GQIDOgsn8ecnpjACvWmXCQhkWW9f5HD0Frr+TmONorZjMt8
aszuK3lWqtZpJAkzH5TKzqvonR2nkCuSk3V9uxybPnAUwGjKsMSjHrzXEtV29QfUTnJQHql+ze9W
vUD7fKfQ5tUwklsaZk6xiesj3kUfChCtvkQD6RgH0iw/uWMUCq57bKjYYDtieLq0kwmNrbwUhVBl
+lOBZOIAxwhIXbRmqjOG6ljuvKbY6l5fQXwj2UnND/0smXZurcp/5f9tC6NhoIPR66Bb2bgJ0DLs
LKweTe1/L3XS4oxbpA2zCmnDpc/rLOWE0wzfsJdlb8vWDcnff2sa7xqLPem46U9DIWfUEE+FAIXG
kbcrl34Npw3vkum4afjmWe0HN3E/5zyYzq20/Zb3LbWyicqmjCBjJxZsCLsGRt1JGS8Snq6jMLiY
VVrLWGhlxxrUe8nSSgC/VMabSfnYFjbLa1pYPCkDQ7NNgWEyO7C8a2Q7DruCdFUrOK1Xk2xI04c1
fiOkJ9jkSfxlJ8e7gROjXXt6xjoSEFgsH5WZCmTXw4jZDwdptdfn9EkcQ9Akcz/jkJnV4SEZ5ZUR
K8U8YaK7J7PqCPBL5m3cw8qR25ex57laKYK3VKF5w0xjlhJOeXFaZeZukV3SMtgXqm9BPKHPreaj
D0pmwFZu5Xb+3jZaN+8k6emlkbIcQljEXiGBxou1vZJgkNEZFSJFsyuOxbs+nTWp5MPVpXpgT3op
O8akDI9dfh4zS9tFcUNkiN3FPFG+t+oNTUBhHJ9jPEwT6eh2bnyrNAzDga+XTtwUvIslUSPLi7qt
MX1xy+61KVzN6U1FdhIBSjyp/RjG77ATGQOSKORL4jc4foduPSIobQ18FFvXilFQxxY1IszSHVyn
Fz9jSO1a48YYFXU2yjCYgcRKiyTXmqUk1ysItQGvQhjXo6HvaKC0zqYUxre8V/G6WeOKvuPKHvtI
36Sxf1P6fNGE7UR/BzkehqO4LjKKxqb7uG7vKTarK/6rPDfp6/CTdgXFgRKMRg0fOYNbv5E48qaR
vlQFP1hVaTjaxahgqw8xLeae1S81yVoKioXTzJWXkdzdcgFRF7AtAPGRqArFZrPWeMCIoCwtYwSZ
YcgP+Am9sJX5x1y68jh6XSli1nqMTkanQ/ii0pvW+gGpiXm4qL4ZgUQ4rWp2LJzAv5rykgnhVtZI
z7t4PBMlGmfs4EA39edU1+a+IO88+lKS0JuXGTXfzcgSFgnllo5uHYeAFU0TODtIph9GmwxyTXoo
XQ8Ln69s8JKqc0PCJjSC5t5hz0sXLYkUBZvoptPZQNd+uTbEwKkTAZqEnH0IMe5cA/Oclw5vdaF6
c0WJaLER3HJlkN1YgEJsQJnpAX0y56INtF3YVfvaBMTam2TYrM8xFTjoMtC2qDiciVkDL6cseXyK
Jo9BJbvg9UMqEkeOB1JTeIzz2d1gKuBVPt1Ogx5sdBgM2KlvXPp5AiVsJgqUYadJxwRXeLVKWFgU
gel2ZE2GxrbfSpre7TOx3ESRsYmrkz7ue1+r7TTzEI389D3Km+GZyv7guL3vsdyVFNO0rbHJ5f6P
atDoY8swTL0qY9bvDN3od1aHFaDFRjuKccKlXq3kNP/OSpasC5Aed9kvdp6RY723gFcnlnmqk3K4
ITn6m0FpuiWfdv7uM41rS7V97RuivmNR2roaWktIH+qKZ7E1JwHXHDS/7OZ5LC8Lnr/o6Qb+2w65
oqKP1jEjharQPEhWFF7MWdaUWxRLqyY0k5PcCXeOJbrNU+JD8M1qSX3bIulQPbIiq9dtinqcDhwV
h5RlKNA5gZa6sXBHc5wbSurfape/FJEygQCPfBskmnEa1MB3sEoGM2MU1Y1H2O6nLz/+LKb7CaT/
9F9AkHUOwENO9FLCs03UvldaPe41CTujjJC+EupceYLKWLaW9BqlrnXLJHawWqHIp7ReNRD2djVU
v53XRAZxBtC0aAP6Vkdi2KIedJuOipsfv6v95I8sxh+teSr+wrCmBEF+EzAIbMjhtJuskWS2GJnd
mq1dciPdLIGmz0EpillBofzhxxfVkD8DxEoHLPiH11rFlZQJAm89ONgP2O/zQll5JqqvGNeXBGWW
T6w6Gp7x0YtUpcBtfFO6pFsbfdyCjKC9AHMcPtTOqJ+M9/1u0LANlPHBcDWR5ZkZfV0U6bWO21Nc
UOUaFfW7l1gyByaumqEDGiLXhnJAEHqLfBZ/xUule5QivbWJy/SrZ6oxVKOAuU/GvRNh5okCRXxL
69oWg877QzCUd5lMyVmJvb1R1Mlap91kp7LY2zDB1KORNHwTz9DOESVbOpchapjopFGtvZaMVCIF
cJjfVIwSpIckeeIlK5TcEXJmmMkQZ/nM1I186xNPEpUhWneGO26a6cuPX/37t3IrSU6r5CgvfXKp
QZRH5slMsfOZsrknVuKeMDK4J6sTieVmpbI2UoqRTIv4bMWMzHtVlOkAjZUcU4FyEkblMHUxdVK/
zcVgQaDKmzOLZvXz05GgnzvLXMCJXRnGm36g0UeloJCzlK4tn8EglGvfJzI7jOWOfYuwSVJBW6Qx
3pHSku76ELcMV/3S7hlcT5r4h9kv216dfKicc6WS/eDwzIsoRoi3lnqOnl32n7EnwknABQLNqdtY
jYLhQuowuofGA0DhBcQ4cCCNoz/Rbx4CZN9AyHELuylpKp2W5LkchRbKlBVgwNewcDEzrpGTU6Mw
D+BB/U3U+/eBHsOziuUTsFCcboR64cVmeFSqigJOeNN5kak2BXFshiNTI28sODqeBUYJwsxCytC0
i9A/PZw+86B0L6IYR3NQCI5JITtYp9Fb08F3KGq3tIuG8AG3RJXK8rrN0wsi6ksp+zJJ1fTZ8JRr
24z2I4kQJqD8XP8mlMY3ACf9QuAwssYmQg10slQLN+KOxkaa8QdxL35Ch5sZsBkRvoLkJJYprysY
VmxpaBZpoAsWcaZ++CYVCsoHhcDWycDztQ6pUV8EmUM3cHPR6CM7VU2/xJ8eXGGiMiLiSLDSI1nE
/RVAaAvbf/6WyB9EMT6YBWB3byk3hrYe9I2ZHVlmlf3QqdGqD4KKQkbh7mXASUi4aCevLrRTYlb9
sWze69xIOT1JpVNO5V0pmTUbBzqYvaG4elWQH3jC14vSTecZO/fnhHrZGnqczgvBl2+WIi7bEkdQ
rfXlkcoPbUMQOLZJSo4PLbMpoKHlTwy0I/lR78Kh7qaP7SIPQxKIWV1vjFyeKscmBZyqDUMfiIvV
Y/2apF0/D6aymYZxzqFQmFU3JIt5pztySpm1CwlK7+Aoo0ZRIeSKb7KAvT00auCpnGftrKHspBdV
zR4tfF4qMvq8qapkXaZ+fUxHyhWs0YndwDvFLQNLnSoFOaDJCzChtuYRUd1ML5fstDED6l+MW58b
8pICqsrvN5jMqx32HXrEKXixyXkHHCnZ0CeoOmaEtdEYSJEFkNQjetrEcO/KabrVBDgbjaefA8Nb
Ru2wzRRIgET9VqlfbUZelppRXDs6kjXcilGbYuTKRjW9YRMFoh1VlTEXMYHClQipy+0eXAKsLnpu
a17SrYZxoDuKbGbUUg2oVvLA8kiMrs3zd4pE28UAyRPJpLDDJHgJ1aNsxaYdxQzd+qHinCV61UIz
yrXLVYgXedjWpLf33mQo6P0a5YJMqMTo09CqbZvWBzEGAOJiNWJIU7+mPf2OcnpM2brfDVhEgqbu
YscwPGGdRkaHv5x6PmjSl7oCX+m6te4YnktePumZHhuZsvNK5YWOoBm93sGp7s1N1YvRQ3LptMPo
mDmu389FiLQ2DwTigM+or3VbxWM0Bx/CuU2u2Wo3td0jcn6wSeWByFbkrnVmv2jJwR9Hs6BJp8L/
FNHKGpZeuLZ6U5pSkPxD4MFWGC4pAxXWTSMpm1FBSWl8dYJABY4+MuHWh23CkQgzhU+tGVUdCsP6
+prJ3R9+rvV2TgjC1nNojC9qpSpOURn19scX1puioS7er03vUqoZG29XsZlD+dc6g82TazmPk1Ru
boNvzpUJHpOoYA4SSK1XbWjYQYqc6Ee53uGtKX/DFfnCDfpPz++XrLPSN6mYZXW/Dh5J+PQ6JMKa
jQneuW6lwMbCiB++ylJkDy2Qq4p2C3GOk+W7zhWDaYdEOfUS+p85yT8ziH8RdTN+Td39+aooj7B0
FZiUwb/5a+quoI6T5UtAM+kP4iqfHtqIRI9qg3firKIiDukfVBLMRCWb5WO2KMqLeO7N9yxZN9JS
vcgHda8crWtbnF8K0u4MDtbDPKynAczZPYOGuBTvZbNx96kBffahvDSP4VHf6pPhrr3Km33TtJ3n
F7M0n9lJg7vN7tBgQVzM4Eh3dpDjnYSBMat11Ex/X2b2+aytZWvBdo5yT57sv8FZSuZEV/x3Kn16
TyTc4xLkOJgmGr/99T3BayDXpqU16/Eon/tuS7y5zI78D3aHMNg5op/Ltpc2Nx0tiEhNAuWFgxgV
d9JC0swLuVxow+z08B8Os30VL0JEw3OBfNggI5q8PwtzEhY51GnIu8ZaCw5BcPQKbo99xTkGE04k
LYEa7cfI5kW80IzeaUxhGZ1v2vBOxZdIdQc1dbPhPU3jBTihdGGouzdSCBhgjZVl7rci4swueATv
Y7FXXrL3qnsPzXUzOpa4AJKRUOa9icSV4JSEpE0QH0xfCXfJi+TRsgGt8Tafhday97pKBXxx9twl
ZiVKdR/KR4X96nP69uKxvlUX8wGksj0Odxux7MEQZKeS2VpPH3jFB17ePGg0j+ZcoiE3StY6tZ+z
C8tFY4/LAz5+HCJjR84UJFpoYZPu6zp8peNqHhwHtEwTTTNdUbE+x0qF1smd76F8Wiig5wot1EcT
jdj3UaC3EtFKx3v6VqKd4meaR0f/nKJ7OqzkTrz3UVrdAzsZ3mfhJl9+iiH8xR0l/6D8f718DOQD
1SJHMAVuf7182EdHUGCUeh328FPGtT4MW7O5m29x+JbqxsuCFfeFt+V9eFSX7lBfmTvfKUW0cfqv
OC/4aGtMoPgBz5a6pjScEsWN5Kz5djDEZtFZcVIUuhvQA7nbF+h2MfpdAXqylQ6AiaIcE8TcI11J
AOtBRmql7HwEBUyvt/x1rOfDm2JemjMBMIyfm4I4nDuDnXVWJjXxqqMsJtF2fBZojTUrcsQiMa9l
+d0AZTCP6d1hMbHDVhJmbLsWFJdk6zCs8bpgKGnvcWZ32VqZRM59rR/au/wUXnX1mIDGPGfX8G14
hvfiKXFtS8ciuqorwYAIq5u4/pcTPcOrODS4a5GWu2O5D5Bda+RXlefitdPWmT+DiulyJz31i3UT
tuI5eoT1pvs0Pvzv8Xcz37rYxJMrW06Oot9Bvcyajb63zPdFPRyaTfNN1N8SRJZurXVOYHcIx/nd
U+60YySToDyF6md1v9FO+pJGb2Sp7zUCtDKDGILpZkFzVb5P7+ndvfh3wXUklqAeGMjGZHvkyPFU
sBnDdNae4CunH954LZ7yhR9XQtDbBE94Fxlw7lULVSgmFEAG/5xwTWgvqc4c03TytWlSIoePh8HO
LL4RMZJeOqKns+pZye/+vtgmiPQNq/Lb9AYMMe70s3B1yX6qrpwRemuwUCIdsAHE3tYobbiOC/U1
JqJIwqOPDh7KE/FpHPB5V9qx7nkLzR30eS2qp0BsG0x6Y7q0UgZ5jGg+py6DjZBVoZMkxVyDOOD4
1POBHkoNp/cbcun/yvL8xU2kTEibX+8hkjGiQYaHbgVZ/xGb/ikMzszPNyjy5I3wZEyyBSJjKz+Q
NI6uCKDDfPPeqzLD/09ebTZ8+oUK0nkmBmOyMJhoaS/lrb6FLT5eTM58mNI+csquhoPvitb8yPge
Yd1lz9fKAamQLoY62pecDwy6BeWit5mmyWsjKsJLUmKSoAi1upUZQDcYngvXje3f/MDT0//XH1gR
dRGcqAkKSzfEL7uDEpyQimBRrWvlE0uVps/2BUX3BnozWbt1lbhkXOGAMGckN9xTdNtvhKvE09R6
yS7laTjoqNd68VEXwcqHsp+x8nasvMUFtvtM21VnAf07E5GIGCn7v3loyn/5+iURWqqkGIqqTsyZ
nz4wPPVyGptJvfZqYyZclRcrzexR+WyZo1PbGTkFij/sH91OHtkDnuOseoQc4ojuKti/R2NO6nnY
Ul7WA/Mg14NG3xNA+fu3+a9eJo91jQgYnHgS92S8fn6ZclJJeVYE6Voz3cTxMWrpew8VWBLCyMnK
VtuQD78rrqpsVYuh7tbQPEDCwXOvETHZemJ0zqzwoYqU+P2QqTmzqkuxxM5SxJ7b4bLUGBURz0Yq
0tTfNCx8KTaYdiaKBihAlyUgZyIX468v3wOrEmqjFq9lxmZUPxawrnZRNBKQZBVhh4RQ3Zt7IUnN
PbGkdcKkePPjdz/+XKZaPcClCMlO/2yaMsbkm3JxJII9GuwBo0TQLrlvVQfq2LZYR4uVSCCNhzP+
dq2Vje2PX+VGaGxVUXAamjbXGJC0nVuN2u7Hr5CspAXnm5rzfrt1m2hga6nHtknBeDcpyj3ScjVp
zNnWmBRnaH/VW8fUJJvUaHHSpWPOS6jURqlu40m3JvGEdwopu3KUSdfW1m3yTilRvRDZfuY5KTe6
BBhbs5HivGTiTQ7wTFjsqOnZYVdFkNmnTtzvbNzD6SB3M2/S2X0E93hS3pNJg5cnNR6/doh4g0Lf
TFp9Nan2cHbpzEDIZ+1JFvWk7Z+VSeenwBPRv53Uf0IyWAGsyRMwrH5z0f7HYihJoJMgUbAWwoiY
Mos/X7SeoHo1Nt9grcSvRaqTFFlVJlN8s5I+2eulNUVKVvs2DFFx6IQd6cA/sKTJLW5igziEepbj
Ima/LFtE8NurlKo0xzdifAghxthaR4mM6PnN0UN9I+d7kEJGzy7h8/kUafnND/Mfm2v21myeNYKW
pC0V68sdqBfQqz2v8dfy3jDR3323X7ALFoC5xpLl7mkHgZInF2u9qcRNriOBK3GFbUjxs52vxKeg
Wdbps5XVakmn8bm9s6P4Zrz+ayf3f40h8/9q9FYSudwMlZPivx7Z/0Gamfvv6ffAey/9nzO4//6b
/yTO6BBiRNAmBqlaUZ0IMf9DnNH/YfBgn1pAWdEUgwDsP4EzivgPA6YM6pNqKlOxIRfIP4Ez/Cei
uRIxXK4gibtB/2+AM8qvjyygetTzWOLENp6evOrXdrTG141ETMJhJenAtFta73IE1FwH8UB0iBQV
wCWd7IKI1GWOrrAXRZNpW2x0p1oQv5WJXNttL4dbX47ZQ+cHGUGZNphqmMtUQNuYSiGwV/jvAynw
z/QmKQyNqNDWW1db5OmVRA6Tkb4vbA0FlkFma7dJ7i3cos9+zGah8dyJ3jWrFCjLnyf//391/29g
lABK/93Fje71Xr7XP1/ZNDopP/7Wv1BKKlVvqi5pKoVvSIP/c2Hr5j+gLHCNwrUTucAVMEb/vLJJ
kRt0YDJrAY4+/Z1/o5Rk8R+SZCgmmS5ZliSL7Pl/gVKa0uP/3ktOtEidS1uUeGRQtSsZXw6gRCRb
vYp7Y1lrfuzD9h2GpzXgu2AN/S3o/T++l8lpjyS6NSFzKXH59dlU6VArOi/Vl0OHAZBdaWbnwYiI
HtVRvPKSvP3N05Cb/OtPBzuN996kNcpSJHP67z/tNK1kjMwmcvUlTXqcYPNEjP15QzNhh+ihpIsG
nfcZelay8pVQk2aj1yiTgKlIq1Rtg3XP43QrFXRuY38QDwIFskS5+ij/DaD9K7icjwEtC6LW9KwT
Ocx8edKF+IcGem0M/GCCtddlEcOlXpsE2n0j23X1kMezrmv7lSGyAwI7A7xV4OO8ePidSPD29cYj
dvX506X8F0crefq2v14dvCxGW8Y04OJK/LJTN6xCpO1z0JfNxDykQwqEXydn/qfe0XiOD9TaKGnU
bsUo7O5JHYLg9AzT8XvVeMqDlxyH3t9KUr6GYHAOJeAYruVGW7dtTAgvgRV9FwjjrxU5LJw4k7Nv
jSdFKyIv+eXvfxJJ/HUvMV3oP1gNVKIp5Bi4f369FLD2dCJil7bMm9jflX3n2aAisSNJvvvIhhRr
uxgXyaxJm/LC6bX7nuodGaI4STkksim6xp2/E9ldoNPgREx0aDaN9y6QjJqroeR4YnjMStStMS2X
UJ97oNCSuMBgH+zHckzmij+eUtVfjIRbQlWTbpESOnUaOMJg0DBVUeyWs8GaKWGxCWVxXoNvmVe0
RoAnNbfMw+2m3WpUIhTmM6qpqQwLxnLZIF+bUt8Obboh5X0Nx8EWmmTl1nS3FhoUVGsZMO/pmu4Q
NN4tDS614ccbEfyVW7jbmDr1WdrVxzoQXyrJ6BEz8WZZw4cHWZOydgyEA12uM5MPbUYr5SPLm63P
4YxnJj4A9Vvixt9py1gwhb+FRbWtcrRVWdopGc1DcsY5B1pALiJqxKJyL7r+uz6VLHZ4exeFFO3G
0b3U4F1mfsL5O4T9uWwGWtXluCP20DQWtpYqiMhKN0q+xb457usw4T71OfdsSZ/hPYf1WDew/hH4
5n9/5UzL/dd7gKetpiqA5iQFdPuvF05uJFWkYdlYSq6SHDP6i3C2Uc2CtrxSkh7cN6LK1QJj3i8N
vYqqJYel7lMv4vJbXyQt/SWt8N0Su8gxfNWDUpVrxMfrJEHEhJyT+VnltC1dpB4eFcX28mT4bjWd
dG0Aem2tuBdeJCXyduI4lKtGTRRo9qOvLWH7mlszakK7bnTxdzfMX9z6P4YqCpQ9aHM8ZX5ZOnNT
zFtjuvU5vQycaEtaLkJZUNc5j7CTMICsZEYtM12Lx7MMhX2XEN0Gs24I+UYaVfMet1X5qbmC9O3v
P5G/WNTN6XaW+Sx0JLbpkfbToh57QwI4vNOWOGS1uVJmn347rAsRhmTXe79Zmf/ibeAoPR2pRMWU
eHL9+s0ysjqdOdTakm4BgwBmaSwH3JbO/8GP9NN3+bI4oa8HeqVQ/RkpQfCHmFXZrsLnz8xO0zMc
uulg//03/Mpgn94/drQcqdhDmOAcv7yJXKFhnssFIGKmB9vejAC+a1UTbsph1B5mpmLk6TrcpL6c
iC/0pqYnK4U/+t+/DHb8AH3hJ6KeqF/fXgGnDTlCbSl4rj9zwZbLWs3cXkcnGS1Q4RDavUWsM6KU
k+4ewUD5zSuYUJE/P+IoI2MvxZSH55sscmT49QOWe08yhzjUl2BtMCHiR2n2OMl8QuFUrMGpGBZW
A7JKD1vlXESQc6k7rFyboHBa/2at+boZo3cDYCMbAFViBiZO/Myfr+wR3kjR6Fxi5Ewp9qwTf4Gh
SoYWmCu/+VZfbyK2GWw41KnpWbfQmb58/v7o0vvbQIEzmOdu6jg01glF2XulchtnOlj97n3mGfvl
ndYZQlF7q02rqKGx2fz1p+tk0BKJ1FF9RSL1VHkqiTm3716EIBupZwtcb4lkDzMlS4Z6ZhCI8eq6
XESD5C4lUsUr9hbxUpR7ACdB2Tl1BDi+YgI1b61o3OI8ZTo4wUnnLB//i7rzWI4cWbP0CzWuuUNj
G5ohyKAmcwNLZpIOreFw4On7i3utrcXMZsxm05valFWRjADcf3HOd7J9WM5Cb3M/8vGAF+kfuymq
96Qvw3VFy7WVi3SPsYrmt1nDARKWzCUWJqe0NzWypgtTpuQvn1ByP7hd810OjvsZu60PI8z7HrSY
/7BTn7aTHZfwCPxy31iEtHS1qV2KAwQ4EQaEfTak3tYUXrlumUfcL55bHV0noWU0Puhy6h5+k8xF
rKvD5AVqYo9oIA8vZRlgcZBKboaGRBN0GDft6YLKalUZF4c2UIrgte6TnFVKfkvbiXGcq5UJsuxI
NiIYf8fHy5jOW4MuxERRezcTRSpGli2c4673ltp1vpvcGb2tl9S7fhw0yohWvrVZ5jzqdBbY/BGe
/3HRTLBQcoiM7oVNOlYx7ip0AGudNwzNcBj2m6hG7I9CMD3IpfCuBPyWf0ny6h9M3yt0MyJnjYDK
9tAUHkNE3PnHvgjlR9U2oEnt3ni7aXBn3JC5vlrIi7uVUSLxsIS3GCY7LV7TodePTjyPr40NrbKC
G4c+w9S40az83mpadVhMZz3lQZfejyAD0FDYYiPbMtirBR9JvFjjNp+M2I5uKH9bsezuvC4dL7c1
/gb5BNamZnZ+mZF0bHcOCD5XzBLVvIyf4P6qrQV3joVqkFNU5fWfbqw1Dtoh/vE7t30roGSaCscI
imPrffSn9rJA6nm2akd/dk47/DHQRm0cDXaLMcxzM8KiFF5rSxB+Msngu5pi6xSrztvFarJX04C4
3iChQHfGY3tJYn987ebCbEJLF9smrhCWEE51nkwPTDzq/APe7/Au6AH8ew7YSzdKzCcLkeXUjCAp
AtBRWyGZbI60G2fv5iMsuonjxuuzfV4MWPNNTJ5aJpiwWW4T72xLYRA2UcjKQ1u7nPCuh7hv8GTG
FkekRPg5FEm6Tkt2esS+5/uqcRb23646QvXqod17QXpqoyR/ozuu9sHiyW0kh2SXRBNSkdFq72uj
0i079Gbt/vMH2+B06jbR19YN2UB6Vbbz3J4QNCtqNmE096+JEgq/wJxe0yUuHt2gLHaT35uzrYYP
mN5s/1GA39WOUYcYNeA2rlDlo9c2xE4Z+48zEag+hS1Gbja7WwTCw71toaxdxXwy/q5WvnvE+ZDg
o+s9D/JQiW+8qNxi39jC3DvCyHUxp/bfvLbixzmM2fsUXQsdixN3JgWnDdhzqnqX5Cgz0YtkIMtZ
OQ8JsvBW2MjR0ya6R7+kL7oso3TTwdt5SKTBZ6SLbvBeoJD2/LghsQ/gtat7NUYAfO1JrpPJIe57
zH04WrS0NilAlrVlEef9rR2L90emLUocbzi7sQTO0rm/IQOJzwrHwUNuCeDxtgw+k0h0B2Iq0zeE
P2o/xhxxJIRPGpKBlZ4c7wavMCHgRL9JfkesPY5Q0AO6hiU+GmBP+5Rk4LMtSA5Ei2QVp8VpLbxA
ubj0WiL08tG8voQDKHrfQg4Y2HW4HzLlPPkqD0/YkGfS1Ur1WxgkIk1l8mPaeO2HCUZI8XYhn257
tpPFNmWbJ3a2d0kY+hXWHiYn1iibtGrK535pImL33Pi+h1N7sQNCjauhUh/e0On7gkf705rp2kdH
0MdJbdcwG53pbAgF2nKh0LBJmrouLopL2E5My6XhoNfLRs/1BVdksy9RCkGmoU6gCZrik5ahtY+S
RNIXNpSGVa01NB0rbPdTgXspU9gavcKxzrnbYVSM8vS8yLmUnPKsZ6dR2C8BwNpNUnn4PAyTwqjN
4bKXAuSrruvqGPRCx3T4TmHu5qykl1tUXn1WLFr524vlL18Wul+FMLjcQDZsLpnSC2Zm8V5VAHnI
TMaaTI4SgnrfuRiHMeXWKbrqGUyQ3LZjkn/kZRr8aEeLl9ZmGTcr4kPbKQTsCySZuzDPxGsNIfke
urx6pU9A7Cb9jtR2XiG1Cnrd3aMWit+CLpBPnaOXs6yb4GjFVXwxxvToslNRYt5JkpcJNMXVQgL4
7RgR/YGiXB1tYyXbuoy7k4xDawM2h6gLFKwQQPNp+WyNM/92WAE9hqKywK/61nQxRJfdScssu6L1
NLQSac7FZHyCJx2rORFzpdlVu8NPxTwAuU3YH0iCKm7paU4MNL9SFzWQC1KJMfygdYkvcekC3nPt
SZx4l8DtThbUPa9n8QNoX+3nFozgqsqpT1Z4/a1NRlDVZ+ak1ZsODZq0GYMfURIe66AtqlbveRoH
55RjHYAhluudKKdy28xxB0cstrxPt7qtOwdZf+CcBCNTKvelF6m+Lp0iWrgcgnGVhCU/FDktGQKN
RZBQ0VrLgyH/090sqcmO9GM28ToIkAetprvBTud+NZXs7lUwjDufrBZkP+RWMWcZUXuvbHqMM1FT
RCl4U8sN1sdHtyIVfN1XFmQSk5d/3BImMxLw5Actx/gWxFbMjiyB9oxjKgRtMOQJ2vsodn6IYnHq
fd5b2BcKpB5Z6CHD6ZrkOQWRtm6atDsWQGgRDegIB1nijkRzETOSlYxUmIaEkz1e+VkIT5h8gbVc
BA90NwnnUIpp+s7bpf9NjlO15tqrd1XTBIc0bCsAT2zaaZBts6lddIiMyfmSvDjqcP3M05ukYt46
Dd9h1YUWSafk1j2RfN/9agQJWcJ2+TuGYbqSzZdvx6bNMEnUy/TXCPD92P59YLegk3ZLMdq/FreR
1UpGBgedV46TXuWgiJ8waTfredH2tSs9vez8bm4h0RO8dQfJZthlkeBCTN3agbJtsM1bJij5/6Sl
+1FJp3tjSypOTg25mJe4SF9qKl9AvtqgP6YU/hnsvPmFrLm9LnHr7qkywOqBnq7vvEUgKPa8Ceu1
5Y8vNkDNH7JuYDlYA385td1TRuDv79mth71IWtA5RKFu2Zh234XbhJs40cGNYFT+0GbZ92Nu25yb
GBr5v6g/IxK/X6UCDDJOZetxYUr7uBC8tm4yK3oNFoTDjdWxoPAt027y2CLAy8qbQ6In8zqJOc02
eea6uzAVHAaTJoZ0rgAZVkl+ABu1nIshVfdyUS378YYVaiCW8D2hfrkkU9B/NoUU7+5owj8KyxZg
RQ2pKicltcAx7FqQBeYKmlnm9niukvRB90q/5S5TEwNfA991L65wzJLrLLr2US7cFD1Bwwrhq0b+
Hs3ipwmjinCRrCI1lCfrMbECd6pWGj6Z2nS225Kz11VwGozFK7JGqtx9thmxZltHkBK/qtsFaiHV
W/Y6kqCwWahv76q5Q4oXlCXFq2zhbPJlR++THfIdCoVjMsxnNkDhIuzLxNiO4yQOA14HJwkvk58v
v0SiyvI4uUWG01EO2bTzUrd8qcVAvEjJBvzd+AM669qU9SZRafunKEtSSgoW2mKPnPaGopcedVzo
NHm8xQPPBJLIgAGLlJMQsbTMGDm1LSkv7TBunxgNxAZux1z2DBosAn6WYzSnSIuWWAbzppjzbtrk
yI4tYBxMpIGp6Rugz3HztxQDPqprXQ8opPw2q9dWnKAoYk6geJ9beRjaqcVjueBlJcDOEF1gBY3c
YqiIy00d10F+ZbRAJp2fej4rCIXgxA/0axz35b0VZfMLbtDh2hTtuCXUxF/hWo6IKRtAI1Z0XmpV
+5U5w3rqnjTf1DmeqmZG8B0sOJOB1Jwh1izvduX2Pwketsugx9RwJEnvktCnCnp5NZ4BzhbdijBX
t0JBV4YdCcJqBi43GypClLhH7Wlx7oK4DA7cpIKyMK6bB7LTkwcdOe0n6TxU8sHUhl9Z1uUllHEk
0bVPYApk8iq8G2qtnkkfNQ9LQofYm4XcN46n6LUH5EqHk6pXNfLEMcZKt8JPa3Tc2VIAsZ293yD9
IN7YZPBOcF6FTjEluIgthaw/g3YJV5Y7mD2iz5u5OyI3wYl09G1GM+xyetjjGA7qmkM0qvAfFqhh
7c4UB8CPXPslVNRu7rGHjHxR5zHpUYzXPqrLLHZe6zYbKH+51n4g2PwOJtkfM7f1vnybxLk+hEcy
TUS4EJWZH+Y0Da4iZ5TFpSP6CM1fkT6VGosgRZEjUZx1iy63Y0TGjGv0AisxaL9E7Ey/2ZzWh6KF
qauSwaAsncp12XfqaM8EhSIAc3aFiImraTJ+q35uzyHe1rOd+dY37soU+Sy4g0OKL2oX4ADDvocy
ewXtQPwZiqY+zr0N0NCryy8m7VhL3AXq4RintfVVZCmHvMtSI3oSUwrBa+EjdlY+eyXOAA9ZYORG
dNotiLvIrrEJJXH5HkbEmuXONO5mF79tVOMruCPtsnoKR5QNgIbpmQDMKpLXwcQjCrSGHqprqxHH
4sb4CVykZfYoiytSK+cjpA479h3UnFCmvEYEUmzDaX5wVf1XRx4xOdhBxQzoz5lqbN0iBspK3kZ7
VMQswfEE+YDnhToidjdKDRGYBq/duBbhC6IKb1JO0BU0kN2Wqwxha1NqOKAZfMmiQkY/cXXzvI+5
c181WflTdnBA4oHkC555+2UwBJVOI2Rgdu7gG4N4uMWbEStdqBYZI2x7yozCcTYpdz4VtW6RZxQB
KDVblTDD+NrXc9MCdg+504nFC5FsplZ/6Njur8oot7eDJa0HLMTNrufQXXXoU99rE3pwfD22Qlvl
VeGz9gMkIS4hmk02Z/ANQnKwJ5nzdbItwO5pGJgE1q1fKPtX9hY+XWPafmjpZ6feiOCkeNjQj85s
NMYQEDtY5ISFAoxiq15p5AlYER0Dt2hkxtcU5HmJwp7vJycm6m0QzTOqlOXJslTwxsKUMMguXtCj
12FBmokSNV48/thDpKX8u9geYWOpL987jFgPhS/Mq2e1wy9yIdTa6rNmXAPUgTMCvoy/Jg2ArNHz
xMkmYl+wLuNyeCX0ZBA7S2Uy3uOemQ+s/fgOALo15a4DOnc/opk/FUkcw7Sgs51Wo4GZtiJa2npM
QXHeI/6Nj0WaL88wmdRVBm1wlB2/HWWKHQN/5P15va1YVng/AdwhYET6NGTulcxrCGJVPouzwsH4
1FD7wZp1wmM9sxeDwFPdeNdW+5DYzRUllvtSYpHkoXeiscdI6dhf1eTb37G1qGd/Kct9P3T+jsXI
F0mSy2mq4K1pljdnMUfAY73AXJuhbPYRgspdlgw/liUxtjETn0/Yvrs1ftaULrYGpSua5NqXNeLj
wsn0U1XO7vfs2ctWpZ6+c5uIOyoch45n1w+H+yV23IM1esllnOfhzU+j7LGY6ua9s2fapcnJb3uE
OgTpOTqzOA6kN+4RoXt3QGpu8+g+v/D7AtuNlXjMLGhYbuPIh6Espr0O2HnRiyK/TLLIoN33fHjQ
Mt8MwmOPBkzzk1BY94fHI6RjzyBM0KxjPpzndHr20LqshGFqu5vCCmAu7WqvcEFVzV3chv1uGq14
lbZeelC0FvCpZ0y27F1+edJyzmmdMPzDXq83Rep91Vw3zyVD5C+GBGms1x0ybPUb9IoOXos5si/h
wialhqMB0wWbQkppgeswhOeE95l4XeSvqBOX4XsM2qKx1iZiJflH5VBFPgObsel9GKdNsKUy6o+I
yFAzhlaMu9ETnFSuKoNqZ1q3+4sR0P2c2G5dmtjgTQzYLHZuNGLfjWiL9GCIqHTd0B432JESudOZ
73xatfDbXQdHBRixIHyPzpKMO5fz1bU8s1rCIcFvi9UsmPvqw1OT+upce6TiqFu+emOB9cuJrl8x
CE94jkR9LL0W9kFv49gY66rfRS1Rdr2re7ENW6gNj+RLeoyI9QJAzgUVGdbJ4jAx9ZjjAG+HqJE6
7XUYYISQ+lOeijiI36pxZsXK6KGqub7qaeMBzrviXRx+paTBlevOn81plg2ybkDz7s6OdPYxZhZ5
PS3BirEZmnDVjn3yhP2x/minG3FvYnCSMpjGOW2+MxusSMTxxKQAEPzc33CyHnnq+N1arprEfjWZ
5xAOlfXiC9sqMtpiVvztzB92ZX3bMbeFR5lDmsapHnHOkKpJ27CrbkdlCVbnwZmT/k8qy+lE5xnf
p1pV7doQ/AwEpyRqC1mwAWJvoEL4q74NMOX642Q9zWxIWR9pioNVlsvhCBSh/IXjeXnL2pSBiW2y
P3E9lSXUptjaCHgMx9jnbuUwVA+pdkDI+9NY7BiyNMCqh9pA5kPZ9zdTPMGbEmAA1cQQ5ruFIDmz
c0uK3Hbm+qSUCM4B/fKrbfy+g+ZtL7i5pNPwC6DUBJCdP0Yqun2JHrSVjYf1M1u5qDGf8tjFvEA+
bbqxEx77MBeAHKp6ROA5Z9nHFMDsLsamePGQHq4rIgyeaKNoPHWn4TeWMbkDuoqU2LeBWxFCK0nK
nC1gJKyiudWhIWaEbANNuDF3ak28yY0KMtCEbsZ4Is2Qtjv97eXIETDrhu4HGd/WvOImrchUz/v4
oc4NL15YmpOqhmg9EZPwxJJhgQWV1ttkMXq/lMZ+GOUMGHnAuy88W15RcHZvovCdbcieYpNDWthJ
FEirOonnNeBnCbtfky5Q+hiyBmwuESMB2iwRbcuabED07PYl90DFzGidUcS2BAmVQNHxvLfBjkE5
Joym5NDSlXWh3rbekPfpDQnKhjc67fL9dJNVbwdFLOemSxPveRlaPAzC6s96SEN8lA2MKea++9H3
UW26g0fhVdtHM0gwDk2S2vvOKuaXrBuqcV0LJ8j2pDGCmplF5g0r0gfG4t7c5rjtaLlPng5pB7sB
Xi+zZiVWtW7sMyAVSgnyDcLfhYhYM47CLaCbsvo7oO/Oxc0qb82XaGEZsW8oscd9TPYBt7CC1Ozm
sr86/6yapzJM7mRGqR60AulewdRGoKctZrO2CC29SrNE50rL+OBS8nxP81A/1XZgPRVT01lrOUjv
Y+wC51rmnv/sNoH4HJzJend1kMHtsbuNWHx8CCiJT35VUziVaY2datLJfoY/8mQFXveeTnW3c29o
2RV28fBOCas8DP4onyM0uZsmFvk28pf5ua20R8NbNBt70RiDnQjiF5QVaDxmIotioECOCXQ+DrlU
J+ViB8bPBrckizHUuHlxGFNXn6whGvpV1HEYWGlvba0q0vdG2/Pdwv7pd66U/yaIxT0MvYgeVLf8
7djAeSvXsruHxLWmfmXa8SZmUUuwm7uA1ws0xrtPZPtntVjyBwTz89KL6akKeor/zNjlvIH3p5tV
RST40xRomyx66KlXpcHHoJzwF8n8S8AgmyXlx7Kk3jupO/6XmBweQEMc7wMXMdIUD6D3KqQuPQki
KjYVWvuD8BlagwhPvX2OPO5d48zf20FvYO0Cw6txe8p6008ABcdk7vCEE6m9csZWdxTVRt/NowoA
xQAnzrN+fqIaHT/y2u+vnvIpvmRCY7MpaoEP18ldm/FxD7hSJeW1rNS0F23bfGkd97t2QurTlTrd
sWhvjlO/kE+L4HpHuABNqdGtzunMJjoDBpGn3Pet68g7jA1YLf3OKjXEzbRG/UIC7LTmBZ43HWSJ
jcrj8dGRysadIDm8StXvekG4kR8p/2uI8gmrYnIbQGUp1wftcuWwgsrS05z2837WA2rXkNCO2x75
rtEieai6oOCkux0WRQcoGd1j+NvCF7Dt5eh+mqk0wI6B0rhdhF7HS2Xw6OFD+GmdMXpH+Jt+N5Ow
RqSzM35jzvq920bFfpZ+cOuZ3EMfYuF25WATm5VZL16pwr2lEUlxKmfN8xIPRE7Jsn/3qoXdUm4D
WifWZ/tvcDRCRhWQWiOCAH8RoWffU6JSMwcLLAzj+7/+KRz4/62J/V8UoyR9SYWF1Pm/KCj+L2Lu
5PcwpP3/Ief+z//4X7LX0P2HKwSvOTvzm8L0pmD9V4JoKP5h/0vSj4cJysHt3/yn7FWye7pZgyLU
Ar7kd/mPBNHgH+g40Yb7iCN8RGDO/4vs1Q6c/ym28PFHIOSOUDWig0GA+9/lCCLONIHR2gBN9IhG
9wrSPgjwgTcF4U6PFGFz52xmT9Z3cDW72XswSTXukkCrEwfbEwH32bpIZPbqRXhVWcpdZjtxrq5l
1uA8m/txmo5VP4QPJAvUZ3NTu9r42DObvWo+/UR+RNHtcYwlQeIcZFN9FQxCsdIwEe8L+2qwObJQ
68/kBDKic80u9rK3xKsPlv87XjQRmyP8ze6aWHR31BfwpgS0D0hf4gfeGC9gEL52cYiGq6GJD+jQ
9ukILmyk4QgWvmiAaLsEXmHtPwYeCyfqZjJ4Y+ezSVd1Co/NxOe2cN/dQhV7Cln0KNXFN61DcqYk
xsMmkocChUYPYwYiMOik+hxKwNQ0K126GIb1d/acLMSlVPo0YUxHBbIWUcv13nQvupi/TQbAEGAv
Pd3wKvupINhxD8Ik3qdT8xo06V3TFw4ZpNiBbA3rTRMmkWbDQGXr0C4F+e8iY8qYGOlu7dI+eWdS
HjQI3H8GvAzgM6EmZlX9kzmSgqLbFFXybQejvdXO0pFFR97KpPkkvdF6Dvv2JS6q8ERsxzqntz+L
2Odw3ELIf6gdeAhEyaBPpGJcmOWIDi1+VxdgjG17VTbNbnBq9AZUKmvcWa8w4JGUukWwtXOQO3Mb
rdmrEpKDOzBwvWWlyChY5b5DEHixBwBHodWzTUpoLimAol9d18Dqy39TWi0rtvvVuhHjflmsjeQR
yqDh90Bl3SKnOl5SBuLmjqaTpUKefowuPD5do2tgBMmMI4ogSdBRrjo6z61pq+huLP2PhGTSgmXw
0djkfsm4uFAbrfmWzVX0VUWxC5JQimbY2klw1hBav3g/Xpwov/Mc0b22DGk2HoXKEy72a4606UjV
BggRH07b/Or5xJPWu8UcyPh3rx7btH1hJaLusvHFx3/9ZdfpWnh1exItcPvYfeoUmlonc+z94Iz5
aejLrzYWycpiGHoXx+Q7FS7rFb3QGqSJAh8SImINHGvaYpWfTmzmH0Hz85CrIHlEhqLXTRXHKydW
ywFNeHO0ZvKhigCnFxxBlr7ES7OAgDdjV29U3nkQy1USZVuYOw1j9PqSZweEL39Sh4goKYDCIwsk
PaDAja66n7Gb7v0wOkd8QqsObl4QpyUQYq72nGzgyh8PdX8D6iCVGSowaUjv1qMeDr58MCFlllR7
Hv1V1Q0gJ8se4AhE6QZCNQOFY12k08nlAR3CNOdn+J9F3jEmucVoJpGzTYYiZcCPI9+JoaWPYxAx
7ayvYubn+wHe3OWWapqMGOSj8YMFOlGIw1L88uwJvr4r9jmdNT9BGKiE0XNUfZQ+AyQcAC9O1hNK
6y/ZQQQsam12tgyFzj0HQ4AKhrag24cEESE8OBnf7KaZZWpQAqgi2f5cgvxfcuchSycLDRNK3oHg
2CaiYLOcnFg2GC+zAuYPleltybJLxc42ABuLHWZFBGmytxRbUz29tT7MDZmSGOMHJJi4Qp2ReBAZ
7xbNoYn3RR97lymanso5Lnc93xzDWUCER4ffbm8i7w90TvUwolLQ5F59BV2L1ngSp8Q1y+GWEee0
/bJJQhamig74ri7UUw3D8BSa8TkTmyqQ3X3DrDUPoO03TYRKMUNUQ/5qQxJMPNykNED+3T/Uu3co
Dl+zIfrESQHeK/FPxJOuWDIAAVc1zWDy12HQvkoCQPthRt2m5LStwWdltyyeKSoCZOL7whvgw7BB
W5kIY27aXTPCdza134LDr5ZjExV/2HQ9kT/2q9P6r23yS3tpvPzPqAZC4voiRnf2IZxjvTjOvYSJ
tWHgAjgvG9zthOwUkEjTnMJmulS0OKdBS/7y7CYdl0uP8Y+vAQNvuC6QhgCXtcHRxG+9JtyXfpOX
hzBhAn/VnavS40ic6Gro47/aX74nw35yRuKkUNWvRma4WPGR188NlLg5DNbal93GYek2kDiBhZlI
OeZ0y/QzJMhaZPGWS/vJ4cPfY4NCehzU68aavlxoZtugguE7zuNdlDnrOGc97dUEIyuBblD64SsQ
RWfrlwsXwfjk9OwopBzfrGg42DmbKKZwq3CIboqCPNvlo/9SItY+xiFJe1YbbYIWPU7dqkdFewfJ
Lh/WJC022ypJ3QuxZBdBnBy6Io+ZYJefCtni/PfMX/T8DBZw4zdN7b7RAtArjEZ9ukQRZvdDRQSN
WxdP3cSqrSMM51QXQEkJqPmGLXsK58zZ2LEDXs0ajl3qOseR0WUxWRPD0HQ+KIUGkmja/g5pCX8y
LMj9EizFuom8je3XpObc/iHb2L13+Prn6iPuURUO/bjVmpveyrkrAruND0zCr+zSixM7uHrlaFsj
v6nCrfRuOchZtZ10AWCc5njdao9UVwn4VHpF/9b7pdyh8gfqVPvuwe/YzClHfCV0YS8m+W6Yx4EK
qf17z4gFPgXgQRmSQKLqfoVkHkmZzPOTVVTiXN0m3fM0jQcOKucUzN4BV/6wg+LWnUgeueZxFJ0W
5Xzrxd2NSYv2ZQS+KmrJ6TTPNqyRaJ/BeIxkutwH3UMrh/E09c3fMYuQMpPnHKftFd2TvQM9+sUW
dxZL+VyT8+zY+cXv1EOPSeJQ6YGerPTXbejnDGmgVy+9ehIKpT6f9S4dSv9yiw26el7x6dwAj21S
7EXWMrsfp5AwROa5DF6fUdtaD0CtmbGMC+JD4MgIrsajnYu/3k7KxRzq2+XH3shizSO7jwLSnLI0
n0mNA8nO1EdqNx1iN28Tg/pnWNohtcfrsJ1c0u7rcW4RKRF0NWQ20lfPt079POTot2q5tUR7Dsa8
29hdw2gqmpdTlIivvlrGvRuO9WmISFIIshtgCqZ/xGziPnec62SFZI43pXpwfdahdrVNgaOA2wIj
Iia0dkrtAN+S3y1wW8wxmlq+XdxTX5mwzkMxPkJFZ/aOLEdllzIM3jzo1ar7yo3apO58G098lpn/
QZkEkUMJcCGwd/WAi+E7zaXYAuJ7cWTlrCcsSet0BJyzOF1z14Noutqkx7s96DvC9cgY9QmrwT4t
r0wrKP60OpegA9dZaZ7bhWKvnWKgLXH41OmsfmpGuz9ivGFhBk2X0aHrMg/L1QvsVnrU6dWz+19L
AFQvduPkCub000eFEmSyfAwX5IFVDJXHZpO4bXR+06igtgNtMR4iK41Ipg7DbaLjZ+2l/pUL/OhE
8r6ehH7R5DFO1InnrhPjQxaN5AL0ILoD7XIHMNBHpDw29ybi87a0qzaIDqwr3OsvGmQBFoGFdqL7
i1Fef2mtdLjU1vLXydtoe+N7khvbPpYO69HiNj+kwmxZy/jtk4JqsCYT0bzFvBGrCoDvEX3eazuN
L0XDmH5sWaHUjC185x72JOcj80EwlP13yOe9YdiNZmImaUY1GNtZD1C3B5vR8taN/ihNg3aCgsGy
qCWZP59TtqUIcqPXqMK345fJL1s1eFyWYTvM4pMRBRxQsuNWXsagoRPemx3q52V2Kcvtjmhy2EBG
xFeRivtpaF7jaN4DW7owTsvfcrMpBIGpJfPPU9hN9joOcN14BfdKRRmto7K4V0H9O4Jpy6X0HWRD
tx21fcO8G+JeWjhgJTItFzZwpy52Ov2w+WSwHYxvRWnOYegOZK6AU/RcsocqeEVsUde4xvdp20SI
dNlu6gVYfMj+ZO3LELKwCdbOnH1YVp9e3yIvVWds9sm+xe8JU1cTpWIkDO+mAUfdd/4mSclSicL5
boSxEvedy/bWR2i5hPdI2zi+Eqx+8rWam2pn+/oi0v6C0AmPll1fogAG8OBQ7CraickpPoYYqITS
xPMiU19VUITTtnxyhkCiwo0/crj/gfLP6Vy+5NIciyB/sZ3pmcoP3kGbku1KlG7cUBhRqTF9Pnv+
+GuIHcqDG+KG5x/cTLa2bKt693Mk9PSYGbPv9NFt02Ev61weJoPdhwKes2TR/r5AJ84pv2nCcDyn
JgK0GgwvGNpAAJMPnO+ytM7XC1rdXcjhfvSbvn0oO9pUl50RA3O0o4bR+5Up38SnY3PitIQ7lP5J
DCkLxwyeVFUE+lKTYcdCepXVvTp2XFl7kkAoCJSvH0o3uba3QMrRXabrhHSSMuinBCtxqlQE8Zqv
2LPScONI2Tx5t390tvmqHUlAQ10mQN1VwpY78d+JCj2wjGfJFflIJGE5FlH2kOW8xTyB+vzvlJ3X
juTKtl1/RT/AA7qgAQQ9ZJLJtOVd1wtRlp4MBj2//o7sI+joCLiS7ssGNnZ37+o0wVhzzTkmRvyD
RUft2R6XKUAAbAKTDMUOWAZnF03g+3mOUeR051KOs7Zzja6+ZZF4wrP5aUHefBkit+2MCyIFLbAz
3v51FE/KMa6c+vfJNV/mjmabmZmiaJaXXKQf0pShv9I9OKb2WxxXHlU17r4zqmgCfohh3XE3VU+J
vLsOmIxUf/aaqPfEelzn/iZOqjjyphETbpmdLf/qBvFkWEBOp0SUS7PdTjdFMWiYEqZuj1ul3BJM
g6BlqBH8v3WIi/FaUgkNmsem3l4/6ucmMchM1Oz9EkmJn1nRX+SljDsMh2xxlmV+0kT1JyUAEUGq
fAO46JzbujoREcGFXRrFodMb3Hvswo9at+KOUYjQRjutO5mSytB1qX0OiTyaPEFehDDcoJhcCmpU
jo3JpM9VY6mIaWo65oy4Xc1ERSaPCRxF/WRQdZPHSBftSv+ByTZvY1gs1ebSJtags0v7S/3L/9SL
M4b4mEeOPvfGS67lu14d7wyCq3gj+vmitUWykbmrrgbVo2eNp3yVzZlC4wn/rQVK2YLgDxvp3JDb
ZBEzulttUmQrHZroDKFdDBqtKsiaVDliZCgBMYcxrouddNOPTCTirk5Gkr6xX74qR7O3Fdf7qPAt
moOXibYggzkX9exDcoEH39Tnd5akHUWsGDsUM38UOy1lhQij4bxY2ekq7LJ6Jtg0ZxsKuhg06Hi8
1cF+B+R+23Nv0sRpNhQl9E5+wV99VDNNBnCZ/zh+HSV8WFKSAZd1tUWkrWuN3TWmhqtS7TFjW3bw
RvGBaVOeZ0O5W6F7cVi7aX9w/chJbP85S019Z8f0NIiemTjH9vk6XOmxmla37+U4YdJda+wcwg5V
k35XU0mhaoIfiUu7jY2kWnHfiC8jb5132LT09aydgz7vmXzRBfjmVZICqm5rIitRfrV0NFfBWulM
+GmJFNJWkxs5hAZxUdAllezmAgmDqUWxsryGFtJbmXH4TNK3dwkeBR6sFDXmvnapltw4z9PiHZWd
nPP5Ku31Cy4jk1fStrUfb2Yugd/vbmrXuU36LmdXyaU0m2gYE8BIGJ8840QKNnScojqiNVW7tWXI
tJpKh/buVTQSZA8l+kJVkEMfjII+jlq6QQ8vK6h1uwsqEQOqowKQ64LV7xOs9WG1QNdPbcx5RsOQ
lvXOS1Us1r7LUAW8lMohwQrxjCE3SOJSowkFe4JtO09ECqtHl++0mROFHpdHKM1oESspjdS7N/hW
w7ZH4NN8bpKWqoEalse4lODiMlSjLtaSwMnbB0Vg8phCP0Kzn957c+5P/TDhHikWrzzx8RpowHwB
Ip24ywc1RB2a4BT1qct0BhB4bYsnOirEjVXMWPU4/M/0rnuOLzink/xsUvJwhk07bbiGJBGY+ELU
CAmx115sI8MNabePA93PhSaS+wXHCY2Rj6MOBE8zrbekp/mytHhULWtx42C5CCDTy9Oskis7rvvR
rn8jOZ47Q3/IycBFq9MN0BuHW4wYdpTS9DRnNTc30hlgdVO1lUIHeWzC+MkLrb/zfCqWJys9iArX
Onei5WB7KRdktaD4VYpfm7nqnOXTXa4BGXTjtt6s/vQ4xYSAemMN6q7d1bE7bri02Giiek2MmSL2
pHqktPcjxiVxJpnxacJE7xv3pIb5tIr8fVgP7ex/NRRjhHoz/sxjR+/bPOcHTfUsmkov8qydDrgr
VFizN1ls81f2vkE6v62Dhp2n0QPldjhDh37e9lN+wgh+j5OKDkflUtPmuSb36+HBLXpv28WoF7md
7RqyqWHFMTBKfXv94TNrCeTEVsbsHhOsJ2XiD9tR0z8MBmg+kvQTVNXZ1KS3xaCHfOnEn5bSvsdB
DqGDjAVetozI7ta9uhUzBX99h2LcU5GJo2ifph1xoS/ZaRnDboZ/p95J7FP7pOlxURbnvAAG21BB
no4iUi4rVFR+Y+N037PDtdcfMwMzdeoEhmnsMqfF2x9TEipT9eQbayj88XNN9epYvbtSu3PpiRnm
mpoMvEIBoxDtgpq5Ax2FE1NxVjDooXo4fzpIC9vJ0BNYXvG2GVhd+w71WJ5/Z7zSiVOd8wUWkt5Y
B62jmZMl+u1gxyc0mG05fKfyS2KxPTjJelNov4PD1cYp3O2cc323zATiq/uatZN2yh3aA61agGMa
PtaG0QPdD3GrTU+DPVU8TA0t7NbRuNgQ93Hyfmc5ZQS57KdNQZ8MXIWiDWlrIL2SjOl9UTszbcRU
WjCFnCiZoIe907qgoz7liJvj2necHMySCZl+5bhiSh3THMa03TCLGwFxYbBK/isOCnmCRK4zF8v3
OE/bI7EbHs+e+U2HqhWqkSpn5Y+R11n382jxdeVqNiCtTFkNMVl6Y2ijuLR2wYzsrWqXLRa1RqJy
ebxO8J/7n5W+8XQyn329/BjkcoQoco4bZ90atr1nTrKwiC6X1FneY9He1ibJST09cAW8Abr1shr5
4zjnOLCUSwnV9IFRLcpn782x3bt03pXrcCflVxFfL2k0QyyWFeO5MnjddFB+PDSE2W+NVf8SVd6x
3pz8fVzyRq8gxwzKX0l3cX7gGMZYwDw5enw4+PCmhvsJx8RlUiwdqsIHYJulebAbF6nflXB5m+w3
05q3YmSf4u4X+2XQrlExE5jwHNICxyndJnCiO/5Au0ke/cV9cszi7PXyLTGKd89q7R2G8OfW927T
3Num0rxfE+9Js5jST609ffbCe63gCUAJSbc97pYNFiOdaMDsoUGr4WxzwlNoduwM0gD1xHGQbNGj
4lDXEhXkzrNXs13qxdKHqTQCbxhpCrTqW9JLNQacUZ0gE1L3q0sD/6Q23egKRbDpmUuTsgMTVpod
2p7nHZZrErWO5yflPxZ2qW3MhKQW4Oo3qxTmKys6DKdJ99WIyoZ+PX0nJY1xWlZ8dLL+cDyjuMch
we0/b9v4GqxybtRAPbBjfujEvXjh9kaX1U8D2a5qyHgP0mmNppQvDb6XhOCGXh/Ldl74LHFZ0Ab5
TQGWtfcLXYWG0dJEVGZDoJWMMrBwqO60cBer4bUrq/fZzdQWknaxseofTV5BCx27oAzvxgbKAbZY
5LP9TJoBZwd/qJW3WDLzsb0p6bdYPW/GENnyVFsW3NsWAmZcWNfKH3yurCbpfsj2WCLMMwtPjC4V
tfK60lhrz9cpoKhC6lcwbTTUoyDG2qSw7lF2eDmWG0UM3RoH7ZyRYOWhXLEI60fvlLYvlV+H+GJC
kdFbs1rajSyM+1qk1KCq5cxWJL9AzIMDWxjR1LFjEQ01vmLxIGOL80D/7WZI3emexO9N2ZoimmPD
CFDxX8xJy+/FYvVbt5A3DpPSCTNZt2+Vzn6vL7bZ3NeUbNo7+pN4xHAD3Ru83/yV6cRInZoqXVt0
3JAHi4KqLqKuKN+7tvPVk/Do8NwRfayQV6++ah/8Ise/S0uC3Lf9ZLw1gGP3qe4/OA7+XLj6DdVw
JGKx8R0n3K6R3tNgtkj9woM3h8hhfZe0/wUrQzU+uuFlSov0JdBdes0qg4WETAruj5kXw8y6jmw6
57oTe78+EJ5bNLq7bozX76JgKlbF1nCb5Vn13OuKjEwLjc0l5j3+io1NVGuqWIHGFtW9CGFlWK39
EXEK40ueqD0vHoap9hEpP74zV+EjJxylNOZbiUXtqB07gu9YVNIspF5yBWyhIlofRMnEQEjp3hwn
3FI6AxroRr7Srv67JrB8HdqSN/BnbgdPFXesGV8wWhhn5VtqM0rjt5PJcsKFgQqTD8eelVXkCE4c
enLPzXlQsvyjS/0ZEEC4KGG/urH5It3OCZHd5UE21IKYrRzgs7NaZVQkPd2c7SRfg3mUZ22mfDxj
eZxX+1END01qrJeuE8+d0xo7HX2ULEp98WR9krX9OZtLc/SzqbxbC6xfsXU3DPkNEiJUfSJi29JZ
WC90th90vtBDuuDRTwzTQ8hv9a0l21+vmX9qjDmhAUrncRy9V8N3XxozX++0I5WZ7Hm6IQus9rmS
+mayz57LHZ/222qfzWS6DU75QPTiI7GYRGZZ/s5OzU0ppdFsaKYIu+ZvMmgsI2uSylWpiyADxbVd
mASR1drd5F+tqGlH8rR+cGrCgYLtyGbdthZBeJvHGklzKFr4CLZja3WB7NkjaiaTMa1ZkEvVT+GM
Aovmp0f3knCo1e2Sjq5MrDubVoLtjfs40pdqOKOHNIgict6Ng9oVhmj3Q99u4lJHEa+uF2Tzu29H
xtOZvsJVUJ04mT7nuGClpIRH5Rpv+MaUbsx6a/yxIZT6Gf0J6+Qfytx3D7S603EAezOZKDZeu31v
3VqEoPd6u3QPq1bbUdkP6ymD+Fn+lHzvH6389VqEs/U775iJuIrMpgFAHlt7qlAwK5FN2C7jfADn
STxuzl+pxFkwq2oiFB5gT81szaCjzQTIEaXLGrhNx7emqNIRrBaTctGqV/G+MggvrlMSjqurjuIq
SVLYeEJ8YDXWpw9GwdguXJxSZEJt0O7+55Dx3DGQoVqrSUIFaoyxDCADTanxJuZL60siUoSsfuma
o74lNxl2QWvEmBrwK/NKqanXQrq/W/h/r1YljtzkvujQXRFHkatmR77SATKfJ9ZNk4FSVKfp9EzP
6CXUq9Z67AzTP2JsmHHzL6dssbnt9To9Vtgln+lZ+y4l7tghYwOikx9g/VSt+qWoinfSKi/1mtvh
MOBbSFpEI9/qhl27tZuaTZ+14B6ozVM/l89515cYPo07PAU7T2WEvxdjpAnL/WigLTkKYi+24QS/
hu9dqdBlNV5kie9vaT+Hla9wzHwyg1oKMGZi1yzcnaZVJv5FyTqyyeksUfiVXUXNgeDaAL5uowz/
zZu4nKVt9Xz97G/KtMoCe8K14X1aNZu8vC5w+ifLo9StT5/SZsscGm5k+RjQR3HfzNRlFPaoRW1c
frmLzEO6samMj19sL5/uk7yF7c6XQCS8KZ3fc9NCFJT67d+vWcm1nx+6OwCBXwLb5T7vlzjFGlLT
RWLZl2rUp/2k4uqAF1Nt5xfT5YLSSeLSHfY5e1RBkrUn+59TD//3zrUfJjXiRR+w9wn5W63IbPOU
ys1s6UThsuVVAL7g4zBha5cjR/nqc1vKyjpEMD0lY+xdiuaN3bwZdWP6s4CCDGet59BYWNjkehSX
i8NlctoTZY0v3viWUfxFw4agcGPkwkGBvX8uRtaxOrI5bG9700v61YoFzwM1D0ctsT8sghpshewc
Pm5i4sf3iaA5RkrjIMezZcg4bJDxQe6q4qJ1cxaO1Ay+ErOLmrWl96Q037jQ6LsWD2G0EFV403z9
rptYWFUZfsh+0LrHrjJ3/LU/Y5zbF+Jd+q09zzwsrCNyIRnT3r8p7VRj4wEpoHTrx4bOyqNPzjMo
zYxl5OhSpEsTawfVLQIHl50kN3o/7ubHVINjg43+6FhlcwEZEnQq7+967E0t7uwDquEbv50HSj+L
MKH+eTsNGKUg8QS27cZH5bbDZeV8KUx9YoUP0GQhOuPb1OmZzjpf/v7DLqiKIx3OjmWImSd5MX2O
LCAN3ll5siEplbLXnrglycWJLI4B2zDX+yXWn/WiawJ9kjXlIxzxkILObZVZp87EpQn7+0iOu7tH
eIz60XYvAzSJqF17ZM+BkMxckrNd7emhqxFEoerig71hEki5Y3PKt8BF4gIeWiEf/NRZLyKhaIdb
yBAYPQm9WLd+PIzil4XvCV01qHz19RBJpqDshTxTKRs6hpFRsVZdMoLV8GbwNPrdMEdI3XOAHfdo
2MoI69XW72z82QcCH86GnHhY+lX202j+y4iSCvIjTYKuNZtoAEkHn5RWlz7pD3Pm36f0OuF+7rnb
inYJ24a15mRO1d4dK0JQPOBHqhUp6YVC4az0QClb34+t6x7Gq/AUj3gVqiLx7jS3+8WNYAYZYkng
KY8OQ01Zoc0FJywnnL1NwRKkmFsVWj7WrCyX970P0M6qCBcWnR1a1N8EroIXuDYR2dDsdspNrt/X
8FlJhJPk5TDuebNfc73DUnf9R0ZneNvb3d6ztK3TuyNaKEFNPpm4Stpz4bvdvsTFtEsnHAKpeans
vHynWERRIJriZA1X/FhOJbj0WH2zr2PED8rU37nMFvvi2trlXX0wOXOEOycOz5513inWtI7M9IMd
U4SAQFwAFeoBxivJS+u+lVipEtxPTz1JN/A8wZrEyefSXszCf8ZxUqCy5xS7QjXfa2RhwlzRK+Ol
7u08C/tuqDo76nwnUGX/ge5JqXxtZcGQtD/YhekY4wwOigwfCmeIvACqmG9VUQdoifnZ8Vaq0Z1u
ZYIv1MGZgS4mbsxMl7uB5mvuPo4dWsGAFrzCdACQYpZwjAiaCStZn5shPzm6VuxnWoWirFruAOJn
+7Yl1D4VJE2tVkFtmO2F+O5wUYNpo4eXDyne/21ndOOureA7OGIJrYErZmegolVrgm6yGuywtfVS
LhUaV41pXTNjWjtdFt+jhExAFqd6sRtYC95W2nmHKWuwSeV4LKdWfho6zI56N+OGsnj3aIiSIbJj
udNJZd25I4aHDJzRaqV0kfk45LNq05Xaus9GDPmGUx2zbn0jUIj32BryyKzKPyjndeB7cR2ZYq0J
xPtRb2BdJ5GwRApcIn2K8GDGlviZIdflpqbdDK9jfyI9G7a4t5gw9XMLCcbS0uHaC/wr7vuY9rk8
FfQTOdcZR6kneAxfdTYeVqQ/p6mDRMzdlkM02Q2N/NW4lPemeIWh1e5TaAkNeVhsbdoL7zBzWIpt
CchlVE14AyotfmWOu7Te4B6pVA0K9tK7LjOBu8fi0LKMXGgC2zhu3uwHW12U0aS3rSsuOewJhpbV
DbsH2ut2BX3cXdrdxKVjnniFW4wnC+4u29lqgyK/XOyptqe2Zvyc/Aqtk+fn2lHe3LL0TMsxsFlC
bmlVvdSd13E5xMGnxHrWddg+nO7omiXVUCByDJCYtbmnOfgd/hgPg7gYABqul7ye1cZkmr51CgQh
Y9p1aXasDPfNXnQXC35fh8A7f02fm4MWY83UTFLNa52dgRHGVob1Fjt4DZiKeeUhXfLIor5yLzXY
yyO1QINbvWj40vM1+6LOvTmRtIFrkG3SFUyI0NJ9PsVGMIn8aSlB0JQLsn4Xg6r05w+/zzFOltO5
ZIs1UrFgNl3kSNwMRGnrTWsQJgcDg5t+0aKiGk4Zji2+Xqcm0eywtY2DMTQvvrKZlb7tPit2rQ9r
yqIGkAEm5AR2d3zEU3LOlT3iDvXGfKeExRnUzmI7YMZMszkYeIMDzClcb210f0H6YIM6Vi5KnVTu
f1uI21d/wY8+0aaQLOOryOhyYI1P53PcZVsskCPGYFqUtBwk/CqO63ptj6pmLxC6M4XQsXjpl5IH
iDlY69EjCA+ijNBvNmD14+3suFTJkR1MUd9NZodXhGBi2+x9gcfN7hsqiIfnNs6tk1/1n01TBezM
d0SvH7icOVu5ZNWFHSY345UZVtLnC7blnOfxNXCEpkxH3b4sfaQSvyXT1F5f+AlPmui4UrKbKBm0
2R6ursumo2/ZNOBSbnPSVc3SBwbVrcnoPFjZOwEL+zRM3PJLVpTFNEyw58TCpZ0Wm4TMzdZXBf4I
370jKZV+EDX8cAv8NFZPIUuuPowiBnOamDf5ouLHYfWxdrnNS4J2UDv53gdMdop7/cu6Oi2NTAAC
iHniDRH3mvpNKabRYpV4v0p/7zEDBI7wZ0AZHitxi1b1gjc4MFJqj8d8jjoxCuR2hBREfGuDfmmH
tsInOUHx2GWJA2mOjc192vVriP3MDP7+qxk7Cx0DOhJRXGm41NiveHUjGbm8x86PUiLO3w7SH5RL
by8s82HWxUnzWC3bS//ouj0isTplsjVOhvQfpqKqI0cBrQGFUoYWmVRUUW40COiibYoPiyFDp05L
E+OvEJCPynfm/zVqMNuexOypfZPHcRjL8mzqY73HKL/xYqX2cuFSLRtIcH68TdAHt4N0jsLQmnDq
2bhodUJCn72F0/B4qcTzuGIeM5hnte43axRuDnkxLeswZYb5FCPYHTFKc9jPtXweEg0/WOudRM9X
dgERe0uB26ZaVglxy/P2S+Foh9jCYuSRGJlcHFXC0z36mtfzbOJ9JZw3PRn0GGyTpTYPSz1gqrFX
3pil1U6pIftAQ1bZWjHar8YlbgOGNov66ibNdfv09x94KusobcfHzHY5FjrvwshrnbzyqhYtbE7/
6ymUS/alIIL+9v/9Gl75auQCLCLt/0LB//VvTw2gkOr/+kv+0z/o3/7c7n/8/UOSn+YaDvm3fwnr
HkTO/fCjloefbij/+TP8z1/5//sf/9vP3z/l/4FmJzgCS/KKY/3PiweeVCYH9fG/s9n/9dv+mVLx
zX9YlsntWfeu/QF/ywX+mVLxjX8YQvdN2wE0a5BFIh/yr5SKEHDFSWh4tudAvvpfKRXT/Af+MN32
OJh5HkP5/6+kVDz//8DPesRmyEjyBzqOKRw47f8eUkmKwVCkaIZ9DofPbKe3kX5u+IzvGc/VjZL6
06LbG0xfl96F2Jpo5NvoBSB9PmsBw+yplekR6wF2703ueW/5UhrsFuzLZEC8SPpJoZ5gCCMhjpCo
0zJn4UQbeESTk+wt45vhmj7Z+yK14D84TCy54Z+q6SN58E3gwIxbWDU7eEdIW7PnbHD7bB1qsPBx
HPQ4uy1NmOWCLTyR02FD12OnV7vMBMLYef1zNtR4m+OPyqv/SKEdumxJuYYv97n7rFdVtdUX92VZ
xMnvmp2l1Q+dM7F/meXjuPAITnS5a8x3PbE+cS1QpKd924l1A+eMaqyUhPjiuK/+RHhRuHMOSgUs
ifgWzjjvi4oHPtMZHDXiMo0+bJxauz6sx/esK/faCnWdRk9KhqYlAizRrsQsnOQuMd6n1eYRjGi6
MUFeE1ZMQ2Q+zvjeOdoeWh+07lQbmn3GgnvjUuo7uToKtDNn+6wtAkOPI47kdVNpeRrahcacN9oP
uY73v/az4ZC3prxXiO4l1li82btqFMsGpF6zd4lh+tMpdppLmRQIHSm1i6vb8abCfqHXvbjLcR3x
/4A5BQohaL0RNIdG7rtVxA6Enx2mBl3IcZN7rF50aOosBB322mEC/MxcZkAdRdFuDWvd+o5jHXTH
LogIJldTcOA79RRl6UJYHYaXjVzL7nO6SPzNq3hOvVw/O01mXLifTyzFshrgB6xHn7mS6zGPiiTh
cRZnduDP9As5GjUXjg3rvF1wFGX+plcZbXsSGOZaHiQ5KKox/HHD/ZWyHIhzASMCPPC6SLe0lZco
mcsnZ7KN86PfuUyfmbseSVaflNOarDfL246e9J2UKVU4rLGo0cBM7nDlbNK2jerR5ElE8WQJN3L2
SQFUiCYQXl59xGmeptSytlvpcfWpeRiygE3Lrd2+mL323qypvauMzrvGN7f457F0Ys/zSdZvaL9T
m1wh1c1QNupG440g9GD0PD64Yh9dbPYN41huYDxOpHu9g7J+jQlWFzU1fo725cm02k64ivgo498x
EDMNvUEsEh4ZD+fa+kgeDcF0xdpEmfbGcnDC9SJ7honJJRY2eMf2YsUK4tFouNX19oE7A9riVfBG
G0l5Q9NXt68ebSToUQPGNxVQO7Lau3P84VR1+tluiyEES4tKTEvlumjFFj7GL6WLOd7NEZhMGrmN
/059Nz8sMiKyCfpRssEcs1nTcTzHQzmeR89F0WZAiTrUX37w+HOs9GPjOpgHFXB5KEXmhlQV+Lme
0uYm3Wdu+ZQ5zpMNIiMDqXYAM/fmauid9mgfFmUAgosVGQXFcefL7MN0cHEY649osckR1kDwUpwO
ZAemPvWwOfi/je1RAkxixok7EySdSLivJsAPYvnjLrEA37g+AajPWInnUZkTRVY6bWmu1TK4KnfT
qNXeT3V/BJ/QHmcM+6u4VIIRlEqDJ67cXLIHpiTIdy9EQ8ZGReo17th+dTUHKe1V96AAFg0ETdcu
JwvoNr+bwjpOb6Yx3qr8jXP800hgNoB8o8KWLlutfxSO9zAu/tM653f1tfI2806L5XONjPM9XkCy
yZAUgriJCV8JVzuU8WeinCxSCWW68bVWlxUXxX5OGolr5a5+Ld+dtMS6ZSs0B+pazbtcS3oXSV2v
Q29vbFLgW2hjHGZm/aBWSsRibp67xLl2aDg5jESN11/X5qAwtVvlMmHx1vAAYsRKfEwxNni1XlsS
9inTuCsyX994dvcIG3Y6KEj3Vtfg7a2l2no4zZFMScb1Hp9UeAq0cBVRthLILqFHqszvIjqz2lhm
F/zPxt5X0yWRxN48PjqhIlKFuggjQICImo0/PLaznfQL+Eb4W9iCmAtrx+5lpvozydMsQmMjLccO
b7f0zn2J0Qi5xqN+jMJZ23km3hxfx74ece9p5iNxY1rOUwFzbdto00msa7fFCfWnMdH+HAyHZ7Ww
ZuuNNyzG9knGAx3ZhEjDq125MNtzxvYWW5u112y7vXdUm4YpigQXYPZUWVrspdexL2oVl+2xOaJg
/ngVeRo+FDfT3IOcW/1qywsEzpc9toKDmHNL3RQT7AGCIX6g1ZWgB7INtTZ7alP3T985R2eNF+je
cF3ZYcmEZRJQ4as2sAIPrOlxN5p3Mhf32OqR31gZb6qUQlaQDTvf7a97h8Z59ptjp+1Rx15TVso3
Usf/DQ85jVYJot5o8lvWtjzVl5XETPI5VcY3W7Tkii/lhk+w8Hog6j550S5mC8D2bpvjImuAfj5q
dbGdp9l4HCjpNkB4BGsPfmFkdMl0G15cksZhXkjqYWni2BjkYgJ5ozXbuDKjQVjjRXX23TLAtvab
0Qksw36EGe/ygJcbldsl+08Rb0rSa1s9nQKVdlbgVvwio/DJQfnVwc36O3sdGZs1z9jmctrrQmDV
o54i4RIRrGZOu73AutSglaTVY+yxeqYnpGaDIykPd6u7mRflWM5nO6szhr+uxZyNoGnmaRWaMv2W
LAu3tZHinEzmEOrJJWUijSXeRtnNd75XaBHKB69ZttonNvth2TAzN1epw2mnBy3NwR2wPwnhXNPS
TVosjYffgXZoPG9gnjy2hY5H9kZLxHRDK9/VnH8q8lXsasxEgQ5GJHApRNXLGo0NV+4G9BlSbu8R
fjY4Vj0XjJxbFjvJHWVw28Mg1lturCXaHACjdjB/+q4GwjTmAQbV+kBkdFt4Zsx5xoCDaEwAgzNy
Mes3bmnqBimdx2qZYY4rmIotrjfg3iaU5fSRRbmEO6Rj51k8kF1pfhjzEpEOsM3ObRDvk87hI6IP
Z83/04K6hpudL4HQ+Zi0LXaH2Vie+AzsxhoM9jTVd92CAOzI+orRZh0I+LjCx7s1L5mdpLu2s14p
MPCwGibbdeanWNmmzH3L7dlGT1wxGWr5cFtq3HZwJ96bXk03Yet4KJzOR3F1CkCmodsLi2bVR6ke
+4FkIpRCPAzFOuwJK8XbUvCZ5fp5WbP+Aa0jmVs9XK16Rm1ZGOF9xkV7+cht5JguH589jyrkwcD2
58nhuTazs7dg0oJIrA6ATUUAceiF5DjcBvA9OZcBX+euioAm0NKCZW0erQkpqfwzQhRGrcpfycQt
+8KFhTwmCLH2OGKCK90IQju2IuEfeq0lWqT1VcR32ux2toPBrqPbnN2X9LQ/WtW6m5j1N6gMXQsg
KYCcFT9wtxb2TZUdxKv4rpTzJbIBK4gqvE03kcl2K+tptigTsKxX9IwJKWNMQlM9JiR9cLxWcUF2
sY5fdFJwHANATwUQ4BK6szXYH8qWP4pOTPYvI8YfEBP1fsVod4WUxx5PzYSnnNmJVwEs3qwoFiJu
B1MF1MOW5S/zN1+xuejKrVcmJLKaNjQkGcAcpSrmAmAXljr3Pnl2FJUWkfnczPVR0ygGx3YqI7O+
K0GYIM0FpvR+QaJfqmlgi1KPP8LrD8QlHgmw3Y6W52/E0mkbHMkaJHdyP8QT15Oe2uYW59+N72Y0
yFcAGN3WASdXsB/T8gdiS+sOaBsc6goU076fBL4Lv4ceW24k4IMQt80UDhrNPIvluYFRPxDCr4Kc
bxpUFxji0NzKA//TP0jXyO+Gtc3M/tD68hvXDeQTk3DjJB5bUXzGbtNghVjpDPZePWwNnDzWRdMb
VGb8Kt7Yc3nBhujO8bFK5++cYWiNb4BxsmSknomI8rj1E+d2SSPd9J8HeRQ+7d+IiIE1JiYlBxn8
mQQeUKH/KQB1EAfrpnCttDoS2vBoyAwTVKJFnML3mjBeStNNw/+g7kyWI9euK/orCs+hwEWPgSfZ
IftkTxYnCJJVRA9c9Lj4ei+U5ZD0ZCtC9sgDld5TqEhmMgHcs8/ea/O+/1LGVpTs1eced/KEYC9Q
8ys/Vtu2YzmNbvIrMiky99qrWILyisfBOoZLBl0wvXg9prtmLkvEKKhAfYWeifL2YGcVWX8zYtWd
c225V1+Uz2mVf1UR6QiNXF9jXQFu0vtdlj8oWCJgnda3fiTarIhIO9o264tThRiF+rMfLfunaHx7
VSGfhh2UMPqPfv7r6s3/RZf5O7nn/xNpZBFvTAge/0S82Xz8bD7+RHPkn64fwEb+tP8YfuXJP2g5
v7/KX4r2zD9zCKMXT7B8cOh7Q5b5Ty3HRZXBFurzPW3L4yJFRvkvLUdHAKJfFMHGJray9OC0Vd/F
//5v9OzpSEMLw8TwTAKo4l+Rcv5YfvK7b8V1FrAJqQVX/0P3HdY1YzLDPNyOHJPp2wC1wRBuxTvR
okxPVvA379V/09xmLl/vb2ttKFuh14XGO5faKp+34w/CUaHJStptuLWBjfsubvbe3uTTa+tdY/OB
w8dK4zki+U8JssxzKNwtoRTCEAxXBc0f3fjqm7tGWSxhmIqTp6hJL66rPmPzLefqL3BQRTLdaC3Y
6OjD4Yr556/gdwPRP7wC06DZE7ENpYHf5t+W4XDSr3ysX4QuuTF0WX2wibvFmbXT0tukjY/p42i4
O9I9XLrAJTR0J5iSHmOqHw0b3VtZts+kz4/Y2+usfw0jGdjd2lsWQHRqhiDj//lPjPD9j2869XK0
E5ssmDCp/eFHLogN4q0A7trOfRxg2jgMHIjP+eS/s2z1h1bCkEGI6DhprBoYe/DuCL2N2RHAWfZj
qsDSTs58TKqyAJdAMBgTnAVlq3zXZz+5eA7hUkm1m8hPtTfxgNNGXMKgMCWkRVwBx4Xvg1t1fDfC
79HL2HnE26Gy1sTx8a1SxdYGESiQorBZ7oCc695tx151HchLjAzEitd1NW+cN+HyZRSMZdyYBIqA
7u6khbfTH3bapwEVjzanlTqo7MN2KLG32GTCdal4Mla/otZmUiw2NmBwiwVOMQzrI+Q8PnCbsefZ
ibE7K9fN9IklZTOOnFEci6aFiR0zGoOJvcwowazA5wIIwCwJ6k/I/Jo1zdEazaMkFG9Ye+wUgR7R
NG+75yh2DjTFPLJ0vhHNPAx0g0vbCryFiTdUAbsthP/tDGJ7wYDV3mH5ocrECpaOGYsf2GNLXeA1
sfGaZRYJqDCnHDnbGiNriby6M02cqC35mrYAil01RDy6HZGzPQ0oVthfCraMZHr+86etWLKHfOtB
jxBH+e/ydblWcuY1zxqwYkM9MLEz61fPoxeQZKnWvGYFSZDJ2qSMcS20w6G7+va87RHyvPaz1/oN
qxFILnheQFEie40z7yf2EJiUDp/+3mclw9SPTzopsMdR/ZPO7sZn1ZVqGPTMclVKLlZEj4iY0uh9
LstntLklemqsWnvng9TzhpuoPyfv6EXsiWGmzx3yi7ceeXk2M+Ikp620FovWvQahWU+LtZY84gvd
a81VSS7IVB4Ajcy8kiENgXp++rQfxdZwweNCQ99XjcetkEt8CoxygVBLRIU6iN+vysPKRnh8lxTT
upHFe0uXIiqo9WWV4AU112OODt8LiSlkUng+ccpviLvfClXGF1vU93Azy0BkNu90xOUzuyJkf70k
GOm42xVz3h6UYIE/9YN9AOqorWq6iFba8E1IeYmiDl5gx1S+awVAdywqvLW8KG8K5V6ThENS0UPB
s4T9bPL/WbcYHCKXZmpj3lVTvHdH67Gme+hZtjsnA6vgaHhQlNQc1vyNtxkX2HDiNx1/M3zHIL0j
FKNdstb9skh6rwC44BhMipq9qJOv/bizV3jZTcmUhkXCu/ocl2GnyPbAVi06DprzZKTcmj2KOnbC
ad1NSs0oAEkvPSpbt49ugRmAFr4f0Fk8KE/ZuedU+2yV7cU22d1SzlEg96draKLdjwGzRKi30bmX
r/EgCYn2Jrb/jAonU4CgyOo77j7DhYqMCK1G/i+gav/jFur/7WmHh8Fy3+Vp8T/vqo5sl7OlKPvv
Tjh//Zt/gaq5f/YZ02wOI2gnnGP+ClUzOcfgTLWW08zvNdZ/HXDsPxuM7gzqMGeWmuG/HnDEn32c
bLRnY27iuOD8S0XCBlfMHx9/HLlYhnk6X8+y2Vz9/RNbL/SU+KSag0Reh0pjOzT69avpIyOkSX+1
UBs3DNrEPC37u3X8fdRq8lfKjnQ5pEjPHded9EOymmJ8rlwMTzzWjoK5blOHMEcTRmeG4FStZGmX
Vy+O3nHaXcScKhJqH4oIwqboC3c7W+Z8b1OQMkxux9ckaFrWT7qwzA9VdPkW7rEdQA56sB3rW4oa
6Rp5ZNWU9kGnTg6/E8r2Yi/ApCXXozWeE63/QIyJAGxpgIjxnfNlwapbBVXJ2pvXNG9DAzE01Cp8
+24ROCy3O7TRlemNuy7XigvVZpBfI/JDhRv/FG60qyMi43I5kBgmDVUl+LJqJCUS/0C8Qfb3PRK5
hmTcj/yfcUS53ZQcNZkAiseh6jXFsZtckghd9Gx5kDUy8kxkshPNWbsST3eYzaQRZPFkVAOLpmlI
ruTtV/icJ5z1bfiW92QwRD2RJxLNnsLj98Ez7E/Au5dJniMtNR+xcsyXmaVe65n52ql0jAI1U7uZ
p7c4z4drPOzpw8ZAl1c3LxytezbpxiVn1T5NnnX/+3+izOs4uTMKf2M5N7P3FPQYODLQ6ZEdHKvY
xZoZ3tMLw0A75eNrTjJ6JbMoPgw14JqmYnPTWLH5nEW4wpXrz+TyegRrg6f0bIFt0nAKaZF+dFV1
09jyPVfDjlOO89S0/tlK9QkbZfsWgYp9VIyoRygqAKTjNKitpv5w/RfTBKHRIQj+JMS/qTG30zcb
E6gCfvrYZvdpDT1AFaUTWEkY76Dvonf1GqHfOKTD6YpvI4F54xM9sxNyaegkGlFyAlX1HneB90hE
LGhEscH+lZ5SZWKEaWyy5gbhut9/WORzWDDJjrOUl13xcRRbzch+0NsndlXjTsSRnZdMMN4qU+9O
k+ivnSPUkTA8emg6fMjcrfaNW1FP4ab3YelOL1SHIWa7l7Cb1DnJyvkuK9QRwP3S96S/d/DybX2y
b3qHqIucOsMGQNcD2BzvKx7rgWbNG7Mz6i1iq7NJQw4r2NU8vLZwo/uDRuxsRBwTjh80kJjbVtSr
IcybjTPouzFFyyCEO5oRpnNf3OU95JMh0hggsjonm4HRzJ0wMgFl1lZxR6uBJIGPtWh+s3rz5A6i
5HPG5sRxzvS/uVTETXagt7SnlJ2x5yMizum4IKez7NzoVXbQlB0fdcKNJ84COwdj054nIoGnvi/e
/eRWQhSw8yJ/aeB97GuaDFkTKgX4W65LhoRnfRgwjnWkx3EXPYfzEPgmyjlAGx8jCT5lPZ4ScnWE
XYuiBJ5rAHFHor95VnG2wEU/IUI/dHFfHESoLMYpDqFZ1z7qMeZCx0DHn4sR73bFhiNx97HnUMMs
nYbJTMMzrfKtaNpz7Jd+4BO3VbpXPs6meNFLdi707exKZXSrXkMKrcJ+PjocZk9Jgu/dH0UV5MJ6
kVM6Xsok22DsBmEc+qx3A+UCIZlzXT+wbjIeCWUvnzQQaONyDrGSn2qO/ItrY4vKi+RA7VRzdCrj
rCfFQoWy/aPJWSkcBm3ZK8T8HtWI9TOuAwvX9eDxeQT9pZYFt7fxamldk4wZQBQMYTXY/TUN4WkQ
iSp59kd1ENCozEnE5zzhTuqGbXvISJXyXpVbu8vCy4xzBh0Pmrbxo50arFxC+NtOOFDZKQvEpald
C2BsfkqSUgP5o2m9dR1Cf2szBVWgQtYhRboDqRCUQMj/xbeomy+t0ZjLjK8ERrxDXraJc6i/1Yl3
4UPWPAc8Xfue4eOtlvwMmcuNynWcDdL52eB8mBtSD0mnPcVU+zHKUT3RwlPi4/M4mR35IuKkshCr
0EyBXZfZl2VK6DP19KT38pHv6RnZuxwxRKvsGhfGPjmmar7rGFl8EPGN3A5xsV+UYlkPD7VkO6cw
ka1VA7EIPf8GRNs/zqPJDze21yqzj1LL/GPvaM9EIEMU/jiIGutOTODYxcT5E3biXWo4yWrgwWaF
yaHP71gbeZlP/iTyLuYu06h9VI4H/VyZZEGAdXFvq4+xnjZHlu88y62KyGHt4npy1CyOdvkkwHoc
yZrdJXjx0FhJUCX2/ZiG47trNVvEdfWWFti3XMCuOxqDdDYrjFcbyb34Mc0iPPE+M0WqtfI8txBt
/KjQN7aNtkpob9iH42AjtbI6rJcinjC6n5X+Uo/RaZJ+9yRqQ2x7I6FNNXNufaK5p8rm1F9qCnrT
FuiKdag9fuwwsd11bLL7xtb4lBHKxZln7+La+1VJrV7PMbepokCBZfvFtNto/r72rVebkthLD1F+
RRuHf8FS3ZpNfVfM1TP7bZvINlQkh+3qpoGkH7CrW02lF99j4fNWRSXsrR5l0dEX3rl+GRznSEx2
QYmwIS5slresPSkBCg1eZFi9eyiwzIJAuSxuikN61+c5gPJ5DQG7XrtR+qRHYNhQ6qvSlltyaC0j
IdUoZuVzHcQXlXd7Vc0UcdruUwd1mhQznX7WvHQvYhwBEm5QbhH6gMg6nRZx3zBRW1NGDN8mY6Y/
s9Sq7gxWNqJmO+bGxLM7b1ybLpB0ARCbz86w7jC+44SVGrCUEWbNLR9LnUhufh54qGX9Z2qV2F3o
TGPKZX+m3XzUL5Z7Tra1zFoFHGPoC3H0p8ge3oiIvHFaYDiFQQ4zITmY4J/XLI/k2iMoZxM5hMCH
x8kmg5/RoqNqYkuh82RX+n5yOUnRXzRkDwQY71v+M+ojMR3bvnYq/5SchabGPVaVhboVp29sOvaD
lRkrnP1I1M7eofyBng5C0oRAmY6F2lEaiC6dtri+4SkNILfX7FQDTQwmVaH5V6nFj5yBP9Gl1xDF
Qsij5H7J66oBGh/+ArCYhkzXdJaRCI8MdsxhptYl58a6W1NodfYLMGa0Y2RAmPgHUf3UHDy/nih/
QplIIfRG8VEIhyMioXLdX/V6Z+5rhR8lr99syQzfuOaFLNex7gf4SMPRya/ENwFvyGMZOaSVZPZt
8O7rOl5HHXdBmaTI9Zz/HLimsCRYQGX59xCzW+7iaGsmKc9e03/q/fqta/ynzFGvHnzQeJoDqh2V
a5KLeZkSneTD4tQpGc3rMP6sXG1L4oljrwHl2MBiHK1iyfdxSQmvqwnwMEiAnpPhjEdr8rwnaRIC
nq3oG9vbNqq0g2ex89Ia/o4d8nd0XeDCkKsontjsv+EN3zcgvfA//4iBlpsCNoxlpt8YXw9VgWY1
ad6TG5n3v1+eia905U14Ts1IgkdKf6WS9wPg78awEF7TNnyib8PYlgXOLOK37lR+V5757CwkrS75
BKwfr7OrqznX6aWO5/fM8AMwbk8FHyqgq+e4Kajygg5hXxOC++6g8QWNe7tPv5veO+h9/ZYVfEtf
mwPexU20nLqt3oVQmH6j3X1aevpNu+CbTl8au7O9Kc37sgif5jQjOaM+Km9ncCf2P90ofLJ7O5CO
/5TMEdQTsuB5+okmB8nBAPbYWtciDZ8aQBvxoP2SJafO4uZL7Ql6yRus+V1Yp59UWHz2lvuQ8Hvs
3APX1F1G9Ie/5Dq8AF5pPiafPkuXUDqYRFh6994vV8d0gQUiylKfmz6PyeX7YwFbexoBoLbyDmxQ
8EQ3dEARx125eRNQavBZRS3Xe1W/lWXyGbPhzJM3unrONHS+yYk0OtwK1zdIO2HKyru75eXVdf7d
5d4hb3parLTks/T9p3DkZ4/j+zgbH9gaXo3gGinYFMxTNNBOqz49lFJgsk59ybUCTZTllnxvDY/W
Ids+TYCAGQudVdi+GmSl8JFzK6l8+iw5aq100iiAjuVDy1hQD8s22mo+J9qK8TFqETVb68EQ6WaY
wAvABWtXqvmEoooGUunrqNDYaIcgjyUMNLfnqNNU/cpM9PdhSs7T4qKjJIHovx5/ja5/N0/63sHs
QOtZu00pyAtohv2yIF6h245HW0/3Xkdkrc1fYwIIrF9bJ6ByjkdCM4lL7lO6khC30El8NEl2RZvB
q1EZGNEX2JE34oXX4hrOZoHrk8gPOpcs+1NVpFmQhUTgKEChObFXx8bEDGmGSULTDpl9a0ghNxYa
gmpGm1lad2eZzHfE0+CFJVm9oYhquksr2hsU/EJtGOqTlmH97uYi+8GgPDrtF35w50ZMgpZdfGJH
Z2ri3UDoBqx6BiEk21iMEY/cbt9qq5f3iTymvOVcof6wVvTT4LAu6Ekq9aPH+KD1EXdsP+fFW8on
3kQBN5KvD28n+WGm2nCWhs4Ubisclbg/yoyeRdbQe1+O+Q+jB/vgCo0elCToY/aMzuIklYk4OKK9
96JqPFccdPWxSQA/KHGaFrPaKIeDofvhgaK07BIXO7cY7avX8UB2BiECjfK53UQqYE13RrztIQFs
MOAwn/j1eODhdC0TgZrvwZBWVSAXFADZ++zGvxCgDcgBZLhP6uGCWIKKVoCAT4w+PFiYrVYJnoJj
nR56f+QjbQBzn6YX227cF4tfjc8lSUzEqfbjqOQNNOhLlIpmq2Zs8LJPXn1v+f5LvsHvx8++ax4z
UfcPSENfRRzWZ61tKnj2nBCdjHCpO/KuZbNFGZcn68DrWZNUY2NdTL8+pPGIpphngmo7HLdly36f
fYeJZbNL9pUTaXspKrVGcTx4SZU80laF1zUd0ytEOOKpzkMItshLpLYxtOzOcwscSnZcnGUMY0/4
9pYuqf7IySELqjoo5n2dxtW6bTVQoqTArJlGqAy55Go2/SYzM/2ULH9oRfnLLlJGjjatgqaV+Qrx
Qm36ihYKE2LHExIU3kRBcRTL+9EvVaBVIVD5rLw0Cu5oE2bdXbSItroxn0MQ8nOti53We+I5p7dm
rZnOx6TAbtWSzqa2z5hgaVlLHa27h8KVb9DygbInFhEcDCbzyDFEdv7GiOI1HEEHNpBHAA4q6WSw
GMlBLRZ590wVh0Yu24UBt2yI1GCtqSb1zn6X8SsQeoZf2v5Vmcp7X/6hLQjIWzkyDMepRxpwcOTV
+keSa8+5PlqboEyr+cYB5aJNOEvxa0dBCev1OuqIQ1PsvnEDXMprPCoBJu1UDDiY4QRRLGIO970K
kd/sGP+VT31Sm1G0FN2E3HQZCzVyIjQPhvVGp5NtK0Lyh7OXs9tJ42wDqx6ML4XaVLzda2LmOaBX
Wzx5LCgUd06LKoYTaxZSyjRk1hrY1RmajBouRlXi+fC0/aizfyKF5pHW0sSJlNKKlqmlWcWq4Dz6
1Z7m8DtvPNYewjR1ZVRf9R77qXR6SWY57zDFo5xkct52aUfas65/2E0abVtbrcM2y3YR4tVaeXSB
thKeoqLCeE3CjmQNkMCc0eYSv0ICNoPIgPRg6VA1R5kFLqHtkOLUfo5/MJRmJxSXV3+wZuYxKDAF
VsXCIzRObTvkJ5p3N9h6mgB6MMoTCMqyKJI9lEKO9qHSeIjG3EpG/WZTwFdTN2OhRk74KryopoQH
yPl+lhghehOAewUF4/r7D9xTBiGTBlJZ4eFGxl2z1geTQgCWy2ugKSNu1Nbaw2Fi/ICFm6mTY8cz
HsIaYlSSXny9zfZOX19qLaUkaiC3WKegdrpYEcOOronlO2dytWt4asM+dpr3abTALrSBOdfYwBTY
iiG6KTd9AkHxJeYk2gC2YJUSyy2rERuyk6D6tVTAF9vm2RrGaCN1DUu7Xt21rvuRalSzQOuzDy4V
SXFeF6eEp9J+zucvTWt8Hkqgw1MuyJPlhToHL/XSgEl8F4rKAT4M/cnrquGpYabzccJrlGFxPs7h
Rflc105Xt9yBWtDMUDvw8+r1ZvQdl0Nd/pn3NseezH+zyF3vEk8BgHQlv7X6J9nEjE7Z7MUgyz20
U3X/mmSSZgqet0xsxF8dUDiH0HC+8FXxsSuLxfsn6TCeuX5oteceLKwngIbDBntTf7DFcHTVWsuJ
fArRfwAWt/adPTvrJla3pDWHk+obcXSz/NJ3Lj7GSUnOxtDC4Grdi6GxgqKtnuocga55nYex2Y8k
FLGkUa5hqzl8dGrSUAOYo2PdFswhQFc6bzCCMgfOa9e93C4bgL1DKUQZoX605OFBoXXRg6s9NhQG
o6Gz4YPpcElCe9iVU4bxdCrEGm++3NnJsSYmCaZsMZa1Z6GlMye8egRHNWDERc22Fa8WrhW8qo3G
m32n0J78KLmvm8TdqMg2kFnas0MXIFjh9qwamOeuc6xhc6edax9k0iVALZLLgPgpO2BdcdvYVz8r
Pth2ceRnEU53gPNSsCsLDIYDyP6lz7rA6PbIWzYXH2q4pzn+ZYECNt2naPtXUZTFA9VMAAIn56cH
4uEqSz46i+QCYydvP+o+g+oWq+90YuYg82qUTvOzwya/Gih9mErw1dQQTPtuptOujMmKGCzXnbS4
jLE77mLltjup25+lXllnPv9sCUwHSrB3q4p8Pldjyjy+pGTyQQ8vFUcimxBoXKTeviSLeq097QyM
TRwaMhQIQ3A9dIz7+KZLsY4N112XmJNQ1XBemm50TgxdbWGe95zRQHIIf7S23RQjYkyqPmVeFR2X
f8ureTobns3Bs2Fh7DbhDdccdaYGmOA44aiY6LY4JAhGG2Hho/NnyTDI7L4bmeHHuRpPRuRT+dIB
68Hw9DlRK4bATU92nw3+uoi5WybcIvkk5RBRe0AARAYzOu9WsW6oAFDCvB/YDPRuNZxpFmxXHVr6
uccJHDLPY8efzjTDfjMIqKMxxuqI3+wnOnR29WbMs+xsgSubVrqffQ4aYY64KEUUbiAYyoD2hMds
cFmym8XbJFu1dQfAxbIomKRBtV+6gsSnlQxwSEtUAVYi3ZaCnWCaZhE4hQ95jVqdmjLRrWMZX7bS
xZ2kDfjOCf1d3sXmuXDKAMyYWHVAsVmYx3d96UtuMJYVEMyEgkJIMLBol8URhjRm0Rp2Zs/arlBl
ZFDU0y9p50CwRkq0BHG4tez7GKQqsNMR5Wwjcz2CpwKJJJFttDdMpJYuh8lXikVH4UMShDZ3c2WM
GfbSNjkABhw2BdND6CKntGN9Mt1kXLsm7nLSrIGIAJuNibG35yYJXC++xL0JBNjq81UoLLXr54iA
ysyJ08nFtsVEs7ORfYECYp4HPtXl5WsmxNkwFQyKitp2PzyJ2cBFU0YqmKCGuJjuhxE/PsCX0Ojt
ix3Wr3hoyU0X9t2gdZTjdpl+daGjhOzFLeFnuC6mjeOSICIThzih1fAPbVYIk/rE2efvi97fl3oy
HQikbZk0HCAcrXPKkunXlFHFWLAgyIf5pzBd69lK4l91rO9FVc1Xu+TQVs3jzeWJfMhyaycEl2hp
dotyqAUi4TJx7dzdOzvoNHkkLmYBz3g5vS3u+FODJCgbpzlEnamOozcK7J8LubHzymvb2vXKdBtI
+pyj2G9wnMhYugMuyRBZ7TsKYQlj42TohxDjSmqR/cVEK4Dv0oUDeZXaPDS5doFcENXK43vWZngH
uvgVslNKFJm1Qvm7tEn+JAZVBAWtZY92p+2k26xrPZKw0Cp3Ldn43qViAkuX5lR/hMU2b6NxL3Ok
YBaoYE2y6cFpW57nw2tvqujN6DE9pVS/da0ont24g1+mxYTRc4Ugbn52Uk07RSkeLwB9Es7DPk+5
H3Q0iBLqOSpHmefU774HK6c9yvKiwKHUcyPCdtjrnK1x36YXC27WrUggdbYyXic6VHqSzWu2DvHB
XazLZKLzbZ929nZK9V9VRyvPKEHxsP29sDA5RBMVlwJGedfr+ur3B7bN2Cy57kPuomhOBA8ACbxa
cXSwqdbdtIPv78hcrS2FoKZi7cREaV8J1rEJrh6Uyo3VON+z6HyZK+Nzrp1TG1RmM+4qeW4RInkT
nivLv026oJoEud6hMKT2MZEXPVn1kNWI9JijwBLYkbd2CKN3SfUoxbQ4dNiNxd6XUsmn0dEjnxUF
83n9XcUXz2Jg85eDDr4svK4Afxn2nHBlabm3bXNg9m4O7CvPWYoBEiPIl5/zxbtP7/20iXWOrQAF
iz1H0F/lYjWPUwl2NmsevT5MmbU3dSc7PsBLwsUj16/5Hw3B+10I1OU33kVhl2mt3qGAKB0pDioP
zVRrd0prnlzX0mA003/OjHyIO8peVN6cRXlMO9WcYHBytGcZvpIGAL2Zeg82SW2KD0pvdnx+B9c5
kQ64LVWNIU3b50SoO31qSh4GnvgsM0I4gID6BtBzHZOlZgmxmeCB8YSxw3VjZe7RFPY6b1Jnnzgz
9SJ41D2Izzd+jwjRMdvHcHhRuc1qPaGgwnc1ddJg+gcKDDYSoDVfImXjUQZtdT/h0t4UlksepLD1
XcElQ4LB/OHjSNfDuHrTw57ly77Vov5H77iXofE9+irAgEKm3leV+UEnBpsMkYQAt8Wqwh28m0d2
CSN92scxxYMwxqyULLCOvIbp1kFAeAzb6ig6jMd041TnBONYtnBXkQRIdnnjh1529mZQwJVqKK05
uFYDbOu48FvlQnLtQLqm2rcN4FUQoT/QCZT1P0uW2x0Y2BQcbLhwYWcAsclCii0gjZ3115EjoQdI
dpSR3NLhvh4EjFnyIjR3CueHJfuR3X3T0GJgPnK+3lULo3booNUWYIbXplXiUfLv8ncVQ7W1wNt6
YG6rGNztwr2NHbbtOugsSlloRF/ouKMjqJ72vybNAo2/EHTJCmGWZlha2Loqzs5a2d2qhboLmIqW
H/zQLXEBZ/5CDgvsCfxjxp1a+vgeLBC+8NturnNwQrKPNojfvof1awD97YH/QiRfaGrwgGOPT9eU
PEq5NEWBDM4i1qn0m1Mj3T5SNfroWKTSSrkbccznbEHB3iRbZ+EQZ7N3Mlm6rD0Qxe3CKoY8bnDe
wQuJ9fG+5Yhp9JCN69+0r4V2bPb+XS+01xIMcgwOGVIV3vSFkOyC21iIyeGCTl4YyvnSvMXE9Wtk
F7StXeeraA6DjN8HZyD3ZZ8EuobmT5/+wmfWkpTKsuIx5TY4+xCc9YXlPA/M/csPT1/ZhsI07juA
n52FAA2dGnkTKLSYJuIIBWFWbyFGmws7GgopZJWFJ+0sZGkXXAMbVNJJgJTIb8Cf7hcSNfiRYgtJ
tz13GHuT3iT9qg03Run+NKB2BrplPPjWmXiNuI718GtcqNeOkBIePCRsWjUofWEtr6FCYL0wzLde
tw5sycRj0j55eh/dh1C4DLOtH60Js0M01xeA18Zt6XWj7zXA2jLwuQXU7SpCK+0EUYJfzRzB8TYW
ovdk9vZVx77wNNL5i6T6HIH/1hcOuOaoj5gys4UP3rChnrhR2HlokD5RVXfC2PEuHAyehJbNYx1X
D16EA6hpoLb1ZqhfCT6DEoNMHoIon+CBrPSFWh55991CMc8Xnnm1kM1FCkgi3+EoLR5N0OdUHQ8B
0SVOhgiC1Bz5FEeTuWSGKTFeALGKO+dFX3jq0UJWDyvXWlsT1QRIgt1+XgjsPJeHoFio7C0ZKJpS
enfDLxFmO2vrIAPjHoJz1xRcd2MhvKuF9W7lcbmrecFHAQgey7NgQoENHy+U+HzhxWvtQo53nVu5
sORbCSzW0rxfqmhpIdbrCYAl7PkaCD3neO9YYD4+Y6+8tI6j4+xh3otGw0LCJVKY4Vu5McfEOYpE
Xtv9p5Nr2xFGEcvRZxjOtEiFAs8pKu2qGjqQ6Qs1nwpaOEeA9CHoypuEctVPk3FXGhlLMp3WDhvb
2btdf2kt45iBAZp7U8sqplyI/S3o/hArDt+kKQ9TBN7IQokPCdetSp5xr4SvOJgmxETYu+s7J2n8
Z2ZYV7fps2qMELRp4a6rrJfnhDXeZuixKmZwM9ZZ1s5rq88Wsmx6H42D/lSnHe0WtsBW7J/HaYrv
CI5wfM/i1zTf2uEc3xTo+xsYlj6wXfOusnQXBwu/izzDRAbQsX1cmB+rscmXI68Qa9GzjIlkT8JZ
NPVRZbm5NjRcs3GOUaGVaj44bKvJ51QhaTjd3g+6QXVLJaYLi4z7elDlpafZTPrcIXLFTymr6WiF
tB3Hpr7PSvlqijQ+i1lH3sVPdbTZraIR7vjY1lzLLAexL7mB6Q7xtSh/9jzBo5LUDkMOfth6dFgF
GxVwpewvf0xtVx3p+3jMut4MBmnElyHcJ2V40PExkPzRjk05tPezs88NW7/8/sMla59QxXmi5mBd
pEl41OWjM1E0mNgFt9DhEDtjccCHpd6WYcWNR+YkJxm3Juz9wRl/xnllrggAzmq4414H1C3NsaLK
eq0zHT/DCQaw5TdYNOjp3jWexlYK3FkFjG4/9tEp0wv/zNVbsgwdgVbllE/BaqvQz9prScEec+Ag
DlUtNiaFoM8cOKq7WVin1uX87OuGQaKMPsfWzKeDMwPfZFLrD7R0RRz1uG2j8s3b0lDjg6rjH7H0
o7OURhrYuih2VVj/mHu8WWqOs8vEsi3VnPJpGL1+pY/T0Xeb8uy1FKa3PQfTyRwwk2Uf7thNt5E2
uNdh8za2d1UZFUeNRCYGMUjcCJWumRe3YuSD0prUkKTiET6P/+zX2YiZLvzSKdDuwER+4ZR51kc3
f57Ef7B3JruRK2mWfpVCr5sJ42QkF7XxeZLcNQ8bIhQR4jwbSSOfvj9G3kZmVqEa3UCvGn0Xwg0o
BsnltOH853zHo5qi4Dg+mf4bBSU/uorBP9o2XASE565Iy2vW0aBhYCza2IWBXUTgBnAjM7yAhx4f
cRBBiIsxVA8RsVM14ghEd3CRw6BLVEaz2PMddS9ri9OLto1rz2BmLXg/0y+XnvnHjRts1HAfcMhQ
RMYda0yBtCvjPRo4/usIEFAVmueu9mmsGEhlzTVWRqj/ziEouOTFtk24ta1wpYTWTsL0RiPsTp0m
jlYr71ya3q4dMdI3g/WZ1eCUFTlmCwp3QwhDtzXTRUehszHFXNFyvsUjtR/9+1qV31NW7gq/85CV
y58cD2+q0VDdM710zQZg8biXonhme1LFP5j9cRR34kdnmbz7mjoZd7FyYn9nI8hpCOK0KIDnxsVX
DqwxSJlnT+2VSRC1PZEQqPa28WxI3fNCxiMCxHtex/kF+sTNoXbcGr0joRv7o5PM/gah4Mr7+myY
5XTlTV1sYzkk2Enwacb4qiKdb/6Ygv9vt07/v+ehtuED/6/804cf7fSj/FfWz9//zF/hMO9vbkDv
C0OqP1Znwd/2VziMomq8ypgK+CcIZy2f+cs7bYu/+Qy9g8AU8GJtMmD/ME97f5NwefjUUle9GK7/
8JZgHf2VzgKThGH9H7/+t7IvblVSqu7f/5vp+f8xH4ZmEWBcYC9yhE9QDZv2P6edKLukpR5dcJ8I
66XWztaD/SJ8NT5XidHtcxpY9mM7t59WflJDin9yLotdIbIvnC3jPXf/Fd0R9EkzaFfNi7YuM6kN
HB5AUPzusyfYe5EYjbDUqMuUaUDnmLoK6z0MenM/TLTJtJ2SB45az2Ss6Tzxlu0mqNTNnMb+nnHU
mgqKu1J37r5tzXKjKUjIuYmDv/QGTA8++BlzTHc+86V1M4feUQmHPFNcmbsx544sGXftuxmVpQs8
DrDYpvje7Puu/815GhnBLSXRU2URcpGcMOSgV8Q8sH8ZjoVojcjXSnfe9LbsfgioD41TzSBv28d+
mb/UFdXWsBqTvS1n5jny3eBvf1NtgQVzyG+jh5U0EkzBgat5G6zd+uSr6LXjNq8b+uXal662njk+
5htfqeeRhuxV08xi03s9zFaMq2Urb0THkqa5huTHca46V4tuN9vu1r36MbRRSwGBtNYe23JWebQF
Nd0uYEfb8Xd8O1NISQUHMc6sGZQ7CHd1eUdrICtTnL0VGdcyTib2MvxcN/pk2O68F0ONmpjBagne
g0SfyqWxbZIgPpGHAet4mE+98t20wmOaW4Q7BpNBEzXAAHCwbtQm2jJqbZe9ySgItrYaJXUQHJFH
x945fZgsd+Gb2+K7bDx4phLTgJF8ToOJq3kwVnVwNd06Ojlt/5uhBxNkWQ67zsFIo4Ged+aoF0Pv
T7amIyD8i57EtFOu2uEgm1ZRaD4n6Y1v/Ku1zbeqzfIjd008lj2f9EjvCNyUHWMSxsscRySgHrgh
rP5sxgCTLtZMYKZPDZoP8MEgeB38NF1DNj3EHoTJZMT6byXXKJAQcVv/WTnZh6TZBSkfp7qT/upC
i9K2Hubid9velTHpMbjO3O09KMKtea4jNh1kObrYLXgbJPeStROcTF9dU48+6iR5SBKI6XPKfkkA
KDSTA7+AjO17DUNsAJCGr74X383Iy48rEDGdqQx5rw5aHOzx8lTVzAdmhhOGjcW7k/1+ocni9qX2
TTg3O+of8rqtcVMYG90gIVI5yATR+QkVb9ihLTHITdxt7VunFgAXLIFwIpPs7Fqsr4yhxDMHboCd
88uYuDczmlswB+XV792YGtKFasLjNOSfI9bTE5BvCAeCBw558pbaUG4dQz4EpKIG1//OwwS0FHVi
gVZAKID6NrOJzNi04wq7ju6b4mKiIPKN1d/O2HcvThH/Bg7dvUhfArBIkxtt0u2+iqHhZKIf7zsj
5BLAXXXn9XDH07Z/JjxF89nsBBBLBnvN6cfcto1BEoKzaJS/+Kao70YBhWfof9R9Vd1CtPBJYq6g
+LW9A0i4M/IQePOQk4+c5DkuGYq7fQ8mpqEYNnLzfY+2g78lfnF4199aH7UgFOGlVdwlSq6aOy4y
d4AQygOwjvTcV/2hb8rhYHugM4aWi/pymdk6qNlMsuhfZoqFLS4v1+H4EeZp+EYf3MNkNk9Zkb8V
1F3CU4HA1s9CnoJJnMoxSt/qQVGb1zIvC6S4G5sovNOu9TuqbgOPxS5xjH7r196zI6rXjv5RywIt
FBFk5vnIxdZSwgKIpOv94IJiD81C7GsHp3UBUqngW7n4cy3XgLu6Fb0RkKhxEa60crFOU425d3uw
Dy73mpNc+BQNBCldFsPZZxVbtWx+V22Kc9tOT0Ee9eeuvPmUdO0QmmgZakcuTK7GT8cFzad+/Rxr
CGdmxuUizJr9WN8iF4dqNnrpCqY9rxFoDkBDxTaL8Q72MzcuCzzsiRhkv3JkjZblflkObKc+fpc6
E6jKMebc0npq7vsRignqaoM91nkf++wxjOi7QFynxsGx4b0F7yo1f5LMPbdLwgVuqCYp2lM6aiBN
Ly0KIgbMlrfNl2IvAJeO0jjPTxZUWOUyJDE9kgv9Up2Of+zk00UDsn89DuFXlpbt2olg2GnP/07l
Z6cgLlg57I5iErRfkbzFHC22fksMchL1lq2QxhLtvFpu3uz7yWZxJK1jAK5eA4j6btP+e1DM55cu
DbhhQVJ8FE2AVyaaVqlL717Z5mCRmbiXU//A0tRtyaXw+rrfbuGMG+5E7+D9n1SiWmRe9yXybGIp
OM3Z8apNFak1/hgVfSRttNEC0hODrF3ZcZCdgvdSWvM2Soka2vSAe0W6KypQFU79wxfVm2uYP+oa
WTx0HWziS0n8Bfn7VvYGCtuwryr8og2Xmf3U4NoyzyPmHW94dxLnfqkQ6Ibc2kYN3DiP6caK0fa3
E+X52u1mtoa2eYhsis6xP/NWKefH3GJuaESa3LOZAnowh0+e42YzGxqD68jPgw6eYK9HNe97sFvp
8Cpy/2fhlg+FCxd3dnPuNUQiu9buVgOR9/UMlpMkR8BPmTd7VFtMDq32DZXYlPpHM3ZqnaZtQsKe
WPVQD9cmMugWSsNqHRjlOyuatfNNL99lql23PVkgLIKEgkJqhGL6FdeDAI/vYDrb4IKHIWQWX0RZ
/bIM14k3nXE3PDS2O0KSUzDxflNrUfGSTackZedXXIL3rUMaaeRer8QykO7CCFFFXeB/bRIfi2di
0rxpFXjxE9s/h5VxTxrT3hCTBzfhwKQfRnLCTjDfR4QuMuk+pCbOYTUgdY4DwB4LpqC9DGGxuH0w
yeGx1g8ipMgnD+dNzkOvovyimJCucNE9OHX9FabVUngEW8bkHrjY1afADXd2CGQOWyClU9QaGpcK
YsK+TymlKlqMCBzQzh1tKVcLXJHNIAgpHmWjIlAbu7/pcICpAr+Z5AiKG8bFZ5yw2ZFT9UwqfHjn
/JmeZju6i7O+OpqGgASS2d2dSNQDGSa07sIwD2Flu0xKjhWD36dYP3mR4pLmgzgMBuPJCwaUm7z9
ZTDPX2MkRvx959Rt8C5DW7Kz8JuR9MLU3rpB/BsJgP7Qwj0yoLiGzCZeyQgavc62sQZLSEhq6j1Q
85OaPmaLRzf2LjKsh6eaiuuD8LDaqNogZsvn/Sw/6Iw+NAtD+wH1/kkWXKfDkcPRcmrQdkZjESNH
BojJJomhahKsSixUeGZxKyzJL1xJF7iUOOT8qHZhnD+mk/+S5w9CapP0C+aAPx9yDtcr7DSHNpJf
48gDW/RlQh04PSrlXG8mZGX7nVqH7ZD/jnPeNpVfo36DsL4Dj7ZtKB1bVwHfkEaxj6d+OndYOUo3
q492GiWHUs5AhoZo40w+1lbMW3dWT/lWywjDM5mdUAEPk6bEzv1aGdPz7Fb2xY3dbwH3G/tSco9U
mh6qcLJwNkcbIv39CQ0a4EGGvbpj0vPsrHrpNndBdwlr7T/H2IQY60wbrKSIwDL/oAaIErGI/T+P
DSBK6Pq0CsBoCUje3ZTAJZlCzA1sJ7iUTq8PdLkVZycc49NUtvMxyKdwp/PwFHcWVlLnQbS/WsKX
Zz20DM6XD2m5Cz2zw+4Q54TdIvPUefV7YfvtdrQBKFAxgZjnjGJb+eYHoZnko0vEQ9joEcA2sAMR
GhnlFBy/EzOdHzwuNxiTY+aZvF+zKTD3jZndrJKbSJXbgicoLtfk5albA1O1bVjO1xjqi0Ocsd57
YLDTghLe0YdalVk81z0ThL1VVGQgiVpcQjnmVMaQF2Ucaz+Cc37D4PVOKnKC59anz/TyalfHpyGq
h2UY33A46vBg1tzPIrO+J2nw0GsrPTeFxeHGEF/Uwoy3WfjkVlHskSk9wYrgH4i/izXeDjoVe9DP
My1lK9kP+jXQVLXF5YGuePUscpHcE7LifZ5aZCy7mL1gYO4k+3hToCDe9z2dJ7NvfM4IJCV1uzfI
kPMudgzW6NgkUgouYRYmZWCmS5di2oDjKKnCkXjHpcXaUo31nZGUVFtTO7Md3TnC9NbdyMQ1+8qq
5TaOI289wPZZO6NvfzKOf7SMI0fN7Eoyh72ypk4N10N9NtnJViTg68PIeIeyU7W1yULulOJImrl/
3n41ocZkJlgU5s+0c8PQrTEA/KSFjd8RtK/cRILdzFvs2BP1eZw1LeIWvLoKrtezo03KeLXJ4Uag
ayYE9LboX8EeWu6n7gZnlZmVf5cUwt945fSGIyi4N5vggGXc3eExeDAiecUns9wxGddEp7yeg0uA
T+XOmolnOQwD8VDaj8HyIRkpIE6qX1bthpvWY2Jm4cBeRaQSdx2wXJnb6hKZ5xQo6auZmPSKZwlU
gyEt3gYccGUdnAXEz3Mw+eHaou7ooPPFhlhX5AiVn++8bpYPUSS4+tPfPVj+g4ZxyazwZue4oZjM
OHudehNnZwAaoRldmqT6Ieqe5huorwpT4pMCy7cklOR+4L2xL4FSHSPgXry7jSeWKfFDeSyDpJMx
adhAei09nCO6lw/QaT7JYCZr1w7UPRHN4SrbeRdodIyik+Kj8Yx3TrPer44GFCNjWk7pj9zXY43K
mLEZaPTcTRJwo66bmc73CChlXeTWCVxDss8d0knYyZvzaAwVjRC19Umr3KrWrvcVVLSJQ0VO1zTT
QEEwDOOhIvvltJraslwyLJr1Y+O/lOYp6AN9X/nldF/R6wtp02jux/HBRwD+TI1kq9uugv5uBm9W
TpVRDMjMncpTwOv0Hsto6ybORbHi0xSDC2AVYIPdBUlV3w2oo7uCSBEOsqm+M/uA841JpyD7BLx1
zpnSbh6wGhjHWvdkeTt/R+uNx3ZB9wdWXZMHqH2Na8P5iOyfuGrFiS1bbiBkKHJeUQE01DqXNMex
9cw+UcyZCkrSuJx4p+TGExXf0sEe8BWtvP0Smt0oVqFnz4GNDwtDvKdt/buo5fTTYsqLnd381ZK/
7wYjvadEK9/YgTVsDZnUq9RMptfIUPHGtOlo007PF2M79SHkS4LykVyUiDx+zoDoI0jSSSErXrAw
XmtOAOhdlX2w6+Ktj1pIIiqMHkujeaz0g0uNx7fd603zmzI8593pSk2FvM7ZmyvEDKK1VwXIc8bq
eOnJs68ZI5jXekHr0RBBV3zeZOT503znB9OH5cYA6EusVzqlVhnuiWYZu0jYFmvKzg9G0UYvfYOr
pvSzD/CC5t6mX2OfjnG0ti34rUOjPAzXTnPNsWmdmzL5bqI9p77x1bbYx8lBGNzwgwNGh2QLU9dk
gBaNlKXVvCLkcDMMvFioKEEHkImesZzMn5AN4seZQ6ElF+4sKdltmxn2nkVYIG2ELNqUtou4y/ah
DY+nbQqsJkug0LPJ54AOkEd7qp0VE6V60/eVyVmg1McqiO7hBBwVJ5lLbmX5NuhYD0lI7Rwf75JT
6kVCbzK6o434ZnvFuS7iV/i7cu9Z+cGddHKldplztO8tfeHtBt8hbShNbu5kF2dAlgz7mg0HXi+X
NG2bXoQtb91k1LcRmQ2zYWAfqGGY8IQlxZ7jG4W+PRLCmJb1/QjoBy9fc/Bni+Ru24c7n+o4isJK
wK2TbbxkSrxgOoXZKPD61i5xIzub1MEvgvigONmDm+3NM74rjQxAOQ4YTE5b1dmVGakDTFLaJ9UK
bdjZ9zmj2wYNYT12JiOGCoEUmdXedZSJo/qIHnUsa89YoNtt2jUBGwwho6n1L2WTQOFzczZ6/Ef0
+axCdMw9mVv1YmBNA8z5Podh+tqUGVpO0bvH1mFGMVVSHxqsOVVH0YefGqiBncT7DF7IL8KS88ca
sDDNuy4x9aq/jy3rLc5s8xTFZy7P6j5olu7oJC5PMzB40kof1UTbyphIGlGEY5z/fAAUb5znyi32
3ji0e/vDHF1CLCg2CKrVyC7EG8EdqqcYgkAfoZuQyrijIZWWEwtB0Y4merpmF6Gp5qsZVGyueVsw
FLM7sbOoQdoZXXXs/aWXfErTU8jBY5V7Uh1azZSlKPLTZBdMgcRAVDwVv4xATseqF2/F2E98Z0m9
mDeeSFmc9KzNa28XW2FFuI21j2Yls6o4hBK/Q65Gzm822YpsOjad85M+oOkGXIs5U8DWO3UmHiEa
Oe/toVzbVMt6/dlYWm9cM7+EKniDm7+uaivat0o061Z09qXurbND/uVcGtTPJ/y3qkdhbyyvSy80
YRCR36W+Er/UiLcBtud5EixM6bpYZcjQ5EMt6y6w5VeIuLIJUYM2bm7j7hmsoy0H75w2FMqUHNfp
5KMfKiq6T0s1w87DS7Mu1fgVMSjaVyXA5MYwMVUvRvCGK9dIPcXRWt41QdqIV1Q02k3pIpaAS6UB
SNnBdxyVdOkSL1FvQc0rM8frvGvCA1W93r7sYn8Tk3kBfY+lrR6wD4hJbKGZk7aJxKcZ1V9zylA+
KO1Hl4nH1vKIiVveKcMpAz+UFavqWuSoQH3NXdmuGIn2l2CiZ3lUlboU/hPJvQ3B1JU0JT6foRuw
GHERi4ey2WVO0yKwAA6ltnK6DDF35FYRVU6cKTux7ndcajEjUdAZ71YCGH0juWVUN6oyh8fAL9Hc
m/bKFHe4EhiM+YlZ66JFzxm95BaHE+5Sq4vxO/TupXEPo0a1hbQ97qfE/nQRB2hPA9TxKwq94lDa
hX1KqHnOBDPmaOFuWlEoL7VNiir/jtKkuE6DgTUg0uXeCFz9bI+sGdBXnho5PiPnlU8T80wMrSC4
A2bFOuDEXFj1kzfTQebGNSeNNCKBqDXyQKGtz6W9lZg4+JC0hzOaeQ81pMKNSYKQETG/BK+N1cz0
Xd5OEESGKGwOYR3PH2p+D/Ro30XLl1zIfRJk8cufD9bob61zQXbnISIvvzVHpqfTyME5an2FnjIB
azN60no5xdEZ0sZKR2OxYa6sTnKowd8qruO8RajEBLZWA8u6L8JjUVri3pjz7GovB+k//6doKHXa
KiI6L+8zGvHOcqKFhs4zbw/f9jWYqOBpGIg8yS8zDhWXzKi/cUQHesuPD76D/5bXEZAAryrvsqli
jjNyBdLlW+DlZALMptuXY/M8G8Z0moLkxZsbcQ1l1OAG2aWetF+K+ZGqp/4+TyuDSXDWoXITwOC7
S3cl1VUbN5vDY+6HYON7sP5A2Tp/5HRMYK7vzemsQiqppV1dqb0yWH7lxVuSFtGAXQyy6aHq2+qE
MoQXcFguavIz7WX9EJf+l1mX41WktBfl49kbvOwa93V7r4YWV70Tmge36uo9b5h6G5seKIaQFYvG
zXXkEQYllCF3EQHXraPno87wphtjELzPpfmpqji5lNN4mcngXqKmeJuTMuYg4h3KYv49UXvz4Izh
sa86Wg3HIToVRW2/B+CgmVg4qjmArH2iy6o///kwxhh3VIa/GxfrOdOcBaM4+6WKqbjM9niVfmO8
pVWGrX9uv1OClnhun7rSw/zTQuyplHtA0IXAAaZgwMu+5VjKkuI4ZA+NZjM0U3YNNHl7hwHfPR7W
c+005I00cqEyMmgGybsPoYJID2FdH0vp2Yk5PnG92CqXFx3bAWmAwT4PTguwtmEhEGNqHFJHOQg6
0N3EaO9cDJhnbdj9FnGEls6G5brW8Bpa4Ls8CLyD6qR76Kc8vM59+m66uGfcFOy2YbPJEWqGHj0V
B82R7T4sh6PjAJmjcM/r3TvH+nSMbNyDLngOaWN9zPFZrBJGBRejxdU74SWsgaAj42jd5UdHpUe+
Z/YfGk0oc6CrVeUkNAzJpSaqd4LfDz9DT480ZoS7iFEczBpkJ1eNWyWNV4OQ5iHunGzL3CjaKGtM
tkju/RGL70lDe/xhTRdQlWySZXPflA8z+9erz+G/HWEnSY2Xz86618LkFOBEDskly+g22MtxUvcD
Z5DRvPi98SiqUmKjN8n0AfZYJcwUpcvZrye/IyyGB0HnnaXh45ITPc7hAfdE49eMWqxs2rFw3wPY
tx+SXlKxaIHqi3X0Uo0c/fwkRKIhzPCHp9ea1s2ntRezcgZxl3nHMSybLTOBXdajUkMJ+YznxlhX
FWadLEAlrherfjWQ0AgnUiw2YywMOCXnbn9v0MpOoVw7bSw1sRLY2CLxdK7IjLoHb/KvdeEYb8Pk
Y4ZpLevecMF30B5ABBrQ1G5Qwa+g2xlZHj23BBVtp6kfeukYT1wtqMuUO2YBmJUs3tPxRHemmyFv
0nxqbixOkptUl/EmVjapcbsrWtQz3Hl6Oan4S9mUF7u4stP+FyV+lzoTw7OXzhP6apGwdZNH8Wgh
PpCbOwPfiO69GUBV5AAgDQlD7+g3598Kx/rc5SW5ONblB09XrKzUiawg56t9BsqPfZ8kjkn13t5I
09cp9InPCffn//eI/G9VQjnCBnP7XzP2Dknx42f8I/+3W/vj1+8u/hfU3t//8F9mkeBvQvj4Ga0A
MyYUCtB9f5lFXGwkXItMIbjEesHymf9pFgE/7Lr+X/S97u8QYRwktudJXCTSdIHtSfl/4hOhd+pf
EHtgcC0bh4jl+3h/TZj6y+d//nhMymixlfz3yVDYRzL6MewQxZl0bnOBvUS6Fv4/d1Uz/FBu1p+D
KsdYEHXJZ2KEPAYS0/IxB3VOfNQuljPc2A7v/P7224o972lsdXszstqJV6FTZYc2Nek8mie97arl
im2XiqcgRnHpomKvZWpQyBqFh4A5DENXpzrFOm4uHplhJjVxCOktGojQJjEWsBTeCn/vmC38cpdS
xjHurr4/cdC1B/lrGsSwgx5TwpW1+3uZqWQvDIEMVzbDwSqVRoZuw+MQ1841mzufnmBGtk3NLkDF
ykjUEQPe1p6JoyU8ghgaGit5LEwFJGssQIxwA2ie4yRkRp7lJI91nhQb1K6lIYdqV+3U85EddiHs
z1O96yKjeKKC09y0luwpTspL5zsyqvFjSg2c06Nl63XfWe5rryXOl2yqv+NF9zeSxn5gQRye/cg1
f8E+T16rJkGbMSrv6pCnunJDHk4Ej5FGq3QEYpdNj0jeAPsqmKCN34HbIAEbPFBfGt/0WGT3w1hy
g4tzM9nHzgBExu7njSYj8MhlP94QYq+4SpjZzyI03OeK/lFvjQhKl3tJSdbKEMZOD7G00dQC8cim
x/8ilcSgbzt9Lhl4XixZ4cIs8+nmAbZvV4iN9i50lryAy/l9W1ZzfutH/LaTaJKbaOp6ICoWTQcT
Z9W570zjOINwOOKTtN7tWBqbvPLx9pECindxHNv1Rsop2cY8I6dySIz3YM46lAGiaKCwScVvh6jt
rmSg4EE55jgwNg59UhmyK4KPvu5GgPwlonyc4yHnB+PoE07u6oqFtuHfdpwHN+uife825lM51OF4
0EnI0aOXlDbS/MctK4b3z18ezAHVFFliHDzMJfS5WElcr/lBlA9WMvS4RZf8xUR87UoCygk3XleT
2xaiVfUZOD+Do0ApfTCslvR/WUf+VyZcajByPUhOv4LalKZ35ES6tmgOhaJ3PupIpWxamaNy1PlM
B9PMFGBduglWGkUDDtHmsDthb8BlkQkZnAweCDzIcsm/Zy10oqoSWNVDQZmo1w3zWVsWsejA0Mcg
4EkksinWQZdXJ4Fr/eYWZMskPgG8HxXz1M4rzbvQtM0D1cbqLo0KJAawTvW+pfV119OX8d04gbrh
+nV/JqkxXmeSRK8Gsa4ni69Croc+14+sJvT94H9PrpJoKqORJLbv0X/6Ay6J7C6pOhqkRoci+hXL
oXsjzxuf6hD8msILu9y4vfZL1Gm4n/MGR4dneu+ZLVy6McYah0nk+9vUt6xja9QQqeNUDs8RQCaY
n0x5tyWVtc/zYNs7T2rnqYBMdqPgl8zRMCLdpOOcvsGozI/F5IuWPCaqeBVF2DyKqjwEVufSO0fS
IA/gO93RFhJt5TAGB5FU89YaAFPSXoQfK7NapptFYzhX/EEZ9vsWGJyUEZ6WyOTFg6XnUlFhQX+a
Jss+ebLOzhm+/6Py/fbm5QYdNYGpgEIxPLolkSE+8rBNn/yZqiFU2egcw+DEgE5V0UPYi/ElDytn
x0wOYcxuKU6FMeO+F0pwfVxavn1hSc6XfnmIS7OnpY9TnlUHRPsND6apNXF/DmEn7jrb4lBbVJa+
m6YSxkaUcvlMEH3VaDMuItbMVMfhYNKZpAjpzYmGPZPvDIe/Jd6rLnNOVWrTvJbZ05uZMchelTOX
2rH0m61v++wKgFuoImZU3TcBdZ/BxMAH8FWx9VrXP+sWHuKKyVJ+7ZUTHeOpCSnVWFx2plPjOWyD
aRsjn/8c2RAoyBK0B6rG3kATUuDcsZeEIJa5AXr1V5pyuOWATdoT3yTiKstoYCGsEI6PuXML6Dz2
OnLpNIKQMYyffmPC2gsz96QCP4aTocZjjWSzB9pHQpvuxhP+EH2wZGS+T6rvn2fuGjkEiLRd22b9
4ipuUKtE2sWvDq1oj8egwFJcqQdiPqS2FfMeJpylUT1KY7CeZ6635zHyoGg1Iqf4LEpGSCxNyU8y
JlDHgVDI8i0tsmIX8vLuiCrlB3saArp1QlcmG98Mhovtxfp9MC3sRZTcnSymYjwKOOP0kIdcAfwU
J/XIStTAX3PwEMQr3CTuvkHzIaE0IzCzz+xdZi6HnioCGPeZlW4dymaeChZi9ORQRweQ8PpCe067
c/nMncBmgWmLV5Zl2V9eGTI+FoNW6NkTCPUh73mnNIPdHKI2TF4jIolklpKuLFC9YESvs0XuZhzp
3ZtgqndLXTSdSbTnhC7Y0LIpIB3Gtt4LSsM24F3FK1Ihw7LecjoEnaK6cJCuH7h+o+vmRMxoNSxJ
UaGrMbj0E2t6NuXSZuIpwt8g8av+KWGouaHtEjGzHuCd9GOi5MZRkHdI54TqKWjYDIWwmms1Yh9x
KETpZkgFkv425lTsCb0VxncNmGJMQqK7y6uyetN+Uj8UBLh3MGJDunT9yXszXY0my0hzb8h5vBuq
mtnl3AUQ52Sw6ethQWFmBVnSzm3bA8MSdR1nLzqT+qnfdcMGPNXRfE5A5rlrI4MY6cfCYc2qW+cD
w0/6WuoFdiQ658jUNj0luosvMg+NtU92dNWHebEtDaJAaRodk7J/zjHYrRh3zHcJcLPHvBqh0baz
E65LFpoNf5zm4WJ2k0cn9wBdUXkmPoEoerjtRXY3CFegIBTz8HvCLoDeyw5IsCh+mifJfmx57ilL
Ekb1MIcuymbIXKlsvAZGCnoT/OM6KUxAsJNjjwbPeT4+4srXZy3xHjCGbb/F7FQYkYhVZxF9XjlD
NvjsGQjdWDQ4O402e6Lifd4yAkvfic4sVPqBukjCGcO4gk7IRMGiZCo3pvqUOV2/t9PKvqoKy9Q6
KOwc/2eT/DDcuehX3USHdDAyfAHv4FgLYdPGhmGkUoIBrSqItFGZtpvWYSyo6S48T2XSgXGfvZ+q
XKrPsD7D8OgTtEOynCuGhmLtiQ7tNa1qcrQjbGcjsRuIFba6ZtOkTj1f5JW1VGxzd4ZtEKlgjfdX
cQePhuc6BRMmjbDA8YJRusCtQ+TSmLeJdmO9thKP1powVQcyRKDbqrrjWIWMtTLo2l7mkaFJyTnA
ihLGkq9flXTpE08NQMKGjKjLcaf6xVGhInbn9kcxya5eubKzX00ZTWAJffetYAXjjDFPh2akkcj1
6vSA4u0fmr4LN109JsGu6LJoQyl2cYCYED6ppihu1FMgK6DkH1xTFGuapV4b4bo7Z1D5kzmx8ZGO
My6uZ1avVtzihkCFp3Y+DtKvf7qf/WWU/2djvOUtvvd/tID85wvPf6jUQKWGkOMrn3NKsALEFW8z
qyAtPmLNmXNVwieBudYO1kAiPMVhg7UFW/PwPPBvUbLiwaBsuscB4XwNEISD1oibKUqpOhjTBqeN
E86c+Ks7w6RLlmejmbgEDcOoj+1Q3sVDmh66GrWzMBafowz+B3Nnshw5kmXZX8lV7xACVUAxSJfU
wmaj0YzzuIHQSTrmSTHj6/vAIysyMqWyO3PTUrFguAtJdzoJA57ed++58C1wVc4mSfHGsQ5yGB/7
0X2FORrtAMKhPo2UlXzWOL5WflM3a+V6Iz1pWL8wZGOk8vrmyvMjY1fGzUAwlJx1SdKAcrZhhgwX
AGGIGvd+nK38fRRx9KWLYSTcwyNjqgVq19wt1DCrOLd2tbacssOQIuFzUbg0vdjzOO3MLq6h+qB5
Dtp2r1BY/a/UcDoeR9EU7LURdMCx8ZysdCPRYYUKnmI6OV4xmwNujhF6w4w0pybRPFnh8GrxlDxO
0iQHtjzEQ5mdIVV4NxgLh+2ELeFQRqziefj72HvVuI27Zr5V47if5dyu/WRBluSWM+2DrGAbjMeu
oty7LL8HrLdEvobmih3r49yYLNE547GGrIkkS9XHR04nATo0oyVzW6u1u6WHcppZOLG/9SbMcw6X
3ytS0XjFcNJeia4HP1rfaKgRr6xVou3EqmBV54n8kXGvY03auGsjmE3yEIHwbnw7X/auQeid6rgh
ODto+eCInlOIFZBhXcV9Rp1ZkhI3MNPhVCYyPzsGy2KQ148z8cdcxG7DYSWC4Rosozu0l+IpbnLr
q9ZFfC8osiK4nXkdtZ6OS2I5io9jYtQ/DNZmq2ymTS7yOvO1D2s8hMtBwWdVtykJXxxSI+/P7ox1
2jZ6tbem8TEsJPlUDgLgauoKuK4eeYDjwU5Mf4CiKnL8xFm70p7/XiqreMsZqo6dJKTR225+QyNc
4q61FzHU9i1+ixhEpRvZX3kG8zVk27E4W77dWIZPUTt0xLZFnxxTNGECsOG5as38eihn/0tVdvg0
9iLktCd4BrZZKQ9eFDiP41COBGC9mh7CnJpdy8qLu8I0o27jlLbOV0QKqi+QejeNNnANdKisXZXI
ywybZHFILf5hS+8ri3+lJZ3pxZFcwrHpZ0/q93NdXt7Xkjo4sGzdU+4m2SPZ/eQ0DDyRLB8S+WzX
09bPs3A/93n96hHUfO5a8PHlbDXk+6Z9Sax3Owb8tIQ3+TS5Y9dv5zZdK6Oft2IS7SsMTH9VR0l4
UVGqbviuexAnRXfdhfQjBRldP5heh7NOuVQqDvPSJk/aplyvJY2H66zU18yIGGCws35mv24SmMPs
bZyW73SvvXrKPVoGYDyok/CldHqL6Y7zW+2x78zibW6PLrtX61yREL8aDdwaRPSuiZ3scVAfq8xJ
1l3hfBbsW1Zp2d/TgEJQQjnlvVwO4/+Pm/I/1hyZnNxMG8FMKOGjhi3v/5MIFbg4HTjnBXtsx+To
xyzElUxLc95ucsxbNyOXwFIGvKVf5FUKqxkvFmuv1xa41U8GUciWUZGdHO3pJ87Txqlr02kBygXR
tZ/WxW6EbVdtObPbOZ2q2gxWjDrpfawYtc5W1Fj2sWCZ7xwBVWZnAeZLY2iBf4Cfz0h/7yT5p+Es
af/dI8i1BSZ4BfxECsIo0B//4RGESUEGgW2hYE8YtJWdOJ867LFrsaecOLewKeIFk74BiNffOvVx
ZkdYcu4aYhJvCTkqbwvAgJsQMCaxdJZTZ6MN8N2db3Y8scjThPixIvoHojBh5NVOWxxxDXgEckuW
FI0elLH+90Xify0l+N8X1C2Jxc+ymnQcwsT6z//4a4Jx89F+/N1vtr+U27vuW0/33w0MpP+KxS0f
+a++8y/f/5L+i48Qxfb/GhM8x3OpP/K/U37/+LTfxV/f+s0mz4ck+kcj3O/ary9/Y2aAQeiyM1zC
gH9qkSNDaDmeyX9oFQJy4d+CgrSs2A6RI3b4GJ/cf08BFmJpsfvTROR6CkHAsn5dkw5f4q/L9U+v
PstHTRSY9A4UWj5Xjvks4w4RaB6Og40BG28mjqAF1p3fg6Jr1qzTr2IPpFETGI/0NeVrakGyCGd1
iBMPiIFa5YN5LPX4Pkw1L6EpeplT+VZDEWco3MHxBunvOiCznemGM0S7Aotz5uzI2lFktwYo0yuj
pdwZX5HE2SxoeeHMtE4G1j+wJ81j2H2yLb3OyRxwNu4HGtfBnPRsvsQmxc+zhl5o8EloK3H8Xjtu
vM8XOonlnHPSUDK1j2kb2avEMj8dYglSx29Vz/PBdoeY8k9aZ00SS2PjEUl0QDPnLflfE1F2Odka
+4iMWkFSZrSTd8ghr7Po21XWMIIPv7iM5iTY4eutz3ebfH/xaTNarjq6Sw6z6/2o1Xid+oAB8jya
T74Ce8WgtBvkUGzUYN1wUvtenNOT2aB3PaaTVOycIL1G6ilBbltFksCzQ6/lmgdE2eJKDMDhSrom
+tT6EiZfTYyVpq7lO+0bYtU0UGndG/Ab9EBpXK259umFEOmS8BnXACGeugwUpeE+m6aPaYf5TlCv
m6qBtIxD47Y/jZemmA69YGy2a1aFjvU2xNWLn5hvib2wG2ucl8FwXvxeg+vcR56+DpvmTgTuvUra
nfNhNvPWtvBMTGN5qku6ajB8xvvBIeZWToJxOj+hFd0FY9/ve/0QTZzOh659mc30yrKz7zqF2hZF
GSQ+jQerqD/DwW83pc0BT9Mkb076VVLciieEkbyDdojNpWUdD4D5q4prl1GaMEkfiJfehZ40e1sf
G9/GrEk+wBLbjkZr3vXavAlVjM13VJtWgWJuTfrs4D/ArIz7zzoZqTFuql2cTzuin8lqHuDmlJxQ
sWZ5AnRjER/myL8WGfN5ZRFUkTTcRVA8XWXfYxP81EFgcADF8Mz/AzvQp4SXTaw7d5+Y3ZXnNheh
Yf4iRRL9MUEHVcaTFXXUskT6Z2ERDKCF+ppjGDnW8VIUDdmZ8iEfwt0EniFbkBQEGf321W9QksO0
xbcwcAE1+lo5E+bFcvt7poZkY+VDmerlHaRWLMPSerSc/Jm4uZzM68oO8p3lc6L1p+SWfARDzEbq
4mCJ+DWOwY1ohTecjQ1xqXrBTya0sPkceY2yWmc0LA+I7Lg0uNSC6qMrynPgR5C9ZfZEHRxtE1wa
tfBmUlf1PtGA7/uRYTqckagpMaBUzycPUfN+QIJ1712lwfg05T/jKf0a7OAHx7mbUpNcKK2HTvUP
4ULxK1xsvx7x3aHIQ1j3/SGVns1Zjj19DTTB7udnHcJwsYejocn/NHYyord7AyTWu6SAOdUHMYhp
/6pKUTQ9Q+HUp14xB7qFfPs2pSV6QIVLNR2c8/CzbrHdxfNQb9nosuQ3uwPNRwcnIExcGiYnS/MQ
CcDiMXGAw2x//4r1O9CLCmVfDN3TiTJREJNCVO6i+hFHyQBfLHmrQvWT8M4WXs4AAOjHvJtZAiwk
eAIA9i4S/t7KT4x64yr2iqdO8Z03yy7c+oipewhSGzXGT3BO7lGYpm1v1GcIMtcZpP9VR8BPTs9D
a3/M6VvDJDpZiCHAN5otZc2UVdwvrzo4rSyyWvTSSYqZym2mxcCK3o26v8+XROEUc8SwgVYjKV7Z
cExFlxP1dkAylkQt6WTBNEUzzxGf8gNGhHgFXLwos/yKTd0zFARUPmBerinWshTpTkuOKcNPUPrb
FkF8H9BIeItv3gvhEtc5iGokMqjr7kx3w9KMUbq0V3UjnIcBtrPjBqzKoPOTFF/AO4+hyzMKQ2V1
ZRMjhWhlY7akhjyK3vWsPyJqZvzeivb4/y5dPKd7IpXsFRy2PUlz8YHErfs6yteAtra25MeETMzt
00neIU8doQ4xZ3lZs5Nl9ZhUMMVqqqdm8MKtX987FIfvzKh+tedhE2oOqEOf7j2nv5RT8uGGEV43
7NtzkUEraUZra3b1oz+xhKoc46bs0jsVRT978k4bL7oaJh/J21PwSuyYe5Yxi42tZHVayo/oIMAJ
mkJ1crGwTomtVmZqvbgTXl0qP9fGltUomWB821zi3/ijiPmgbVOnEiB+t3Rt6PDOK5HgsDYm656S
b49WSo9WWaCRREWL50wTm0PUoS3aGz5BepWKZSIp+hI8Cl4cPdNMSKl0tJtck2pVV+ibSirrkiG9
lbMCruqijQrvufLVrdln4mHy6NWJ6n7e9UhpV0xEp56p/Ydtalar7mZIfW+HzQW6AGoGigP1LJVH
Ms1G802codpWxpxfIZfxHXfEcDU62b5G2eKg55IClrRLYt4lW2ZVI/bUo43h7d4YwOlRoIRhbQbM
2V8Jm3oQGJXGfJuEA5dY8ljb0ycxNhIbsU+90liwTKa4Z9SKgrFlVcBSIg1/it7ghwOmnjZ7ACU9
6Skrq3fVZBuHjlXXdhrusHNmn1hvlgoVCTIu7a4scM0gx4KeMQGTaa2b7PrXrxIA7Ec8XmR/7GOH
beRlyT/vzLIVO1kzmhVt/egtCkJHYOzgDjwR/YayVuhGOc1ENE2xgu7xfg4Xfwpj6Iqcjirb9Nei
YL9XdhHRwMVvRPZG1cmELSo7thNuXR4e2fPo5uTnyA6N4IEvKrh0EyRRwZlk69VSnsI5J/w6TG9c
a/OlbCz3qSXXFRPi2wup+4PBlLAZqsVh/zq7XXx2cepzQ87jq/R2dGR1K3zUU7ID7bVlVnfO1OlD
kQbFA9Esk/FirHh+glEsZPdYq6rad6VPa1iaRQ9RgLXaLpcWMC+8110d31ks9xq3Pf16oxrbOvQ5
q004weg7hM3I3FYrXU+nWkB/5q4U6eYOrhDOMTC0m/oF3KreTzS4RM9OCTVoHtjKsSN+5LPH9aTO
Q2JtANnWV4PUV8TFbBL7zIgTlQtk3IcL2il4GBjLhKZjSm2GRwyjak+b17eyVbwnMUgVTQCPtgeO
ti1sb98M/k8c0d66kFyaVa13QKP0zq6jD3P+7rqAkg7beO9T0PCelTebeEBtF+ysj44h104mXwnD
tEfL16vIcR6JlD0WDBMJ98Kc+Os+BYK1MjpujxxtwUkwVJuN+6OJATxoCyNbQrLvGr5UB4U4669B
Z5Cn/ul04blnlWyKEKXWct5r+sGseUGCljDcRfxzAvOFPZETuhm1lM2m8PjEdK38DrO8dzvA/Vqx
RIAVhFGaToB9K/272uDJm0MA8Uk5MbLGKMDBvmDnupazwwBBvU1oM4GPlj4Lcubk/qjbjUogfny8
wMoMwxNAOJlJruafHFqY9m1zZ4sZPxkxOxqAOz1el0u9vDPiKxTDE7ysZyrGzkRRO7RnfbT6dJcL
KsIiKz1ID8dyJqDOEvdiflu0L85AGzxV3vUwXKwq6E95CqlQxoe0E49N7Eeo13jTkXIBDXg7W9lf
WlAeCKPbxEWrbBcTQsOpx5mo8aHdpG14siUX2xZHVCSOGlX60MuFxA3Fgr9M+9EbGlPMRowHZFu/
hGPzXnOHWslTHHRgm1jWb2CnrrJgOuV1g4Q4p8+hjPfxXLzXlXt2bG8niuzdVsupYNSPZWGgL2ng
6I31iZ23BztuPNUmTtY+Otkah59I02futjjfmLPayuGZkVsvRUAlYeHempUP5sUFPTEX66E0HmoT
XIu78HsVxMZMV+Y2t0DZZuNqDLJ7zytedTse0fhPhW0e2iaf92yLrntcjqxg2nHLJA4uhohDzeq/
8fvHqWlenFR+Unf13dKUNMe+WnWQzVeFjR/dM4JNmk/+saurbZo3+TWL/01JfyfGmRkMVMN2N07X
VdX1h3lwnmJO8pusCvw1SQdCK6HCHhTlGFgGCkZIsq6r/LPIy31oetSBUU5hiAYVDhnVGWYOdjG0
y7451Hq+nUNkFMt5JDf5MLZU3aLGoqUNmK+j/Giqnvw9F6ywXWYZK153c/o1Q5WhzmU4MaE/ptw5
Nxqv7kqRakyycs1S/7UMn1B5kmZ6KiW05OU77czx7SB8cgbqMxLlNyFDAaBO7hef4Bz1r0lj6yuc
u+FG5Wm8TSo2Cx4NVaZwD2bB0gBRk0GuNCRQbS172k1o/ypTyAQmfXGjJa/9rHlzSvIQcZY66w6f
MkdcfDS1NLF81dkP2ojLlWn/sKVx3asEunu348xcrAGh7jAnQMHZTbG86/Hzeh3VSmjuRByXQ4E1
v/bp7aT4ycYe1e2jCT6xHI1ryAInXocMyEJ/ugDT2IGEOE30Wo4eg3H5qpiB+hk8fEUtDs7720m6
5dk2g6Pf6HCFXc7ez0uFFo7ujSMYOdyMzW3EHKUIpW7a85zHN2nlqV3VKb6TnP+zpOfFgqHYTmP3
DOP3IckyaiowCWC4oenELZoTOyAQEM667th2cWo7QqoONzgwG7KQBR7w6kZn3ilWEfRppz4a4zLE
JmzVXdT42gtuRBpT95SuHIufVjahZkdd8MPyqXINZcJPZHJWSTRZRyFf+2w6QE6Lj2EoP2ruGH5H
goJ+aqZTGpbBt+0B6GUr5Z44Zzmrrk6e8gi66vCcj4rMsdDtLmIZHgf9W4r0iZfgWoXdt9TyLqYC
YhtW3a0VW9alG/stnA3KFCwOTEWW7KMQ61wMXYmf+CMPKOapesW2Bmw9dPAdKsyFRkFsLtSJpUPR
coZh4S5ZTxGh+Goj/6n34Mkt5RheBT+C9fzmjMPYTtyFdEMKo5bBD6dabsaKaomqn4+9x18TdeOW
J8e3l7j4icoQGjioBscuoZAk7AfKBjLHBI0iMt9mSh43lak/uDjYd2Qni+mZEFVucmIbNwMUVD/J
v0vXPxPl9HcDGay0v8KsfJ1PyluLrjA3k8zStTVDjqWJ6IBF5yaeg5u2Lr4QZ8jZj5y1KH54jShz
YXkKJZRaRa/hIOnU7x362Nrzh53vwiYJSatFtLTBYZig4EXWMSFETfzRHFaVNmhkmvD8usNb6E03
mEvOflh52zr9mfXU/hSaq8bCi4bZ55dz6V21NT0hnAE2Usq7LHFwwXUt07gR7S1AIX3dkQAmjdpr
61CZ6Pr/vjT734uuf9Zc//NfU2/33+XlI/9ufgm0fwi2v0u0f/z2f4h+S84XwNo/9+9efeR595f/
9ZFX//svp48mYin1d0Lu75//Vwuv8xsqrceSBwlVekJSVv1XCy9N2b6JiuqaDv+jFOFvFl71m7B8
tFqkWuVj78Ve+19G3kX8daTA+mtbpuPY4t8x8iIo/52Ka4BHdRdnsb3su/+k3jIhh4IHwLzXcmSa
z13xXNvRktCI+0tlp8ArMM+F716maL3q+jTamcZilKNx5sjLpN7BqVAXh9DmBmSGuS1gruNeLUnS
eQHR3ER6ubtRchyXV0eyMmhmZupjpB4ClJO6bKdjLl32aKUsHpzFLCSbwd3zTMZApKgGEJ1MXxQp
HdbUPpWUTYKqytzJY833gZAP+NMWb1IOYusqjznVVWUs3vzFw8TC0GWi/mVtitMRijuG0326OJ+K
xQM1oAmD3w/C9HMYHetCjwZ+KRPDE5pbi+uUrZt8bBdr1VjmPKHZMOO4Iv1ZPs5zM/L8yIu9q3OI
4cu2cmjSC9vD7BVMdYKwAMJn+mXmAhDQPSZOPELXqnn0zLY8qbGaLlAuo6PpUOwAkiTei8UnlrrR
9NilvmuemrAJGOJ+OcvGtOKwLDLZXgpt04QoSViUxhCc1GJMs8HksHOVNUoatrVkMbD5i5WtTICE
QnbJP4OWxKe5WN4m6DHPIF8YKNwsx2iT+V279mBHt1iI6B3eRa6XUvFTxcg3jtfieKTJzx3PrQps
g5ZR+LZaqTQn7Nraz70ElYMOLdTdUHq4Nb1xfKJuitZOaegT12/5AVfGFevO0u22YbN4IB8m7yy3
D8JNGHfyvq/EeDE45pOGgHZ7hxCaY5Dw6yp8yptJ4XBAHjPWs9Pw55R0eQRI2iJloVpHt0oyaYhK
434qSc4BqXIN0iTkKqo1DRjqVA8+UGj+NHmrE7P86JKxA9kkiN9hn3YmqoWsgrFzNjkaVah/LaGX
7VRBhVrh+kW96UXEX88huIy28L/kPSej4IOtGaekrlXqxETB2OjQ0pRcU1gz3iq3Heh58SkFpAqD
mW/qHHHG1Y0s4gfxJ5NTtTU1ZF7GSQsNB9wKSe++BAu0itOJE1lDkO87UMb0YU1M3W5fWR42x0R+
U0DOCywKFTKdHiOeLKOzPO3wxNfTj7wvPGsDXhhgiJdJ/GpjT8G0D4E02EnD9exbHryIuh1I8/AD
VnHzUIwttCqrwgRAb0xTyC0FFAnpXDfWP9nGlEfaNgQiEEWFtG2GxcJJoh3sSkxuyKkg8/17uOQ9
OwE9N0SughF4XFe095o1BUxjrxqfRyMJPyIE/HdMasDbcOPedTbL0kz3PtDzvPzKqgaMjjVH0lqs
SnzTh3IQpwCjvLdqE8Pb2z5+b0JTPm1DWWJbd6rqinNm1AW9HZYR46dQo/UFvMH7jn3mjZWRwt3A
mxrrWyeRHT0TCtNNqDkP4PCe7HdDTxa1n7G2LzPMDNpkneTGhV69kbC53ok794esDkEOWaa1Fy0N
qEFCeRaDIw2UncbKK8bwJWpojoEgBzfWhm/AWiSIRjQvvGcueS1IaVFTnKosgaKT1QEnd89k+mDu
oVyut+aqX2s2KhknMJze2yBrodGjwzznuvO5Gkzvgv39jt11ymGyNjlY2GpX45VNCKcWxQu9iy7o
Q4bzruvsT1UZ5LRLsYjAHtzaUs2PVhwSDm0gclpANA8yNqAv9U29qRj4tjWeaIpdXWrjfbqJnXC0
aTjMWFqlmer3eAetjcXR+2bqjOwUGfF47tlhrFIPK42d04LGUrC6H7jerhvZGZdaDd5DPQXutd2B
jKBiZrqxuil8CBM+cgUvkp62OfFhcAAkPBRRbezr3i0obQAz6rNDuKFlzdoOeMzxn83ZgNGoJhqJ
rKzOfq09tbFkbb1N9sSmAIIPUsvY3o02dmMUMqy7RaNwkI6dbT3ymEbHm6X9blIx9DSbVbNi1ZFy
+qgd82XKdE6jyDjwI0jGMvpJRYmw9vBAihvqgMHa2YNA40yrELDTPOlNodthDQpgPFOhxvoAiZtO
dIdNPkadwb3LRwvJXMPBcJoU4gQi532QjU0L803lF3roh5s2Yu8C1Dr4inVjUG7lh08BEa2dqBeq
N15I/W0qK44u0u3nD1ownGPX1bQKpzNAPjMt1bpIiIRpmn22ITcODOrd0ifT9i+yCROOa4N5O8ZV
+FZNVMAFQLmOCVh/YPIzfuvUqi4mNAh/FfIpD1ZfFpfI4+Rd5AKDpcn7VgqO9INdt5w+Mrts3iV9
eEc69pDTOiz4rF0IMnygdtp6VbDEuZnrVBCf7OKEkLTCFa0d66gDDRBOe+FwxZCOTSgnpecbZrfX
czwcnarOP8FqxcdYhOl1jjp75+b0grUzVtSG48tVGLb1UzDwcG2ieL6KlyC/JVzaNQMS2IYXuI9N
4ve3EbgyMPk033ELik/l0td1wRhWHAGG2Ntxbjoef4njQrGX4Y//v2Pz/0RHAwMng+M/n4hPH7rA
R5H+Pff498/66xzs/aaUXHyUkoAA2THcLX9wjwEXOxQE4ElwGBT+xj0W3m821h7T/GV6cfmsP+Zg
IX4jo4PtBzuMzS8c79+ZgwWWiT+bGWxHEWWTyrEgLztEB/7BSuQ0yqhcgvvcHNVhgqLtBOlPwam+
b0GApc52UXwt58Gas9cae/fvR61/7u0B1/yPX4HD4QAjk0dIVvGP+oeBPIyUNVNV023bsiTA3cFW
r0fnHNjATtNIkF9vPV5Safc+gV05et4g9pqiHOT9+qnqgUEZSVNs4kR9JLlyz64pi03QZOcxsuW5
wlGwdus0X1IWah+16KGKXupNxAi7c12fYzL7nbzKBm4YTzHJjjfa0l8SXiR3yy94zs2kU0xiEKZ7
EymckNx0d6FGUObWF4n2wa4AQ1T5eOUut9+Y0HLO/Z9W1/jLEf3rxInmUuYIm0sx3WzV0VWZU3+h
tDrGqr6XFna4EMnZIYd1dqxqPVuFOFr4M06/3ogWCATD3CGoxU+r6Xd9I7/K7KCpkB+tH012iDPb
26rog80TNZBO6Ww6L263ukvuO7VU6xAZ1hOAxYLwtkhZ4FSleqbjw73Cr8160lcpx/geKZ5ZicU9
nBL8srhIqvVoTvTckbcgLDkT88U2YFrlbqCvfIXxRqxmI2s2Yo4OohFXLEUDwQA9gG1fIXWHuDrR
wkNzy4NAgRJjNAPIZ1MmiOyO/9clwgjnZVbrOJMHM2AZntb4LBN741ycFoCuyhZcSnwzoyGT/L4m
SoQLv3RJvgPdz1RG7nwUt+QkVn6sn0Ov0lv8k5vJnLijV+M+yUZ1cgHJFiOdNjXUsrVVvYPtvJgO
IQy/nZjEgT7RRIc93sUYxhnnY6DFHk8pBkotbiUZMOziNHCrOEQJ7fkg+Mcrt9YtVdDWHdhFElLR
0FC9sUjOA99jE49Kx4332o7Bx0ACO4WizK60Fh8yifWKKa5DckUccYitrB2HrE/9HHXeoZXZM1Pv
Lm36PWtHuuGcvQcDZWX03k+ClGBIkppSpECtK5WKo6uzau0sJ0FhmRcnoqOx9rnWSptlsPzoJ0qe
HPOjMtZMoSDB5bFVy3fJCFll5e0WclRATJRvdpg5LyVof0o9N6NfRpgC49vMtFc8gNkIbAcOWDAt
sOBkGfXe5Ld3zLPW2sxvPJF/TLbM9nLq3nMatk0bfquq+mxdZWIzIa95PdbxPFjEzcb9nOKUcq8p
eYZSxXo62ftAdVZVKgD4ThVlK95XaBu7RlD1l0wo7lHabkQio82QTMXRpYccLrfFV2tTxpR7wQ/F
kMXOw9oGHvGPPH4RtK1cU5nkU1CQzf4jHTCAOXFCexlpfKoZJP8eVierHDLCmm7eue5ogB440/T2
V8vcGsAcOf6SskKCh4RpohWRTeNgZR6SceMRYlDjZkzdL/obn2QkEmzFbCA8Y9vMdQjkTyyF3tkI
2oI3tYQ54updrmcKJpFAkNpJxPsMIz3iJXW1csTM2RBHxa2sclonm4P/QlHWWtN4fOWZ8XVVYhOS
0mqIQ00okzkKWuKydbe8sj50GWv+2IxPVpq391V9tnTsXbJY+TtKuUj40XoINaUbdpaTjqSXx+dg
oEM1Utlnl4MVQP10dxy6YxzxJnXcNk6nNO2/Uxd3sb9QgdpeGNBhV9LYpqGa7in6/uRAvySRy/La
HCtK6qR1CcB2mzinJ+A9t1qPrPJ9fGAJlYhuU6uN4ne2byVnJ2G70EfBs1U4w6MDPhmwFO3wc2Nf
YZN6cKqWOBZ3bs9upvNYX7Q2/Ps42FcVSf4gEXJZJKT7CBjlqnCo9hWxtDd+KA5J3M6necrtdepy
ovFhDNhRedM5HfQ9ww2Pua3wBi09X3bLIaN0IY5UrO9cTBinAL+c2+n0ZIwOUO2eUT43cEctdS6j
T+InJaiMkAQ6+KNra2qT+1qfk8zxifQY4ZnSFeTzwbiquHnuIl5qG58wSuEVyZ1DkIZwal4dweY9
+E0nzqMRwAks3AuihMNu3ip42eKXqlQY76QTV9du3VTXanmTcMfHDhfeSb0bmiC/9KRn1pgjJb4G
TGjR9FKqcnqB7DTiHuyewxTf32DK+gooHe8hciNYOLlB8CS5VFZw70inGO3DUPXGvRo0rqqURvK6
AUqU5jYxgMFdBxl2txkC2JUMquAlxiDSw8L0VfmmEEQ2iDjxVhpAYFJl60fg14Ao8/dmaODsMnMe
tDdvDXUciiC9THnGVsegkDIVRktpMj0n8MENXS7hHJZ8J104p9z11tCe+88CkpER9vfazAWHvvoB
+Ptr4STz0fRd946Q4Gpmf3Pjue6O3kuadHTib8ZHCX1kpRRb0zke3WsqojnJp9ClStmezLAhKCLd
pCHPlafQzarixDroKRpw0/UO26GusdtdL9v+9OtNkL3h4KEGVPVUgnfsBgKkD5hCzgvrEOexgoRZ
JvYT9xvxiPElKTn8Nv6ba+OCV8kEqCJMH6dEn83EfYtgVL5pOgFpbDPW7Fox08dSn23jG0c3HQtx
efHYa9DLViBGUNCZAM0dC+UckiS+Cx3SVqyetzaZ31XuNOB3sRfuCYfltvfeZ/5m1hQx4Z9+oJUz
vlWLjzRp8E6JLH5x4c9hWcGjRVVPxONYeHI+ddN4X8DuP400L0PbHdi+upM49b2F/MI9fps7QXcW
mcL1zTHGiUgfmS32QKvDCZQn2XXZnaFuseUoaud59I16DeeXLVnD0Smsu/hoWyWn/O5EHrV79N0W
A6hIIEz3NenQ5c1kyaWwOD5hSizOheipOoQ7VdnN1eild4HWwWu4vJjqPDxNdfblLf28wfJmomEM
XUEd2a3W51QG9bnJPyJLTFtQJXIXVxCVRKtu2DoSPXOS/DRGMse06VTnuZw+i7IMttrj43ExxJsS
ZiL/HKPdDApYp+uEzAFIsDd5+IOEPVBiDld+UN2YKYTzwrY3ZpZPW6WRV6Ys9o70qU4H+KT2NtK4
G3uvc0nSDNmVz08MUGfU7btYocBgrN1GNmAYQ8dUXhseIzHtwZSeV95N7SMiV0X1bQdmeie5BC51
yoYtG2NBZ2BKJYJhjUeZhDPrqvJO9qI9scq3DsM8/chIplxlPHdW2hicTeWn3x1Uwb1nPidplz8Z
Zw0v6TExAJt13gQOyA+4dabYeUZXPUzRjOfBnitm1sJjg1suRWc4BceouoxJpB47k67QOnWLp37s
Xwpy/rtkKIN1IvR4VabpvczDaNP1dY3m2Id82RTK25xFTS964vzenuJUg83zrf9D3ZnsyM1kWfpV
+gVYMI5Gbp30eYxRodgQIYV+zpNx5tP3R2V1IauBXvSmgd4EMpFIKeTO4dq553yHKgURms/KCO1N
Z/GPc4D9+3OVMPW31IPZ7DwL3fke7a9Z4RyiZ/qox80FBSK+MBVDNS87pjTeOUHpMvua7mD4a66W
MTX/KBFdjqYZ9lth+rR7RD7bfRLqGPc2rTYeSGrbsLdc4zaKj1BbxheCyxpL3egOOcvYd6b03tMF
Lseo0ANLe/xlc3FjCzaMX9x81D87FfC/8VhG/4oVz3s1s2MfimF4bhMskdgACVLX5Y6MY7KVPY0t
Xp1ZQZUV/TlqzPDJ1aAvAomEbh7qlAQu6UOL2BgKNrbn0rC6k2bieauzY5Vrr0PnisMkhM4qE5NV
H6vkihD7InLVP2pL+bll2EQfy+iszPRmGrwm+sFpn6FUUppHOYKoBvA4OL429uAQ5O8KkqTsB98O
43faMKjZMqvOhGnarBQna/mTEc6K4mp58YbwbWyYXFaxbMM0RPW07Wm3ZOlgmC5peR6NVsPpHRXn
rHK30sNgYEHp2uqKlKgl6p5PLMqudBqfWXh2x6SJtkXU8W1z9W4LESd+vDIhQyGbc4r+u227cFir
GOjIc7jO9HjtPM/GL3z3XEYpoES2n2dCIPSOGiK8pQXPkRDfHJBdeYx49vnTaHFqK+k+oDeAoqph
vhBlUu96BiSq6k6q0Yfj2M3Xqp1s4tWR/ra4HBVHmqUZcbvmOYbg6mng4XKZkUrmODDY4ciHEuo7
oQ90hqiYJTXezK0LGJsiwC39XOl2WX7D9lAvUW9yDKzpsSUZV++GeNEgZ9H7Yoy4geLWfq1VbLxB
8TvxvfTHsPd+m68KDsg+1bgcmsjC9rW6pKGE3SfjXDevRszg6YlaHSBcgDIhU/coJP68SUJjlQPl
MzKJq6DsY8wpI6/8yLbLwHXj5CkkGW8Z6RfMlR5jn6nvvR5HF9KXeJK184BbZt5n4jaYqhnYi6hP
Lm3kiqCwaQ8ZUq2/t8KMD2OZk95vTN03C5rhGcPGlxLNBEb6NJ4yLae0oRqpM7aKzcwBoq+y8GKv
BgRzKUEUFqAMZxZhN97HmFBoDJdWZ54oU0bq1hq1LXJ8yFLe2MsTybeBq1tjSS8Jux1u5xO2C6o/
6uSjSKjBbWqylnYfwYkhRx8i0wSNLqODI71Ts8gKKJziBJmLBfZDp/+gxeioFpicwDuLveDEts8k
iwqeI+ppSn7UjmtdWy6zKeqM9zGpT3Mhm+/Gli9mlG5VubSow4a6tEP+AXRbO1JA8I4HTB3bCAOO
6nH9AgdrfebjOzxHAP3MdkEWOX+8ojD+aM3rTC10xMriHnLJvZjp8hnPXgY8ktjFildmVfepaW5+
IhSorydYEk45+UIcpX8QBz6HOGL0TslU6pGb3uI8y4IJYZZfboX7j0xO4/NfWydbRSVzi8WOuTE6
6SDu44ewhJs+GxI3y2LToFqA62wGvTlafVSdwg5Petx4e7c1gN8vaXSoExMYopxwjtDwGzDWlXsD
ajJYyinZagb9JkuW3RJWANssKXI/tkW0Pqm/pnaimdEIL56M8rMY7fQ6dM2fEBbAAEHgqTcX+6lZ
GfAGdSNJ040HklpULfEgSUltX2otfjU4Jl6TfMZAzuBolfr05qCLVpbs9oNM+r0GMTMYwz45F/wx
O/o1v0usgY95bWCgFwny6WDuG6No35ScRKBP+4wRb09mRX+PnNUpUWlsBQ1v3LbE5t8LkNWZUYmH
qXEO4sHsHoyBw8JQRrR/97xkikm+drRKnXRl3WlynM4dzB78yUBDDO+R6FzRjkE62hjYk/SNDGqN
+w+UeHFOqgRpapC4J5B4UqHpp1ivW1pyOtLtk14fsgh7Z1x8d51Rf/G3b1KU7N9tnJ4gvEc3J8+5
uxmM9iRlibLBZ8HVZV+dFlhGNPVPdik/Jh3OSEhGd9+l8bJPwF0FDf03KIDlr4lhlHcT9ig6SXZ/
OdV5mqx4bvOUx9MpNzBupQzNuIh3CqjpEcQB1Oh5BQ02Fmkf+CBUt/zIsEECMYqXoJu53xOvDbKk
+27Z8e+SOaDvhZMt2YcL7X/71Il2OQ3ZrwMuTsKdCy3pzadLvMufIj3xwWqO2FeGh+0lN92pkMWS
5geLm5tuR1+TXibIEljw2gQYFJW212g78iCNYF41GAITAtlDV5hQb6AOL7g0dyB6KW1phjdXsxhX
bc8xA/ZJ1Ng4Stshp+VB01I9ruJ2H1faXdccIFgAgXhXclZO4hWrLfOvXgz4hjEq3jAxmxAZ96Np
pTs80DnWX8vepvzRW6Ux99RyZjvA8tGJc3WU6+spn/CMslLP2/oljikKqMfxdwIG/S3Sr1BSRIAt
erqD4TomQ4qBVbE9tAdNckyN8ErW72VoOr4+clQq6hF3QhId9Tb9cMP61bLim1WG3+MURvj3ovPC
B7rvnDbdtoKqT3bi4zYMB2YLo+Xl6MbxgYjsb+CN5b3pHjx1a94qxw6/tS3BDWqCWjJwG4CYzTmn
G2D+csOVX0x4Q+rNd9fIjm8Jj6Yn3VuMxeASTfqfiA3VNtf11y7PPV6HDNJwnTYAYd3dpLdQJFIy
ySL2skfRGsSU2J77Y0MVVDORmm4VAnU1lKd64DQc1264Kpnph+lErJ5pZqq4oFkyQwud1OR9gH6g
rF6kuCiAQ21bA+kt7zDp2oUH4IxXZlBpUxhYsRX5UjJal4lm7ZFHeJclM83hhXVnCWT7zKLu02xT
VEOQv76mgC9BhabfLu1+G6vPHmQWul9UWvt46i/YKoFTKwpI9Tw7NWFvvA7LfLQ7rfaL0tauAhSz
abWTXzngo8um5cRtzVilXT9xs+U0Ws6waTNe4X39OvaW7sNTAszhpFRgvFliKF8GyNVZzoze9Awp
FdP3wZj2kobPSRnOfpZgQFI3timjNastz14E9JcEKua2SKLTYJOatsd/Whf4Momwb7dOwKExMZNZ
4uJNmp1RNH+iOJouRduzriU2lAA9s7q/dZzVrh2Vd2rn2d1kZZk86RMdQCnOk13bDAAv3Yqno4s9
sOPUeKUEwExRViOZqoeM8/1IU9jWo3mdf1Pf8ZsAgrQmTAeJGMCrQHAPhDcAWM90jI6teijswhvi
+N6mwn6yj0Cx4EEFp0vWqN3SBAgRIdZOukFPyQrGPhTp8lLodnzmQ4v2eWnyZ9tOcfn7I8X+z/Xd
HDtd6UeD4vRtMmQBd/4nBY/mY+VbVw10z6QcT/GSnSlx70+xwVI+G6shGNJMXKnEyfqS9ACkVRwB
s/ZoDe8DAz743kXvLjFn6N1Q96CrNTe+xXNNdavsf6S9ek3nBaAgjl+wK32AZcTbyakLrFYzbkzK
xs3zCGCWoWRPv/7XTmEkLrWeV18UzXDZxbbtl/wu1PyDvUgNnbZdu5XM59EWR7t5Ujh7zowGHZ1+
zu+O73unrKE5xnN1wpawVscaa1BBE5yXzQv5ifno1np8auRYnltPjQfX0aPrMvVotk4X3obOktuI
p8oTVCWLNbROP7EtP8w5Hu/VbDanKipfjGbgKamHiU8sYHxBJJ+3TnS1et2Gud9W95q4NSqiuEE3
+vIWtr1UnU07YQ2sM0OX78DJ723eU24Jc2nbSgtANU8tjWzfLQpVyV1Sf8bgqx7GnOS+on1hnxmz
joWpCFVgdkcRquWSpoXL4Y56lW7WeLqk+LsjN1/u0P9CDFwpTqtT3lfqt6KDhDRHdBVlq784dIIE
qnKTY50tJMT0wjikPW5edASgjjQkBwmvYNuOwj+j7L8sLULz7WEli54VOD0NjPEmzU61Y0ngvITq
nbIqHlOo/06ndn7AyVcrxOoDqnBxHPTZ9bPGtZ8y7lqjnPG5zOadiMBX4ZY3rzT2zQTI2xyTN2ji
HNkqzmdmSAVZBZxr7Wom0r9RMyTlv4EgviSlq2GzOHIT20uzZRGvb03IS/5ID9qOPGC0ocvTNMrP
nGTFzklN5dset2qi6nyrRTZO7yINsOZ81YNJkg+eE71yL0s49whNEEsybDa4tHhUE4p1zrUarNfM
tD7yJpZXpB9/ELr5KnJ7S1kIjVZlQeoojYAq9SLhRFzTugXvi4klmm511ticNdvmlAscTIInypAC
WolaLv5oYVNUiKLZqTiuqLfyaEcb8vro9NMP6rE4h3ih2ImIVsBBd+iREJ0WYKR+hO7YEx8wulNh
uL8bozPPyJjk+of6ZEbvMMrlo5zRdnN5tqTdglgup9c5ObWa48KWARuoRINNPxr8QekaKgLbppSS
wmMaF1zRJbqRO5gKqLFlEUNcKHxxyteiDM9m6ByKuuh3nmM1O22o0PDAywE6YY9jUigFgSBVJ+EJ
dUrB+fHh5Og9gFcCS4ZwFHi1sWHRjvA6q13ldNo5MmCNFiwoDBxq714DIJgL8taOrnepm/RokSt6
S5LQJ1XHJrQtXA6o1vjqQpUCb+XTrlm/LLqp+alH23asaoZUuexDpwnmZhkIhPX982RZh0RX6m4U
OT14EA+mIocC2orsmAvjdc7ShBBZBcAs46WTG8aFCVM/d+13Peli3+qPumFp2+e6/cPjbb9pMVcj
/6w0+YmBVOWzTZl5vSOiWj9INPHN6+MjEeWPOBXOHv0VCL5Fy0PPepKgEHYldin5dow0eYotOlwR
AVyhJ2fBOMfDRt0TGF24m6bbxDVujnXKA67LiDF1LAy99pYyD9AAgqWrq5Jr1mXeWYVI57SmkkKs
bHWyRfMZIejuWwipgQ6reTJZ69SaTnwBUl8nkueoGbQPqYfb4gTNm9Nw7HRPMJmxi4CErNzuZBW6
xO5d3poGTJiVNt02mylMjZRYK2nXzAN+2l1qpxXd73VHCceENx725DlfsyJLR1GWVrl7rugP3H6U
wAoxPmKDywso517wlLiWGTvurBhPBI4nRqm6+nLUMRrGYj+qYiH/wTw1C228oRzOvtF/9GXeEsOB
cgmblMV2Rv63sC4uW07Ci67wMxiv+3FmXu3sR97r9fsynQZppruoWrrbKuGmGQ2MvNzjgxzoloIx
m2/QN3d1KI0NM3oVWCYUkpr6pmevb38XENMKZXbP5mTCESSMvvfc8a2Ny/5WDhD5k9TYh21vQM+s
JwhrOj25hRC0ITT9p0GF+JkHL9OZmyV7Y+QStQ3vNOJNPGDq6il+MLf5ME2Pwqyae9F/rqz9PjaJ
U3mFfqGnZ+QwfGUyZ/3L22ZfyVTbDWDNttQ0fJKchxmDbJ4w/2wtK/K2hKs3NaDL92I2gzJ1zHcT
580I8OiAsAVXYW2DUsp2AnJRya5YSPvAtdF2TinSQCp22Xk15KelZ4NeGPZ5kMWRHIUP5IGTc0QJ
iuiILWj6E3iRL282jkvW0diTFNR66A82lq+DzTnQrMiC5cJ5QidCslOco9aZLlT1i8aTv5jZtYw6
xD91wcXJOod8d665z6y7X4tUUPlyIu/LXiqqZw4UrP1YMnFypr2zYSmSrKFLS+KTMNRWWuDtOzX+
gyZEFl2o0a8TuPayi06onFbQejR1UjL2AeFvOYt8lHwQ7BUiA2E3cyEKewWPq8l/BTYI+C2L6lOU
OP/YPY2SrtXsCxeaFx5Q7Ev3pFlOMCSxjYZ5tGFS32QFO8Q4TS9G1V6gCbH7ZL/YDPBWuvwboim7
Z+mVazNfvSGTcJjq5LPly+ewTvnDavuvDUgZDt83bW+xGkDOrgQyldxrM/ndmuZ9Midrkw8p1EoN
ibOsOTDFPM4TXqoLkemiXGz81fh4++iPQV+AbyXlL0uMPxcTLbNxGL4ct91xbVkmh90pwU1QJ6/z
MAbmhLZtJpwlhmX6tFr7amSht5aUtOi7hwlrcNDkGl2c9vzWRzjmamKoBqQFqU/jOWOX4YrYp5UK
shU+ON8Kr7lF/N5bE/ljwvFMrxsesflRb4oGPGBqckDQ/D7D5m1nT2Lsy33MWyoLieJ2PSMjmywI
iw+glIdiEfa5NiWjmLvBKxmfyjUtaKOThuJbJJHhZ5OtsI7Pe70ePvDT8bxGxokBi8EYtGjDCr+l
oHE5smizdmCekSU1r7Qu1YNiYFQcDLHFIuIX0t7N3TD4er5VdodTA9NDzvrZBx8W74cS/22bakEs
omwvMvK+1JV0RKSoCQf8NO5awfy/sWl33UC1nvZeU3FizpboRI8JDxOEu568ADtKhY81bQhtrW1r
1pw/GXgfORaAIQG8le1GIe5OnPbXAsCMX9GNEjCgZLuBA/q5Hhw48mOv/yyWG9UNV7t25K/K+oej
8rBh7TbcuqV4xQGifxDc3i0ptuWMurBdipEXooI5oOiVh6Iaj0NRyntOvnkzCIVT081mZPmuP3e/
QKJVO22mRWAAvSUM658iyjtiO3T0Uq1Fu214mV2NcDyoxqDN0OTMtU42TtK7Hi7DrjFFRmco5dW9
mWp7xNk700r2WeqohlAsg3Hqi3fZQgoEGT1UlXVUdMrt6VzygjEiM0QVY8hNVfzOm9q+oaAfZNXy
+qpofaDojz2N5z0t6whiAkglOFwi51kTnWIyBpPoOtizxRyw+ZPYyPkx0SwDXe2oDWlzAovSg+yS
hLfnvLkMVoxHPW65wrBlKBai7hgZZz3TrQt8F0wDArdBVnvdNe/MWwyseO8aoFVyNafnZG7IbqZc
YuxVuj84IGWW199WrHPrJtP43JflRFGOax5N1fLAx3+DfeaH1N3iLEB5nzuKTI9tZj6a2ZPnkdiX
6Nzq4mquFtxG2cpDjph2nfI1dH+NWxEd0xJGS2NJDL8NLLKx/YfLfu/wQqPTZwoQf6prVGCypmZ9
Hqv5DxOoH5IVpZwEULGL8pLRbgcGPJk/a+vLEN0frZxzXp1j9ejpPzjg+HvHQ0/bcyuWc2PoWETL
un6ajNrd5YqBabGiZWcmCxgYw9iT+i8+irh9Tvr8Z94Kl+SD7O40TCQvoVMQ63L/TGOa/0j1al8m
Tv1ZGTIDAmxEV5OmHn/R+vZUeKvdJE7fysxLL9lcZBcG+zd4sphRlzS8mbM+EDuzrEuilQ6toGkU
zNAtcOAKG3ate5YxNmlDM307qasT5jvij2nC+5h66gtWqmqf2fkfRiZYQwnqp80l63fUOuKcrb3r
3x+zWryrZtrch02Al6heO5+mE0vXTad9D/Ben5G2nZdaOrU/hj4rk/ygdZZ4drqH1RBLqIVsD5n3
arZsYbN5KujtzBmirB7hAZ7O5NX3FnX4aBp9eoBekOxUOCDuDMOVdumZkx978lI1gI4sS/JHxUx9
67Z+tpSCVFH8YB9ZHSIKRgMWUThImvkBMNc9yky+a1E1XnpvlWNCauMBpcqua++RGt5h9rXbNrcB
HEnhkdxQVDD3Q8GGftP17NBzenMwF0y/akrg8SVp9TmqG54+gMizdbVNs/tTrVT+mRMZLuQMtpiy
ip0GO+Vaptn3tEaE7Mba0lotbgIMtZ+xCwmIWfA2z0cSr23ZPwjA+xSTEcAGmheIOXdvxopgw85z
be0qcDDKsz7GQtmikKPeVGGgVUl19AwqsoY1yyAmaR6cvtYOYzFdsR5HZ6+s4nPcApHCpl0EvaN8
d6aNOInfiCJ/Y8ohADxZ72lFQAQ5W8dZGQ9PtKM8ZVo6nKGBZmbsPtK5r56GsWY9RYMwy8G0etKW
ZEZybZ1gAkqdON174S7xQ++6H3jBGO0sqfaTBf10mNUnu/dix3ek0fad1dtyKfJbVhYv/RQit5th
ehS6h7WBbehtscfNXI9/5qRrfkmrP6fpbB2tYez2s1ffPLaWvFBUf9AtNAk12jc5t9fRdWwgH3R3
UUkit4UHn2BG2j7WK90x051zFLr6gbfNwWG9cPr7o1zWXGNBOx8qO1t92AEY5nWatEUe1DhMDrPj
bMeWjivcKMQtnY9QjPGtd80/FW0se7DTP3LKEK59bp0MqzfxfIlT22FiAxfp8iSoFLvRScJeIYVU
0L4exENSs9WWP43G8LgVmTRljS9SWMur0wLog/Dyx8HdCnc8Kg4AgogypVAAFBW8frjgySq65eGY
xLezvMdj2kHD0o7F0r+7IeXaXiywOsZkXUaLeXHsnI95pqNqiLrtbBKxj4hBO9Q7+Hbk/XLo3iQW
QIsP9rtxfE4TwVuY2yEAHdn7mHR3q4TkBaAbwfvU9TssG5tfUjtGAi47DlzI3M2tTOGmaAWr7tG1
fwk0SwiG3XtoiIdNaxY3pedPVvPuaN1Dc106bySN0Eaqn6FKXBLVvMWzeHiq4eNYev5pq84/i2W7
AHNMvSx9tnGv6Ub3qqEL0u06ka/CX4wRYLb35ExJs9A4Ec7qHesaWa3Kw4CqEDji7C5RIvcx1LVk
CGyjC18Q7rp7bsvTUnvfXRn9oLlns+aVp8r6Qrd4mRV3MbeoiRcYIpChQaMtbT77bjIef39By+PD
rWgX2dTWg0ngF+WV72YUXQySyuEwQXTzfg4xD059NJaXJg9/FLAQAla17J/C/WCwTlm/Sa9k1YKz
Ccx/CahH98q7lj9q3hrwYXjR1nQaEFSwd0SL5LWFTu6nWejsiGCT4+2zl9ThihIEZIige0+ofCfQ
Iw7mMoUOtDQEJEbeXbPGPmT9Iokt8ldlyQ4M72b2lH3TV5/JDPl6bw1VfkMdCaS0bDRX6t5HG6+4
p+GRiyjTbPt2B7FcRwP4VOQmDtj7KDrqhiBpht8zNDRKud64pU5lkuw4ETL0dQmnatpPAhKI2SYs
pvV8xWQT8wFkhfcrrvGIxtaEdsxOJqjhsikLfrNVcMWxuoUmx7kUR1VC1ljBntObF37b8TAs2SGd
vOVpmk2g5Ko6KiWOmEvrcwe53EeinrZ6GHY3pHCbfa1Hpho9+IIV3KJmlk2H7MfeBzvqIeSD7yoV
hWLMhHpk39MafrCbPcO9w+ySg8nNQjkzZ0zzFVD8tBXw9MlgpMXFmKE0UEHhwnKQeNB1O79klqRE
seGTUSlXSj06eETCqjlHFRYdg6UZ75sl0Lhk/NHKPYYm7vQ+56EgefLaJtntxpEH06KBr1hteEnB
yoSHVdmAAE7dLOXrytBKiqzzk65/corEgypMAA6LVYPYHMdHulEWAn4QdSrE5jzCGNzQNnv/+2Ny
6VXq+ulnAuUvEPbw3dc1bucRREKVd81tYOF/sjITt0jjomK6LJBC5e5d/bnMvexCTb12oeXr1TNs
90jqbDi1XJC5SN+rjpDO2IBM5XlD6R97xTId0idL/I5F1+5rxU6QeCyGW2t6Qph/T+Khv0ZtvaeK
eLnDB5wwC+/EU7ygIhceZC+xhGtQsSRJr5PMzZnqFeASkfpxRRjN/OvznNUe1P+7rAdq/EKOulDF
2L4V8hF6kGn4bRYOXbQqkwsez5iKEp/8a7mxNWe6MoZgiROK0sZCf+sGGd3xX7eY2RCZzNJ7xGO4
XBY9Bjnf8JQpqNuWZteeQwlmOI6amxkuKsgGZBQi1RAIsto8x7nWHcy++GSz/SCoeuhGFX0bI8cu
t0swPueJBgdLHznXO/+UIe7gVDZvPaf1y6KcZEseChRvBV+bRVN3QMOqjyzQcDJ1fHiZTilX6Lps
SuWyCpWaceRtcoKZjt+XimvD1jhXSO+JZ+58TpaVBKgV8yHlNad3wwZfSnzLK4t3auRKXqrZfvTU
sMMo2WFnW9RtCMsaqwoUykEuEGdc8ylK2ug8dhkdDZMSW22KvIOHictf2im/2d5y7Nih+2aadRrk
j6a/cCNerMHUAyow1HFN6oIcR3hwnaQPJD76PQp6u0tjLPk6FOBtlRTVIWQE3zC/ujitu+406Fl3
miLMPkSsyi2vx2k3IWRvFYpK0c39TkzjdEDMxaQBEHmK7XnDBIaFy8DVhuM6eQ7dJN+vRnmDvJ3f
DlghmvXH3//ktq4H5GSHmNFif+Z0x49SHgw8r5hWiz+cnRtcMeZ86qVQNzaGJFtAv1QSPJ2bAMp3
WUWdgB9SqhcdJndwTtQPyW1NCU1Q5gWdlr14z/AvbFK9iLZmM9fbRWMBq2eFS3nFe9HlTZBls7bN
+7E4Wu2Yb1ksYWojdvjQ+fRnsZJGnJZu6sn+Vcnwt51iYq3SekA3mwMxVXhDUKDXAHR3zL35q+c8
oYBXX3ItLXyKn9pdLOQYFIX+CwrG50QG4OpiswQUvy11K717Y+9snNmMtvEYt9eU0DtjGoTyBORD
Bf3HJwCbXKk+Tq7LY7QL61UHqLGdEpodp1E80sxjLkqIHXkuX5qkNyUbrq5D5L1XdX2gcoguPSRW
wJXJB7f+QHDm3K0/gGtpp7//lZTJlTknOtn05uCFwGsOOhH7ajgkfrs6A90urVpUfGmc/t8G4f4b
ZeL/I36EaTgOlIf/c1ru9atI8v9x+/ru/x0b8Z//t3/F5Vz62mzTlFzsNrMuVOf/iss5/2Hogu25
Y4r/VfL2n81vOsRgj4UJwSOPMzr7/P+Ky7n/IaSNoYY7V0r4FOL/qv9NJ5L33+JypJEMoAv4I/nr
DGGscbp/o0eoxlx5Po7aJmwwqhH+YWsdTNlQ5134lq1tLSM86UV341x7rmMwmJAfN3SCvaFH7XL6
sau43v/bZ/j4VxfDf+to0I3/PUPnCiHxVBp8XKbOP3aFXfzbrwWQXKSjZIHXGmzQcIuTsCLEslET
wQyXmRAR5Kmt9KfGSTE32CAZ3b4JYgf1FlU63Lj4Qxo7dTeAAqtjiG9h0edHE+UlwfOKVBT8PWtO
i6NbYEAXxlmzOnlp0Vk3sFzzY5mUD4MUF6yM6HUYwp9JvfA32bj/AQfyODGNeWvJ6pe5otn0hLNt
G3Z7Nz2S/vWu2KkkWuFMihzWbtaGNG7bqMSm86gsr7w4qf5J8a13sPIRq3uhzQHxpCbzADU6fMb5
mFzbsvuppEn/TjMNBFbmZ1EnkCtBmuKL96r9zMLolZoIQidJO/gRtQa+pyXLs8RxSGBKu3vtiZgG
LHt349GV5WeCrV8Xc5DHNRrkjp7vPHvM6KYmE1303W3wwvmWqXfKxSqe2pF8bT0KJs1yZJbU+Mc7
qt0mKywoWUUSU6jHqKetX9ndsmNp7CziNOIuAtVKMFk7QutyK/FZzx6Ei6yn5NSwN8rOaVJavYtr
i69HLXoR46hOe6Lyytuko1YeWmm8DwR/9m7egRKE4cnBsRFJjhY0LCwF6Dli7WMxitF8om0b/Qvt
Rt/rrjrlKFOpOf5qR0yPiZl9CqNwHnVXXjXnj54U3t5yrc/Q8aBCaGUbUHUdnpyMXc+31RqXNnF/
TQb8HgXX36enAh/vOAZ9b/d+xXua0yb7AgxUSLjZQ8ezs8vpIbMdOV3I9yxVGmEA4K3m3ZsEsheg
DD75Cv2Jjj1sfVaD67NT3wAE5zdXjkRrLhBAs7eqSLkCE+uT9xiSXe5BmsyJoMhlSl9owf5pzSzI
zIlYDGY4t/eecr7QXT6KfI+77l2A0b8tuRHzVkswJy4lFqTOdffm2DFEZ3CeTOTBfWqtJamR6LYV
R4+40rV7XXpvSFfpvtMHlsONNkIe1ppdUpo1FsjpoTGQn2yyJGjqw5l2N+0M4ZB+gdJo93ickz1u
ql9a/+AfEJ0b1OBt68Dhb3uyHUME+8+Zy/1EW1i+phdcVPHg7wXVLYAMquxoJgQJS0s9uVmc7qx2
RiAcV89Klz83YXZoGs+6xpHR3CGB+lPW/ut/4sHaYjtJNRwEcX2MneJnGtMRpZunfuS0AGt4PPOe
17Hq3rQIAt5ixe+KtA5SkcexznHWd7RkDWuigpQhQOXJrJhnyCCBYo7+kJdLrxja79aEKyTO161W
Dxvcq3safXttPNGMdVPuP148hBAaEBAbEk+W6K+cu7F5Ouj5aST5DTX1AcKt28nFfCtjng4Ox92j
yNkBoh1NlNBzo6Y6SnSTvjQmWU59mKsgjfunBeX9yVIwqYSZ/sC3UL7FejGyXQZMvBTRiTxzQkOh
Xd4o21moFnGO2TLOnzIMzMFrj3E0tNsalhXuIeaMufY2w+RUO3MOa5b14dnJTw6LQL8XMuExQjVn
M+X/uHE27orww8ty4yzFD7eskSq8382YuX6HQrf1OjX7UbjQQJsMjwTnAHibgnAt3S5ZUvd+ZpJJ
bQhzRMvyY7EAReSRdQd1TU1OQotKZLklJo3WRaWezzPlND6UmUvSWYQa2KMRTzQf/Gpb3OckYrPc
23dJwQwVRbfWi2EG4zb2oVSobWRSZjEaO8Sil5rTxTEaMTba5YDid0d1pNgYlPAeoykx0Mm5zAKb
O6bLvOAWjUmXbBfJj9QdD8aan5mL+q2Jnky1+rYMRjukZlf8T+7OY0lybMuu/9JztF1oYNAcuNbu
oSNzAktV0Frj67lO9CP5XhnJNk45CcvMqhQR4Y57zz57r12VjzQ79SqjhIX/m6UDUCRbfUtdl+2l
yZK1skv7imPq0wl7jRqtW6lPHouRxF+ZTp/uNF7fz+Qkm3XTMZxAT1t29Xsy9sMOwNC7DXl8Pbbs
Fb8OvTZgx0auc0NVIf5KG4qbntAYaoxVy5QC8r5BHO1whu1qu9sTg3vSkDMXneguYbt6AnECNO+n
2UY7B0MVvjl4g3qN2VTVd21qf5Q+pXDtQD9XOFpYdvw7VtJhR1CdHdnSAkz13E8oUu+0oV/dYdp2
BF62pprAvw3Rgwnhj6NG7xvATMxl6S4Im5ZeorHdRGIEJuhirYIw2jth6xDrxk9V4RLdwWc6a56D
b1Zjx1j4GOwDNvb4Jh3ii3ZonPoWsnTlWj5cuqi8pPJhSqziq5Xc5fq28seBAab13AvIf2YfJT/s
ODA7ZQJ8ZbC9VkPJCZVhpTELRGEwk/MF8kaIzzds1b6HOHUZiEtT3lMWrv1qRcGvMY3Mo51Fzs3q
6u9QcSdKaq2GoL76GIkjXGy+FJd7Ilq4XuDiILFR/+OD/BS+YX3e+bhlCjT0BX8KKs6wLSsI61De
inPehaRPyqBcJ4r3hkVXD1/mLPFOHvbffRWnv7hDkFQcsYW1I3m6ruYomm2OGndIultFUu8cO95v
ku10QhHYYRH2jeq33MguMXGha+6PP3xZKkVlzLKY4fU881Kg8/BN9QXeGG9gyOgHICZlwE4bY4lG
dydrS2s6DpMNOyg2pgusHzrqneNSDlS+emG1D0KQtxTurR219JdB9//QHfw2YN09B7YT4hbgRyHd
lv/002AC2oml3Nh8fbnmlOTLArRwr1hvD7xGL5N84POjLWj4XtXoqDOvlxt8JZJnA+bxzKmts4rA
Y+lmEW6SGfNTD60J6toAPRlGZIQQQg7P2E0T4i7QfoEwoD8NvulBToG0TWenGS7hs9Un7xq+wJOm
p4hP+s6MIus0lb4wGjD+OM6wDkABg9cJIm4XfoC9oj26XRRdR7baa2V31sbN1yGwRKAMbUCKf7wu
dp+enbp27/Ecb+aCDgevUTefe+s17V392pmkfqtOayinw+TXzHb3aO0YYHTNQZ23Wy/j1c2m4dXw
kGDytsZuSoywUxlsnSIK1tDvbcurDmMrMOj0EFDoigtuG2ErUxo+uWWEHN+MuyEErDDnT0h923tu
W5i7e4KPqvlsM/zM3DHDTRvzPzuoMDm4pp2fwyyveI5s7KHQd7qz4CNGE01519ktN07HBo7s9OBj
VZ23u6kZXxi3Z5hceElp7StJZOGcBfTkDTXl7inq29wfSGCU27qznhyfmiu+/NiSoPVsl8b/7kHV
J+uW5yesJf4GBpXlYazkInrRLVKd00I9FixUgsYR7i7OWko6QNftrCUg046uNWg0UwzlsrJlw5r4
IU4iOOGn3tT2mquTWHfTcOdYbzy+j4NvZFui3fjh25nGDBfefuD+DvsUsxHFANVCKGTiKUUdQ/ad
lx7XS8APeltnR7vIthg89iXgppcppaU0gdFtDot3g1nwG8K6Tqwti5+HTJbv87udUiYBMfuOpYVd
LwwiDGPvHY15zOqgQgMCH3s8wpson9ReEX1jH8xRPablCaTgihWWYkKI2XzoGPjIYZ5vC+2NvKdx
4V7mbNznhPZ6uLm6z32JBkg2QuvJyDdF+j01uCeO1qmZSA7Cum6d7tw0lLQsxaFpPstixrk1lfmr
TzvwOBIitpoqP/DyJ0OOLZeySWJECOoAd9WmR/QqRwydTTkZG6P0knWmz6CeiviIo4RZYxniU99z
xEW8ZCZuaW9DlZn70eO+60aIbUUJz9os+I0wn3k3vbcGcTId4WXFpXgb0fj5q8dbx43rZPIvfanR
Jg9poJOhyNvqOxhBagwN3mCVhiV08Ixnwwh+4I/FLRIG96Tvy6NpkWSRzNlU18FzEnn6amTl81tV
t5Z87yEI8/CQT/g1tW7xH/pI8hscWbmLiEGtDBvG8kLYfl0bJBrtacElkefJVbVNsMeNxXjo2t2L
E7Oq77xdpeLm1LGlP+CSxfoPW/sJp+sGj+/JYHhbdWk2bahXHG/8YBuS0H6yaf0oesO+fP3MZfh8
wkyyoqAxf8T1XzjIhxsP+TBaug0Sbrorg5DumzmkvHMmnREV4FCnxDzZoxecaz0Lj17oHgMuq7fK
t9pr4x+yoadItIyyzURQ9cZ2bW073EiJ84a8jsd34mGQE7xO7QkQ8mLX4k/G4Dvv1G5Da+ZfI1VU
gFrHiMcl63VNw6mK4qp4Ty2LFBlPOQh13Fb70IaSFfqfg2XVD4Kkb1rsh1vd0YBctIm70XPWAwHn
0HbygASrxiAgWwcBSH4+rTIGDcZO5remJx1gk/7g8pbktW4jPVvqmlb63UQz3jaAW9x0cret0gwW
JyUNyeX8Khm6k8v2gIsT5ry077VTMdKf53LNOBFWshIZrEH2glEAxhxh0l+auH2rTNo91D4ejKc5
wudgYkk3KkDDVs8RaKR1g9EFkltQQnAwdkVuWj86xL5147rbcombp6yDJoCZNvoceOT0lQ1T3B4/
hqVPNt7cNQ8eLjgnC+OFU9qBO7v14GR967klHgp0U16ltXG0KRgUs6BxnQEJBFTTQcqr0GA6Xu1B
4Z/iSOeeWh/bOBsOo5vjsontGQ+CgytYgTnge+QGdn3Ee4h7OZAaZPNajMbGRV5aT9QVccAP+dll
OJmPqAr9QxdzSd62y9EtE26jkgercGxzn5WAnPOkcppfe4vYe15FTzheORGs6hSAoNw4eVpu5yJi
n0oeKfC9b5PhMFPHwbSrTINiv1hHZ9frae2nBjEpmIQHXfNOeD3qBzIKUJZx0rctfdYJ+HmWbPW9
FVYuw9dy0ir4hbrhHgezbfckGmQny7yVTIwJuLxanr96J8eNP7P365Nt4gCeaGdGYb+Ynjq2v4cl
c6JzQy5PmwfrZJMfgaujnFM3/gAphIHYN9MjpqxDmrr5qyLLeKoa+09N1uisYYGIh+ZiK2gxkwKH
TU2cLmY36wGgOTzwXTFhQkOwcSCJ+kn2Hsf6vAe8+JOTcnkokHZRCdWlarKfeaa1RyMr0Icm70fg
N/2pnoIzHFaQf7E731WJ4QHgiHUoq2+SHjh1aR4fdCdG76/xyE/41jeL7gHjDMsjGMXqbgdOdYcM
YGySnDuz4oleRUF3bIqYZJWVowjVlXObJ/x7I8fEc5aE2qYyQvuhZNPRgEcphsG8gHewaXUhxZk2
ilqrsiV0NQ9HICjDdwURNu47g0u53a/GdMRTErb12ku9JzZunFbKQxgv2+gUs+/apRnkSnCEt9aK
n1Of1BuSXXUeLACaUW0Ur0X2XiZqktEpP98iIAuvTknRID6HbT7BMKCAhfYX2QdZXAgm3Tceuc7n
UPrDt9iLk32jxn2B95jDiprH8EGt/KVUrXFILXJukasGDClMmONSmz/sPHolof9zQV+H7FSObxAk
ftbUuQZEv3djiuE+h7+8GdAWdlMY8M0sbYsyUAfWBla6oz5RwIE+8tOd0x/OWJlPY4BTqtC2NmSZ
g+VzeU6aGZ4j6Dyi4P0He2YjmfJPUoj11qQsiniv2k3MTA+yCvOmxpT2WmkNNYylFX4jj/mL+Ev/
WnXtJziNV4fL0Sdx/XZj4Y07pnX8Ew96zlPaDG9BoXBapdNwm1jNpUJlcYe6kYBpeYghtjSQW1oQ
LrmwXGKGrYOf+k9NgkGrmXn19nF6zgHse8KC6YUKY7K+vw08W55ipW2MRVUbOoXDI/Wv2W6iE/ae
fDFm3O/qizkj9JkADI0RY6ilsSnbxRGMmrqp0r2BKWBVC8Fmpoy8boJnX93Qtmd8IRHZOJg3BfAb
j/7wU65R5kD3+Yq14Yjf1n2f28rGrdpDz2G14QlPx13cAhM5xiRt7v9MQt1ZwO/QIHGMhMcjJpCM
apRL3M7WBjvcL5XCvurtLSnTqCi1d7QyEzMqEqfXtH/odWzWRdQORzuf4s3ghO6ut3LoDGnyC3DF
wDVoeG8Kd7wEHi5OLcZioYyIF0M2ExxwTPfWhdekgTNQR9E575mIaECtD6y7gS4ItygWgpFuwDIq
hWrkgjeqYzaZMcAj78MHfjQLBakRHlLe8/zW9WMPKMkDmBQIOangkOMtDbYpMBDgmupAPft4n+VD
sfT9LkXuYfzY+oiGm0Brk2PmdG9ZRxFFryA38dstYTk1odIOVFNzjlt/aT7nfR4T9Kvs7AzB7Tfr
+GQz2O1Jw0Zp0KmLGSWoSHXFepZtMgFKVc6qNnkQNu5r6XvJHmucM5SXQL3TQBCe+9TYwt+YVwWk
Kl0jhrPkmyHdOth7BgFaEdiOGMqAXNEDRtAX7bHUwn0FB6vDpbIuIWN5gsgqEB5NrP4J7CwniShU
Myyugm64amfSXROkrRLiFp027FUFwpVB49Khck2C50KT+tFOd1uLcTPgjNzZtnOGhpKsEL7U2tK3
UItwW9uIKOnDt1FuQ8GBIeqOk/eBSzpaVxEtaTDttqMgxFqBiY0G+0/gYnBBAlhjS04hmmv9mGGQ
gWeGIAOVTEEnswVTxhHE58MYcMSUYq/dqaq3na1dQCz9xbWFwjVnzyKo2SYQ0EpIaC1EtCyiwiGt
323nwxZgmifotNgCoqYn4NRquGqaIuWZUqUwBtJCSDPwxavLHf6gfJ2lTCYZhQbHSaWg1EJ0nybq
rl0dyzefZ17jWti/vHRraCF/Xrs86kJye5QqdSr90fE4XWXzRJhSN8pDx2v3Wen1LlHB1aq+Q9uL
wH0t00ar863pFvY5C8d93QAW1TU0S4+vUmSXxBMwakCsywVdV+Ov9lDEgtzVDtu2ZZNLafgQU2qI
vQvPDI+Cmy04PF/AeHqwSeDkmQpiloYku+1d5oGw4LtHgoK1jyD20LWjgJAp5D3ygZQHVMSVNMHy
ZfbdaPWTAa2vsMN2QxKY0LoJys9LcSD6nGy2YP50Af7RLX1huMfxldjsmweuL3EV7MoSox4N7xjT
vojEg3vi5HlHYMnXy5Tz8HHivd2GOwxvwNLa6BnOTLvtSFhsUg8De7d8d7zJ23o+IemfbClWlr9n
L0zRNuHRcf6rTryDbSSYwcc8O399KDpa4WauQKge2qWMUJUFm5jY9bNtA1LkM9wMRRyd/LHAnAds
cbHALkJb/0zz8DeQCI/rMkSKWOtOvhpOlpU3FzTPFxOz22zqnw6BTe4T5goDq3vXIT6S1VsgHncf
aQIMUn6QCB6yMd4KwUVWAo7EyfUnFpSkI1BJ5l7kCt+y9gUiJXuu2Vr7QWdccz25kvgpNkOEE7ke
jR8Nc8lG1wew8SDZ38zcPqdLBerGHqqjuTTfM2xfKxKwLZ2VllrpeeFcwcCCx0yKnS9ba/9rgd3J
Lpuui5j2QPbbgc3zH5EZKSAIw1POGnyUzXglm3FUPNwX8qGr9iQGPvHSd2dH9umDbNb9rx07y/Yu
0hACaKA/AdNMZR8PQveRFRHqf1On27JwyPg9fNnhUxUTXyvZ6zN7p38ZsusvUpb+k9lc2btD59X1
6TjGxZMaVfsS04ayrt6LRVe/LXMNyAwCxtKPp4UFL2D0oTjoERmjBkz3BffKQRt0/aD9GXuzuk5J
d4hy36e7Mrc3o841psHMvZ4i170FWDhiNVrXIFhIfPig6fszSYpmi2Et2AeTPKtiGA4z35mbV1MK
aHWBRjOJu47GwXhVykmJ3ODH7qxr5m51PhWNB+fary0AX+FwJh10UJ4f7Zipy1PVY5Vge6hRrcpj
iLqYi+dP6R1Td7JB7cjf0C/nMNgWMz82HN4gvI3uA/IgwWLEI95OWmLQSpWaZOzMgu886pU2k/iP
yT/tyoiFRKX5B8bR8rWzQNZPQ6pfcrg6r50zXhzAKt8IOn4OnkrXEeTBvZNR7AIDZdo2Tap2AbkW
MCaEaMJ48XeEJMZNQ+I6y0rz0uCDcWMeNPyvz6qflkcbDb/deNGun9BetpDmlptBWJ6uKP4Eznrr
1TO40kURxDIFPQMr3Gua55+2rsYtDt2SwMSs72Kw6llUcRN3i/xMGUIFF4JnQmF59xA09MrRpoqv
XVLUZPFh0YwJ8MokB6LDadSnJh0HTDBP/kjLIUFQbKBlBy2D1M4DXNYLuNeS0Vop9Bp16TRCS5Zt
m0+J4RJ2zqBXEBU6BCrv7iNsiGtSWZ9DnK70KB5eaJ5N3mq9Rj4tWLrh0l/NSeNvkqD9GRFmR+8Z
roaOnJwaLN40vHsbTTh6lVpSDlIAjUMzFbjWyTAulQWvtMyNO62RPwJsWPe+7aJbo0jx1Fp39APv
blA1CEFsoyo7PuBofvRpSkLVp1TO6liuhbNJD1Y1e0f8AmsrHJ+9pcEqjQcMDT2ErgGFI6tx9bhQ
eFH5xuEpxe+dU8K1s6fJf4tLOF3RlLFJ6gjoYwS8FlStFIWOYFNw8vjyNkG4mNZ9R+ck/HzrXHkJ
W6dWvWIq5A4DStdr6LprTUpriwYARpb0nLM5d6mu/c4jaNp5lWGCtnGsowZeZwf7aD83aXFShaEw
OHZELCyQ/B7wu3MO4uqoyT8YxZW4m8m8HGWuS3wTFmHHtN3OznZRocX3kyIJ7ICwRjOdWEnnwe9t
nV3VtNWBjRwUBwXZYYjaD7p8jT8Intwd83jrV8pF78rhas+9tWlMo/xupv7vtowcGhHooHWroL6H
VfDCm2Y+duE83pyaxrKktHBgpcMHUTJzq2ak3VBVKJ02Qe1sgoUU9vUpqLNvQ1amt9xu9kY10bQ0
sUcyB9ZNRWmGHyxTuPvQh7MYcUzoBJCqkbbPrY8QsvVwe5I6tNUaSm56nrgV1jGkqcaw5kvbN82h
CQmhqMg+5ZIMYPrZl4sbnCrlswFbDHJq8w+W6siBZjnvUW4YctS8JvhDD5mgdKoxebGamtCxwI9n
GhW50hJ485pday36Vo97e1OquPjG9p2+TDKE96CNph1K/JsPj52Yc7TXh/gbF/9qb7oZnmGVFNuu
GK5uqNLn2bomqMKLfk977z3Q637TizoQLUZySFUBqElYTyVhpiql0KsPJm6RUQA+UDvTjFYg+k6w
5EuWGWPvUtNoWG9VUu5zX2kXbtp8mdqJNifWAzmLhGwYm7OdheFnT/sB55L5loSFeesXFpFZ7Yaf
FMBd7N5B2MozE25jwvPYcvVzCXIFp2bCZq06+uTytkvF/b4e+/62uLUAeP0dxac8pGahHs5pvRsT
vvsWzIFjvOAF0NvsYc1N85FlH+CSTgnRsGeDW17K9Y8y3ZCKlILToKG3ZG27LEiSLMu3sJzKQ7Q4
vHzCHB+2iajpaz3Rayohkzg4ANIy8HoE4Y00zDtiWIWplbKEmXnwlIf1U6OZ3M3Rj57LAkqJEXbW
nogmQHzTfx75rA7EuIJNnlbeQRaiq2C20os2ciVCn3oNrC5kJefeObThBQ55++FqZKC3WQH8fgrn
X71R9a82G2ivjt/qhYpmVqMoZ+M14kawJptXXsqE0o960c6RCtaAwemwjUDJ8h50Q2t4DEWKLdRh
PPbCZkc3yd42KDOn0XKD+QeFrrC4tzYyQsN4HcA+KJWFm7EBIMy/W21D3LlRc85RELFg1muNrgP8
lHWMqSfbT22un3yWcUQKw+kU0koc9/qHMRXJgQLocjP0+ITIMRorWFMJLTgaK1O7LNmsvQDbmE9J
9FrG0DBTR/BmuEoOFsoTSEylXfn8E758FAVk5hhcjY9wiKKL1xa3MuK+2E/gKFqzZHCFKLCuadZe
AUF7nqtE+n38bl3ywoHd6nxLFpxesznWhHfIG7ROSmClsrSt2eHl5ob3rA2C34GCY3vhneSLkEO6
NQyfXZGq5jjiUVrHRXYjXWIccaav8BVYNwfdH64Zc1yZxd97zXeP2BzNe1w6QAY0t9vpbHOvzta0
O29DZHxem04Zg8Nd5u1/YSr7134k10Jo8JXOasfEiKdbFsa+f7aU0ZPU9VlsdVsjyL6bXDAoGcF3
UBYXfzJv+L1ear36HMcCg3bAq8R6WmbtR5UV21HxSL/g+F1DcXkmcrWeuBStxir66dEEavXuTRwf
bpAwLxf5X4x2ODuaevV//wwwCv6LVU8+AUcpz/K5elig9P/1E0hpD83TUaOizS8fGlvCICDjAGKS
8W9+T/TkabLb9L/w4um6APP/06N3/P0f//afXzffEB+e4u+1/b9Z8eZ2GYxxsXqe+sG7VeCZ0aeB
PF1pDsfed9q9PfbfNDpTLhnJy1VqID2UnhG+adjUcqQHZwAobjx6rLafkJZekdtXseY7O+jA8XrQ
rpSWQ1ZKl4dbUIyTJ2O3HUAs4hfuW5w7PVMJfroQ/wfeG4Z8nV1JYW9yg7kQJ0MyaPOOdWHWDgUx
Y9fcDB4OP5974hqF9VeZp2CiYu8aALXl5XYYw+CE1wE3GGd7VG5Nc3i0mAtL/QeOmNOkCrr5zOIl
twlVFc1nZHqngWGDbl14pKs+zw9wrl/JbP7VjuFva7JvSZOWq8b44STlI27sRxoMT7ZdvhkDJT+a
c69a57UNl3doy2RN8mNS83fUvva6zAHEXqzwVst1p02uJJLpZ6EsfAoe1VSgiyZv4ROEIYx2zUuU
Fw8nw+U1pt9n9kl+4uxYaz65vWYeh1btqjSjNFHVFMFMHkmO1DEOfmz2O7z9tFNOKZbtPp4/4zTC
QJQoupDQ60zsVFusNKIp0MTuJZq21bAknIt0q2mYkr5eydJ3Ef4p/+HwpALun32/f/vpf3tlsVjm
fy+R++ff8f9hH51j+bxr/89+4vOf5kf2t+qNr9/yj+oNl6I5g5wtwBnc7bb8Yf+zeoMchecpR7cN
0zJdnm7/w0ts/LurPN31Ldf0WI/bNOK1JVmX//g3798NixSJ77NO0X2xy/y/VW/8b9zEdN3ptjJ4
Ojmm6fztEeX36PFpSp+XGXTbSE4j8yOXswnbW7gOdDZjMaWQ19LRnZWBoHFIEexYqXLhGLrXJSJN
EEevsZyAlpyFnpyKTUcQtSlaZFHJigcQ4w61Y35APQWPVk4nT07YUc5ak0PXlNM3DDiHfTmRoWac
DNWeGRrRwTmxUwgkaqpDYiKevWdBRLdp3j0hZFr3oVdbD6Cmb9XLNuE60Mq9wJQbwshVwZM7Qyfd
1NwharlNxFwrRrlfVFw0iGKUF1iv4doarxS7WodGbiVAieM3x9sOcl+Zubgw26u7udPc9N67S/vR
UDS6bk3/bpQkJerITqmRJ98YxdllqUcEVrkjUSAZbCa5N1Gw8Qw5y97BprT2ldyufLlntXLjKrh6
kV034MBIdZXcyxazeS8pQrpFy2Sw+NEOX7yssiEtmKlykzJmPfw4QCE20+owAFoESDIWh0FHk/eJ
MaOCF+YuZU95MrAlfnF/NUudpvnDCqzmI2p4LimwG2MFnrEsaxoLOAEZ2xqiGXhXd6GHMpCCcGAD
0t/M2EChmOxp65r1kZM0/QZwYJeFuAxZNEa7wceW55dsuY24vpDQij5zA6g7zWTmbcgM863HW+mb
Xfg5zXbDPZis9EK3lC83b+Kp20Lu4lRMMX5wOzfknu5wYbfk5l7LHX7mMm/LrX7geu8H4hPl1gBH
WsHiYHOhR7zODL9xAIRmaCGMCuprZkCCvnoyR/QMFLlMFpbMGKgX1d5g7PAZP7hM58+hGbzhqJp2
8CPuk7K26bM1jcU3Ok5BE3u0T0DzJ8/IoeLJnFMw8Ngy+eD2eZmKGp9rguNAudZMlUN8LGVi6r9m
p+hnCul+jfKEZ2ZKtdOM+bmvl3+wxk3bw2O7NIehjhcwwAxnWcpbgzrw88IugLx1lWyv0Hqm12EY
me4M2toQWy6TTH4mIyC+yPDDkqlwlvHwa1AsGBlHmR01hkgqaEHvM1YCgpofZdKBjEesWrU13309
m4cPk7ShK5NpLzNqIdNqxNjqyfyqZJKl4x7Cqgy3MuXO7DntbGIAsvvO3c0NzuBEcBlWZvxx9epD
WQXX0UlpJ9/gdZoVmbPruoTJWiMKiPXsEZN6vJlAe1/0TKyGlNq6CNK6M7ln+gQgpcrcHjZM8IXM
8r5M9aXM941M+rrM/ItM/wUyAHg4/nxRBnzRCAxRC/oWx1I63aeSnBJkdRhpc9f5NH0rQuaE1UcR
HhAgalEiWtEkhi91YiimdaRjlSVSDqsG//6pRM7oRNfAc8ozSLSOBNHDEfWjEB0kQxCZRRnxRHLI
RS2JkE1a0U8MUVJUNc87K5mfIcGuR9PxjmEHftQUBQa/v6ySUWXCMnpSTpgcvHRjim4TIOBMouS0
SDqDaDvcxKCAIvegshl3rfdrViwF+diZtxTOgByrKEpROKMZwTOZN5noSKYoSi3SUiwaExfUnyTa
/M0g+tMiShQmAICLaFOGqFQjclWKbDWJfqWJktUhabWibaWictmid/WifGmFcUGyUeTTw4oIwPgC
03KCsDVxWHTc+aLM1tcLUN2nQEC/WXqJYM+iu8uzPeRImUWHc78kOaCkNP8i0yE9hwBMRbkTDY9G
MhrERdYTfU+J0tfp/bhN7eSzKPtXV9TAUnRBH4GwFaUwSMHfGBQ7r+eAoAQsz+2FjhINeXn4rX+p
jciOnuiPrDV31RAYFw0s1lRogJToTNilg/wJrMT3rWiZo6iaDpwNyCBLvId7ma7DdPx0qtL8Zo/z
JUioVtDTXr9UGTu6rIyq166FbqCz0Ef1ldIPR7EpLVNpjSlAp6GtpSiwLGJ3sWiyI+KsEpU2iJFr
XZW9xT6H0V/DxA8TFoQsYpB4c7ReQPL9Zhb5F+QvQDKRhHURh0tU4kzk4gClwE3Mfm0zQhPm00RY
LnmHidAci+Rcoj1jjuU+KXL0IsJ0JxI1yUgaPUW2nkTABiwThhgENZTt5Evi9uaDzrLqBn4G+VuE
cF0kccozec4NuAh75HI3oqLI1w+YGg8a59Glgi8MQsrgsIr4Qoy1OZ5opFJrwt5JmOm/9c+6BAfv
qbB7CRNECj7bI7FbByEmSe9FSZNT1147vjLXifwfbXk/YwkE9hINzCUk2EpccCA3mJMfxDTVHQOJ
FOoSLpxJGVYSN3QkeFiRQNRIIkYOkcRFwomGZz51Elf0JLhoS4QxlzBjJrHGQgKOlvvOyeZdlEQf
k4HGSE0Lwy2JVYkpMdktHh0/Se1sfLN1t7MEKaFyWhKsxIZZQd4jKVImpDFn8peJBDEHXry3OZtO
PE759aRK/pgLwc3EI8KJaZkC369cJwdzGyz+kSRrcYrlw9ePeuV0OM4CRDciorWERUuJjTo1AdJZ
oqSdhEpd0qWgn2CUSuC0xX09SwTVQAnZGRJLJSrtkMdy21MvedW5i7ydkYMMHvugAG4Vj9sB6RcN
jMAr5bnN3pcQbC5x2FqCscC4m6MtYVmN1Gwq8VnrK0mLMhOuIeUfOe5RHSRwG85Eb6OJEO4kcdxI
grkan87TSFY3ldDuKPHdQYK8Zkekd5Jwr0vK15C4by7B314iwOR9VymZ4FHCwbFt0DtF+ovUg/YE
LMc+trAQ64bUE0UWp3AkZhx6EjiW6HEmIeRR4sjQUZg/VVEfiW91EBWILdcSYFYSZR4k1KzNlFcm
DtzsiA39DFOIup5g53+FoSUW3UtA2icpnZCYTrTyu+/m/WFuZ/PsS6wa7160siRqHUjoWiN97SHQ
nQvy2LkEs5VEtPW0VJel0B75QHw7lSB3L5HusNDfCgl501lqbB0Jfi8cYUzvhMF9iYVzRZFVMlFx
TULjxPMfgWlkb8omWeV9RcvJmONza/aLmZ11I+GyLEH0/CuTzkDpbpQE1XWJrBcSXvdyTa09P53I
hcRUMLvzcPFb5y+N9cWKkHOOKd6xXxaaYviCsh3VnVu7lP0tmPKHUjaeXT+gd6U0/CdzAMaiu8Aw
sydC/8ZrO+b+a1k759RAiwJavZ4RTd6kfKjQnv2y/RVFVX+PlLcPKhb2dmLug84pz7m4lSKOq1Ua
tthkRx9XWNHGO9bhExEXFwcbzSE8mw1114pmF1q1XQAUMquNwXkj9XnB82JWzVPL4YefPXj++iUS
WjQQh6Cyv34a8kqFbzE6Ox3X1UolvgOJA6uFuYQe9F91jPyGggJ40SDl/WazwI00zTr7WXTpQ8qS
Ng7VjMdqgRDXe4V2CttxeoSWyROAHs83zeYG0QXAQox0KB8L/Lxk0baRh5lIH8LgoNce/wIjOjhL
bqw5m7ltTQmu98b2QLL1+hsBE4e1EjgRuEL1qrCcb83Sv5iZ8a3NAyR7+SuYSC6gBInhadM5Hj2U
69HllyMFwssaL1U74aDIq21Tq41Z2gf8QeBDP7rM/NVYIaTJXn3UfrGj6ZjicHxhPOxIMY3fdFW/
pBWAABManRe9DFGzQYqk6ABrox4i7BTtKVv440uHozVpzF9aQ/p+6GEXd/vGoFY78DGoRkeW6VwJ
ZqpWaiKhY5k/DZNkYMoSq8lQNM9cO+rnui3sdZRzXftfv6YxkLba0gNHiakcb6K/QqP+A8jnw8/V
cfSyt7FGf9Ej7mVdlL7aM0+BhK3dKjS915DGckp+otvQ5zZ7yfzECVG/WZEfPCPN8FXXa/Zb/LVw
yXjcU+DA03xDXAz+SERf4vRn7kOuAjrHcTTV89304/w5o4qGfor8bfz6jx4wIztOTdKf0C71yJjX
hM6odiZG9E4/n+HFV3rTI/xKvPcXrwyw1tcmMjaFF1NYwQqQazne+wsYL+OczV32AOgRr4sGl44x
WxlWRsBoyxc/i77qW53Da2qxFu7zrtdvrmvpt0nX6gMxm2wV9tQm8xmD9WkTiIpwMjiFqUdC2D1G
4gL02au89ksLnrGqsDbIT8ecHgQttomiyk8Z0Rv8zH27/vopiIDk5rT1ex3YwctsHWyvMe6WHn+f
ct6jGamPVqxTM5cwGq2bl68Plcd3ohkUK3j5NZ5/+ckBNb3SZx0NG3TOvp+M5OFgf7271XMwhclD
J3pySuPhLa4m6/Hf2TuT5bixNEu/SlmvC2G4AC4usOiNAz67kxRJcdAGRpES5nnG0/cHZXZ2SFGm
sDSrTZn1IpkZGRLpxPgP53xHm5hBNJ3AYWXne8sJ2hvQIV8LR1QEeC2voRF8AuQxngIkA7ddVsW3
ND/nJkI02XGx+DX4aS1P7Csv+RfZMXdUyn4SkGJ3shOnmHuDdtz1hEoclB7UoTMCobtxHrbOs4Xm
+64BzEM8iMVGlaJ9hqvgB5UixqDlDyc02buap9XVAUN+hsZA2T/Yl398gWy2gZ4ut0Y/1Rcme8Wh
GOHt15y/kXnBzlr/f3KPukPm2DcObdH1x5coWrw6sOMLxBz3VKMK4s256OQu11+WFDUkypL2zmTq
wfM6QfuERabWUVp0eiEvQxy/d2bEJn/9UuM4RsNjeYPggAMoax61GsiPrIVx+vGPpENnu2ohMAbJ
dg6Geowv9C3jCQqYQv80WI+dJAoGM9atnRvm448vlVcMiaJJxLJYge1/jLMwx7/c2R6aXW1DtHq3
ZxoBuGwIl9s5ywL2KMCr5EjYhzM8u/xO91MRXXEyT4iRTcT6MYkibcp2QIGlykeTxn5D+TnfhFgL
tmH+CVVgecYjqO5YQBL4khTL1wm6N5qs6InlAqT9tSMLedoKd+7YyQPTd2Rmv08xV99UNi+SOIuQ
hm+dY2UXpkrpVSsJNKMxLRgMGfs+MK+DPk3fBtlDeAE0obVuyNWFFUAjHOYmRV120p2kR7S0qEea
ABRgfRB/MxqaA2ktl6mtcDwuoPQzpFb3LXQqfAtUgspurN3Q8rxf7Bp7UnHDngSvqm1mlw6zCzZK
1tqQ5BrDCf1pXjvRClpRHom3UYt35I8BEp6i5w4rM48OOWPdWJKbTEVoRqsx3Jvo7PcRwi7odult
DGHfc2WUelqZDzdaNLr+fxoJCt9UbwF514L5jRW+hwmCmLAFftpi7/xPWbkouau+3gKCe49cdcnq
ftpJsk9RwHTKS2rG/CwHuTnN1/8/lyYWu5sf5+rb//5fbx95vNKyu4a78M/ACobDpC7/Zi59eUvb
6O1j/Pat+i/+3j+H09YfcBxcFlO2aSmbBOZ/DaeNP3Rm1jbhz9IxYWAwFv6/w2nBcFq6ACgUqAfX
tvgY/284bQvYD1hGDGVYtu7+O8Npk5/+pzWW7ZquqwRTGGHb5FYLd/33fyJKyHIMInyXhPCOOSl1
7d7lLX4J8+ZLhwkOiLDupzZSu6Tp9wHvH1bh+lOE8PNStsOLOSavfdXc2Cwm97gie7SCce11pImw
yVeeYWORUOX8KsYB0FQOY5k7qGTHKT/pbvoyYtB1h/kE7gO1a78yIsmuNcbk9k+n5Z+LlT+jM37G
efz4LR3TZALPvg5eqPXLbwnJKOoWFKr+tDLvJWLh4HvRVHe6rbx/7ydxngVjb+GyMWSb+utakA7A
XMw8t3DyzXT/z5M0iNLChtyov9ncWn+J9CYzzxKWzUpB8l/GL5tb1JdjrqE8Qiga4uhIALHBLD3m
CBK7mSEVqbPHgDA7L7OJvRgZ7nlLWKAcN81HFcInDMTYHZa+wqOiXvlDj/RH1z6FGcnw/95e3FOo
jWDe1Bt6ZTJiMcGXOqyyIkKM1ybvjGIvs4WC1pjsnqSxNfPX7NsjhurW64Z02lp6PPpIVN/sYXmt
6/iLiWifsRSgy98fdrGuUP68juUoOK7U5YqmYdfyK7AlkApwgKnBr8MvGpF+vYT12dZA1kO4qkpM
auVLldtvmjN4zAghPAfUwEP+kWnRt99/FkP/y2dRQpiGiZHIMhxH/AKPYWI54aaT0TZDerlxzIxi
uGpIAB5wXU4ie89WN2xaQtLX97Deyh1aUMszkZISiGt8MvvmIUGIP8kaZYh6I3nrS84sjpzg+3/z
oyqbMHhuCLZnYHN4qPx8+xcJOt20m0ihs4LXNKQ8Vvr4GLk22lL0ulUXP7a4B+nHDgvOHow3Txqz
hE1vmZu1pGvQPw5iASYuEEZhZ4hs+3GsAJr//oP+5fzyQXnvGvCouakkD7+fP6gMa2XHsdJw4WUY
x1CcmGbztaZ4G6kJ2qAVG8Tct32yfLeN8AN23hf0LQ8zeMC+Df/m0/yqmfjlwzjrBfCnh6ZuV3gB
VIZXj3X1hHI8hVlNehCNhLFv//bH/dBg/PniXn8eEgfdsjhXytB/uaCUCVJtyRTQTbDV5GVVpNR1
jd/nI9eF9SBYD+2cOUc3U2pkMED6OaV5mV8ThI7bEG31hkiNF+xKXsisNU/axyVGpWZENqTdwJ12
gYw/gZT84izhtw6rqmYC3WQj5ZP/sUIM5UMlcAE3gwHymUEUlzP86f4MQgmsZyER4pQB1BAnQBCf
TZ8rt20PRFXO21KCkWS3eR+jiOQUMTuGZHj3+6tjfdL95fgYus0K2BbK4pX40/mYTT1ry47zsSzW
FtoyW/1XK0t2v/8pP54hP/8YxUucl6Vj8VPMdWP859NO/49bK+C+NhN1Dp0Js209PGE6b73FpSVN
y/lUMQRPpvGBRemx6+d7czZeAycnHLkNvjSBAya0/UDwtCn0lAyj5jxl3fNE9uDvP6v89Rmk7J8/
6y8rZz0gZ8+oUHAHCzwP2IFtqoAdJPkL8hidu3zAXl2RQhChUYHCC0lqyuLcDwEoeuW4aDc2mUTb
aarNQ7qU7r4ecNMlxphit3cCdIQzhgLZM4oBCPjUj1bpVXVHT5pdcDPdWisGpuoGPEpJ9IXl6+Lb
+jD70cJQn2m5AS8K70vHsNpzGJL5nWD6UVjl89Shro2q1f0SatsqD8PjLPsnA4y0v0zR8D1f7S6I
3htCmevwXNjlskuj7On3R/DnkkFRqlEXSYv6iPc42qhf7vGodLsa5oDrB7N9cevOqzjNTgOhAmfD
73+U+Ovz5EdRosxVpCBQCvx8YTFnqvtVkeYPxsJmd1qRhkM3HHLE06/RKKyNteRejSuZ5bWX9jF7
ggGweecQiwVl7QKUtPfdRUCsT6I7+qy/ufT/eoOhD4PTxsTc5Q77tUqc7aWMWzcNiPQz6OW7g1vf
Ncn77w/Df3V/OSR4GzDOhEJ78cthaEiW6AdWW9tErCbroPKcgu3pzDTHDyC44L0u/bnt71sFBBax
+nDNavk5GedPsjW3iY7QV1kFOTxLzpamiUldY6iG2jeImBgQF0Mos/V3J8/4y8NHOXjgeXtynRio
Rn4+eRhEebWS6+CDbjhT7R+JaQBH1kdb6mpPuav6yiEoVVrsJIsRWChocvRGvz9460/56dmEKMPA
L20rHAKKjeDPn2Ig3HuBy4FutFJPcE0pNl6c9kvultBdjHsCyLyYkeLvf+hfRHB4sqVNe7MKeHg5
yV/OmJvPuqVS6fpuHexzQyNXnCH/sajk6He2+4h5/6VhcxNULvoN6y2J7TdsjEw+VXaItLK8WZkh
TSLZBYUXTu8qZ/6bD2n95VHorFJVlzKZ8+Bwp/18aCZG6KVugLlpUX7FSbNnZLYL1r3QMrJnb9Il
Ozt9BXpKEj+x2F/assEiZAevDakmm8S27o1x+J5E0Q7wxC4cGAFoaXw32ukeichzXYRXtyrfmxle
rdTS5ZYN9r5zzWOO/2wfO+Pj0Iu7mVnRLpXttznXH/vZehUtQ7q52A0N/g/l7Aq3JrbSbNK/OQDq
vzgANn2HokDmznJ/rY1BLXd0LJHy2wF5Xi7xtBa+3Ue9F9KVRSnCwwwn0baV0XWxABCZektOUNje
d814XzbY6dhWkJ4HkGci8NbpSH/CtP+iasAAudsCZMUPyYYA1MPMQ74ew10zMmhSxBIgKB79SsfS
yT7zzQ6dh8F0X4URX0Vo+vCzjppbfVNal3l5wvxMha9Lv3xEyVD5vVHfND2W1An6qZ7fZtkE54i8
gywFG1jLt6FjAmSa4SYpxn3X2ddSS/e1NJYtvGBtrZ5JbixMg4A0JieSOUBoavSlM89UkdqsvW2N
WD+ccrJ6Z6t0W2YvagGr1H37/a3yl0c8eydma7qiMdRNlqk/X4S9jZ5Q1SYlHAyN5SAhY5QHUFOi
/Gdx+t+tIvwfxBtF12cYEB3/dMT9t+7tP779GOLcvOUMca5vBdC05qcxzL/+2j8mMa71B1UbwGcm
iCiWTMEz8h8yQdf4gzebcukcLcTEzp9kgob8w3Z1ZfBwx50seUP/axJjmH84pk1Hr/NuZMZg/lsy
QUf+0sIiUuS5LVkOGC4EU8f+peKQLFwqTU/dQ++g4WXfxabeAoE0Mt3TLHCafZ2D4puq8tLn9n6Q
E1J1k7AgfivfBJ98Tn4oaFYsD85uPUeTssC+adZs7yDRELXRXhzT4jnQqkeUX56oxURMC9zOXAAK
KkZW5XNC9LEGU6K20JXN0uJ7D+GtWDILMjM9TjiSG9SkMUFtH3Bglu2AKmyXvLhLhQBpUNrJJAi2
zFBZBWZ211QD3g7rqU160gMWuansmTAMyP0jcQwJewxfy6oXEbSkPwVA94JIHON0Hu8HoxZ4xkLh
J1aN6TFr7xLymmbKQCeEYNrCjejiasvT/bNJZkcRv6ki0lbFRulXuXZs2SEgyG7Fg6wfRSGIAYo/
DYXw8dQ0bH6JI6nQ4M8lS23LRBoxTBGjjyDzGxl8T4HUeXaLYEGQGuUNPYm4eU9lAloFz6SNlqJo
9Pu2ieJDN+hEF1jh1l2Vd6a7X5pHJ+ijO2Ouc0YPMHCwobagutKj3dQTd/7A3t14LcywvpNMTrwa
ptJMbMFujAmm6Z2eMUY66LtOcvxCyqbdcskHvC/YUwAaauqMrU5p7qOrIZE2w3TeMuF6xD0w+LZq
JUY+5WUjL+IICQ+LdRb6RdS85i6pgkZJXFNcmbMXDNLdzArbtO0kpykgoBgYT+fTtlUrqZqUFCpT
NKqOggXWPmchqvHedIc7DcDFZrRSzdMjsfhGHryTLdUCoS5J+U4BDKWlYGxOht4ZM8uV/TcU+xLD
X9VVD6JPF2q5BRBkErWHeLHQ29TFncvG4aSZxgPBoKCk8WJuxs9jwB7OALlLUHd0GyUooIjvQe3E
2iYWSYmZdM53gTgzK/fWQcKJHCZOVLas7lIgOPOASTcnbWYx+b3rboGlN2ykKliUpvlNmJSI81fN
fujwzSCWbCtLTzdRpY18BpaVo92fewkEq7LGQ2hHq6iS6L8IucG5r7EWOuld7lpfnXF+0kSHdDyo
yj1nLdrNa+LWXAbEJPRzu3Ub1DWyf85Ase5ppm+XBgmcKZCc5VQjrj1s1cIbOerSk0ynmwIWBg4W
hFk43eA6rP8I5qTfydp6RUOSbcs5EEjWbiUKpQ3dAjmnP8KYRvkU4GxUaIqdyEVAlSgAwLLELM6v
SK6w3mP6GABnMQs7l8HIpDCaPkbLcfwoQviYGBPKFYFHm5Q+PSgnbCFaCtUd5eRwXqNJSMs4zGbw
KKyWhHGs4sCZDtTK50Ue2jb9VJp0KQocO6Ki4BH0IJZGoq7wbE5PQZVusJ5dwCzflFX3DH/TS1Ru
HpO8uDhp+ainClOfqwVHu4hQHHyrkaHiA0s3JXmwm0F3nCPjDqHFlG2hLe+dydQ32nIbu8mMnLcj
uxuIEPz74EyCHMb6MoJ6TjhUJ933IIDKMc5RfJuEkNw7qAGXxU3Uk2syXYlCtNlzdGbikN4oiMWE
A5bmjvyF9uDoajgx1BxOMDzSYzJaQHdMdu0KsHoSCeYqo3a2sBNg5tbtQ1ngCW4lRkYNMS9nMGYV
v6QxJqzuTVOx2skMSZjMdLXNnEheyaBPFwgGQbxtUjQaZNCQYmsbBiEy0QrJKFm6Lm3O08biqtqi
Mj7xGIpAS0rgEfqhcbjk0qbJ4bjIg95qYuvmD4K70U6Sa11Hn9OM0HOnPUc94x1Sj2jqtrMGBTnn
Vji64NAGPBUeQ40GMtwGJqfYO0bxBiiVID2Ecnu28q+1NnXHGCPHthLwiOp6QhjEkGQb9sH3efXs
5kZ+rLFT9DKmEMNg/N7K5FDxDEcwQ5SVDMELJM57pzNaCif9XnfS0Gsq+1u1pgQi5px9A1A4fKwJ
dOIYbEcCwrYmImvPDGexT+rqKIIqeJ6rWB2bjKKR7LPgmSCEBq83CNfQvJKhJTCEXZuZ7GFjmkjJ
jYv3JNLL7xg1p2b4AACpEMLY7XYRoljVV4hOm1FeyGXL9lmYZHuZAclGcf1ZJZ3YGhVlZGMsk9d2
drzRXGrZJszPZp1wpEzuZj3h3WIB3HnQ6EsDXJhEE+PUyTvch3jF650joJFZK61ME03mpw31dR9R
/9v5j/3/qhpAYqp3/UmrrOVgDQ6vdXygno4agK4SUmKSGGwlxZEqnBtZpa7XLvZdRquDzA/gU7V0
n0yC0NClYRZQxA4aiom9bfeveam+ZZ9ZMXANAZIyTPuDdXPlw6z2IsfJT4UabnRYxq5kJ9+ZtK0G
lt0CpOPQfkm06YDw+JiuvF4Xx7sbpb5dCIzJULw91l3R1tC1rxEnqJ64FyLwMakGcS2KxR0oQfyc
9V2pkwrtHMI45lkY3jYakJM8w5tIfp1eZ7eBpT2vp1iazXmEPDBW1mNR8aJVLFQZNSYfbPIRqOwK
ouEWnaCBKj923UUOEoyrRNCCVG6Lg2tHmNhbFkbXLhMAbMoPrZEM2hdP2twrVdw4nl6J187c4yEy
UGVqNcmsA1fZZBFr0hOYGbbD5EkHpfHcDzexaVkeiTWE1LBB0MP5PLXtS8O+2Sh4Oi1sA3n8DCTe
TC2gN2wql4H6B4QTvG83RrzTyDt96l54qb934dqNBv0xnprsphNavnMNjbdz0vPqTtoL7JK9FMV3
lKgfhOVtkwEyrLHTyjDyk9rCot6Eu9y0GQklMEbD1Zg7X8Rqz2woNbxeR3SiWcuzlWhXS/azV627
ZXxdl7z4ZIXGNuon/RoRRLeEKkWK614yfXiDwcRzDah0gYzK63Q2gf0QHcgaikg3aa5gRUavRprV
63d2MuroL/r7sSbSxQSAu5TnvtcLr7PseyMTYNgBF4AGTTfA/oI9V+t7kJoeoijF9w6xG2foflqN
5s6GdMayiFawUbtSDl9jcinNLLwknCsSVCz0EdUjdjVWjgvJxo5z1XLtJPHDldXw1c464XeIhOkS
5111k7P7ZBMj4x2xluTiTAerqp+AvlBC8x2GanV84Zsf1EoC7eY7WVfnXnCn0s5RO0y2n3XybhnE
5Osmt5KdekZW78qBQWVTYFJQ5B/qA5qlJPxOuSdqFW3HRuY7aJcY1M3sJm8lf9ag8GNz995V0WMR
UGjkGg4/g7ANz8xP/GvmoYkDtBHcNHnQxn0ljtDGp6tLq+hhWTD8kh3ntko0HeBzsZdTMJ5Cl49Q
aksOUGmsyHwdEHzD+D+HEUorsJ+kGzaElYWpu8sins8DAeDGUn9NK3nGKN2fQga8u8lRVDZDJh5K
F7eecJ6KRLXXtFzkfVoc3Sy1bpIlbG9jBuRY/Ofv3aKRr2w64alKycQEcVk5UvPH2P1aLwPh9BQF
mASPeRbN3LRr4E757EYA/KS9VfGsQLLVOsm87r1o9cbPFxJv3Lh+oWied7NqH6yA0Nk+kodSZMFt
CrjOb7pbhbzqWkzOJ+rRvZ6Pg98ipMFiHDy7c3sZRX5m9Q7gxpxROzG5w71XzDuDb1Hk+bfe0sgl
zbeV0UH7dNMZDTN1cTq96T35W+ict7VLKrljlrln1vEHn+K2YZEigyDadHI0N5OTw2hb3Ns07j+A
cm81YX6qQ2pnugfQWLQQU9Yn/VXZacyzCIe2qtFK89bZjxRCyFVgEeN4BEDHEFyUZbotkrlFQWQ9
z/QmA8sl7M17xLq1b6fBm53JMyE3FrCe+HkKY9ITmJAXQR0fhUuHMUZXkWHeRSS/RoSHB0LnXcrI
YmA9NYZ4a7APeUtqvaGjOjZW84lU29caBpHl2IkXZ+gGzfxiTU524G68MAU6xXDzIZ/Mva/38+it
UD69PA4DSX9LOH9ow+rGCYwHM8KgTrkzbUImKlNtvPGf57yp9vhAIMaYRODmZnxfVBPPh62xroVE
UxSIfbkuUickX41iPMgPP6YA/93TkGv8TtVUfu9+67z8nzQzWccYvx+YfETz23/cNW8f39rop7nJ
P/7qP4YmjvEH6hSUBgL3IvJlh93jv7yV+C3XraTDXlas8oN/qlcM+w/HVgplCSsDwSqcQcs/1SuG
IKfFNpi24Dj/oXr5d9QrEoLzL3NvePk2rkiDES+LP+YwP8/VYgG0BQFeu7NR9J/moAkBIUwpoBY7
uud5c8tWZUlToHSyuhOWHD/ZeMpOkcEmyhZHM4BFytN/r6jlTy6hB60GgQIy8j5jJMSba7L8rqey
t+aiusDhqABP4LYAFqSfxybTzw3S1B2h1PRmVu+ulPDML7o2QXpKYQwwdtzSjm9sCv07AuodRBT9
V9extfsEs44RP2XZy4Iq5j4l/GEzkf2xT5ei3LZBLi80iNklAr7AyDJ7JKHuGPA4BE1Ccj0qSagO
NYaTxaB/hdkekDAuicKLWtMTVSS3Mfyuhy6l/3JEs4s0J/0i33WXnsKJ+uT5GjtD8epq+bm2UGQS
UoBtX2T+mjISRHRwE/ZKqd6N5S3VrGln2u4I5vJA+9Z4GbbsjTiGVOfnvs3eCsIcN3OQfl/akmbT
gRhL3TsW85Pi7VVboKq1CaNCb4u7irDjMTb9cDaeNIa+yGsPuku4dFgYnp2Y4V3ZwViV84FXD0Lz
kVZi7SIXeOytnPd1kVxCk1SGJBiJWxFJ4QEwJvruKttG3E+r+SUdpt4LJC4f1MRPbW3oOwt4tBNG
BEWKHqLtFKXHnAvV762mPjVFcBO1bgB0dNT3CPlgYsT9XRT34U5F4Z3drDGYVvp9mkD3FH2A7B1W
tE/FuUtMwJlp3LyYefUSOmsCZQnTrfxahNgaxyokwgWsYDvTk/5AOyhlWl7bVGBJl0OFifArh+WW
Ib31WXThhzNDEolha3VmX561kHY/6+aKAsiKb3LNaDZxFzpbc70IDbU8F6iSQFZV7aOwCxK6pupU
dOrZFLbzYNfBJ8gvnxQxRmet14g/sNHY0/QXt0NGCqNJBmCuIMeXkanYQuBeaosHUinNk1UV9QHE
tZ+sNpeC43cT1iL39bk7YXcTgPP7U2XHLmni9bytLZAcMXSym3ToH8oCFPtoitfacqI7WijWb4aL
I83OYDXUBjx007khoPlZ9136vtNM4PtGMEL3DDYQ+2iwD9McLZ9npS5ljIZJtm114ywKB2lsXmA9
hBiDcnMbtbNxaKC0gzCjkmNJ39xWckCDFq95c9VF67cOntsTMFcDs8/SH+xE29W2m1+7Qih6eHkN
5Bw/9E6DwEKKfa1MfWemi7hih/OcOBW3ddwdmNW8gcQJDnIaQEKC27lYHNKNvs5ZjSY9CrPaCwOY
WbNo45aMG9gKBExvCzKYTVGAkTVmUsQtKt4RX7rfNBbhHUPonp0y0+E+VyOrGXfCCnxhcDt4KhHF
TmL2uoH6jaepAn5ZTSScNOwz+5KqbNL14UYqScSQKs9wKeIDXkrDGxhB4ETOgJKF7XHosMho+bDD
lCjubIQdnl6Ymt9ltJhW2KU3SJhB24gUyEqI8U4U13Tp32v8Q8coAONUts2zQQFnqvGWi6Eo0oue
1QdQCsYprb9mRpHsquSSRJPpqzgwDmD1mKCOTJ1sATjdIts3N6pTdmygmV0WTB/cFu4dBCAcEo1s
LmYBgB9B+i2H9GKVUEkjWklRYgSJ48D255lsHmd97PT2IXIIfyDmI6EWHy5aOX0KQKvAUkdenNnb
UhifBt4GODu9YSxvlsgg8lNRIikGGk5sfxVReFxkACw0ZkRmxrwJXPy/h2SMjfsSM1JTmsYl1RMo
46NS+8pNoqtikGa16gsoRetuZGt+F2W4akHIHqETmQcQ+vdON7ZXvSYvIKrymRDRWd24mKeqapa3
xEHz2ALamVrirOu1cf7xv358aSv8M5vMab/PYW4ckhTXQtUkty3qjLAxnWtDKelJQ4xPQX0PGs0F
M14RxgDl9ED6xdUII/eBNZMHRXY1Xz9Tj6bbjg0gAi9mZXGEZaxf31qCEBzIgTZxfDTeF6wnHvDM
hSwmMjSgsZuuio9JHOm7XMeJNgfEguTgC4D1uIqsHJrLmAwaWGKtr7jQvMk0ip3ZzzfmZGyNpvwW
L61Ff0QHFsCNt9i7Nlate0nRdDtd4UKVWX2e04JKld41Zaa0scriVFKO8B5w+k2g6yBzIN4gzH/A
unARoXOcu5D0LOvc4eDwNMc9gWrd2PctzeUyPHILaZTosOW7NWOxwurFUFn6upudY2FoPgJwFuGx
4ikSPuHF3Y/U834r5nEXzcYlDNsXrcQx4tbm6GnyWZvTSyrKm0HYlNN0xyU6WBO9o1fL9Ktlt7C6
E4vY2vk9Q6WhYxZtg/EZf/FnPXxraSuEdV2K+RYDBPHvubjpUb4jEaXLZFCP7/wOSr5J4KaNwazV
yGOYvg9RzAhozY0MqheJnYmOr10931O87yqrYpI7MfKPYKHa1q029F9Srj3cnlZF8VOh3ONNnGoT
TZ+sX8ATwavkJVcw/EnS5cIm4BpqLHUj/TyMiDvhs24K8LaYeXV3Z1TyxEMPNVcHbj/Q0U4Sd/y1
7PBU062jmlSw0QpHNb4q5NOk6Y/zXOEQm2CuCLPe1IttMYpUdxCK9U2ZLiH5YLi/AuVmOz1pkm2r
5/eLVURea1U3uqjCvZpxMHWp6jddYzzGKA08t7DJ6RrkV5D1Lgwqsuga8TkcrP2UMtyfyInd6vnH
ZDF+LjhlSp9xd8XyTM92Y1YpogQpGeUpuvGiA46th6sXl8VHGWY1u5sk3DiY+fFdcPnmTUzkkv7a
aYoWJtnNLMLhRTlsEdhjz/iFgUsMq5lddx+LxfwSj+Q3/JA86MGDZUwEdIThsnOIH5ui+sGKHldN
6iZosyesS/MGn+ydSMYjRCCFc3bxXIs8+N6qaNQxGu6rrH2OsviUjnm3MUeWMrVxH9hjvDXRGOju
WO0UCQcw1ulP42E8RMldn09MAMcGLK3JkmgOfVxAnw0kVlfuVUK0HcC5eqhf58poPVstj0M+Tlvk
2+TMq0NhsHpjVlWp2lOzybYIq9qUEJspu4tG5gXTEGJ5pPJT7mHI0SxYtMgfbdfymLXhmOCGhUBZ
b6oxAN5YvcrJGJF5t9jShrAh0nTeggfwejsm2ZRlhFM8jV9xZnONdm20FTI919ny1TSNF4flxRjV
PkvdD7fE0xbYhH4l+HzXA1J23XRqxRvAI3uvU18WmXQ2QSBeTAs/LNv1Bxl1H44gEzrMiydSsh71
8Y7P/5Fnq5GWeBORAlfSRE8cEZF1pL4zp56/z4nbexUDVR9OF6FKfc2V2qenAQ2sZ4tUsISNdm5Y
OyDdfS3Ciohij81Msl+m5D4UM+P2aVtM+LhqFywLw8U7nLoX6BSMXkbD3Wsok6jYhWRxZj4lMqPf
7oDeMsaYUmYUujVxYkcLdi/+Qyt6pkL6tGic6+pN5Q7zGabRqiRjgLTCSwTzjVMmKd5oEuLah173
ovoEp0puf2qa4FU1Nnc6AjdGEsWNzVVZORHRPHq+ehdZASnQwVP23kTtAtva+EJI9lHqFcEQAOgn
i4JDoIHc9F0osbUR1Rc17kUbpmqDeoS5qhY67LZe8AAHVxOfMxI5+zi3Yh+jrAHHJylhMMGTrPdt
AmGxz8oXQuCcazYhJwcLu+1y+BzgDVvyKUXPcENPuOnmZ5ScJZMqTOR5D61AyO+pTvA8i4PZdwL7
PsmHZCtVqxMMV0NEGRpUV15XLdT/CJk37kvligZZS14ce8x3BydyrGuRrnmJU7IbwVrsOp2YCHfo
GEkhhAQtGe0zjaViMnqMp7eCHQ9i93LcREl9Hdth/GR04XOLvLUgUA9tWfneUjjty3qdWvbDJ4FU
hY8IujHI0y1ZIEwfwdRNBY+EQjS++1WOzF2kVse+nxQFv0X22R1z4AnCfcFHwJXFnt3DxvOQDsz/
snZKTg3L+EWnjHNqZ9eHweCDli38LMD/PCykhsz1VxdTeJmNwzWC0UmkRs4rVhXeYtiMl3dmpt66
CM5iu3ZVY+vstMy801o9A8CRfRZpYZxd8jbMsnB2lVdRre1Ccta83l2hMTyZtgpCDk7hL8XCbDh0
R9LKHs2VoBA5iEYd9VGABPwMh7LZJzOM37qcz5HKEefNmkvYt2E+XKU+XRPVjZ+tiXdOSBrJOE7T
BS/v8zp7P2WxvmzCsHpXln2qWbY+w8tpx06DJM0crYfetykUJwVMpwHrlHdjIL5HS492nseyziqF
jTLjJXOWNsZmzNSTVHsjAE3vtuE7yRqSClsGLDbk4DPKBFS9pj6xU3YX6JAwIlocttG2J3hr07cL
rddIHmcfiX4TZwCS5rgkHjLMfKdH0JpwU7OrjvLdgo1tWzPZhC6fPM8Mg6H2QkCeU6Z4SYZVopGH
vobRzB1d7OH7njrMQAiEn8Fe9w+F+Bbn+wjLyFmrebG1hdXeG1ruHloTxQVM/BATaG6BFAzUlVe2
cxxC7RjZUbLlZbM17OFbziD4gCqRFxS5SztnjRUiYzTyhqwns1GC6KkKA8FbKj+KfkguuS3OgVZz
Y0fsh5icNGKYdk3Zl7T2Yw9yWNvnhW4erAhhV9uMjWcRIuMrdpIi+ZrYgySeuf9mWTFKDNhxdRdA
Sp+c1tfwfke4AP4PUefV2ziSRtFfRIAs5leJysGSU3f7hbDbbcZiMRXTr9+jedkFZoEZYHpsiaz6
wr3n8g3nANFFDWo+6keOkv9es8ezP6RdNIU5JXA7NVtPdodGY8IRlutGwYMVmqDvWifT+NNqNTJD
IYVg0TYbE/WThJI5aRJ8UhDYUQOraj2VSQW/pWhXKrsAOmSa/MYjkEVL6hPJc3Z8vdxgDLznQfyL
KJDlJW9iMlZS81+b9z+eq03YlEGwafDPbSDOWRvetTCqS18cqJin9UBE41Gr8trVtUPYz5HkGPzA
jQ8CxPe+ilCdxJyrS1fLXTBNLJos/w1I13Jp9fjseI3cE8kBheFALtvZxdYXoQZlNRNuAsMnVSOZ
9bF/LKNNIeoDvBMPsYb7jq/V/ZWGw4be9o1Yn/JPctWxkGci4t4huAY7MgD4N0uxMYeadKbc+akq
v13NnWOdB6d8H4K2uMVl9uRj1aIMUAqIvPkj2MyBt+ryjT2MATja4s5g2bg0AGWDdpflKaDPAOKu
GVKmLucSpu+xqa3paSQ03rTDVUG24K2ZmxezsLfzY83IdrNbVQvdQavLjWEPhHVKG46yQ93nNLO9
r6vHHvXRxHfExrKEVPPb1LINL+yoH+LlW+rkFse+8eTHwY9psqNVBXVmniE2b5LCJbt0NNaWD56A
2q9I33NTv5sVcQkSbHAUK/s799v8ZanNi9U/fhmszLuOIcRx6vRbUwpFWLOTrTIzfK5z8OJtP1q/
Z7veM1HYxkDud8DgEEVBm7mYJnAciIcRXMW/iixf1KrNLvG0fTAcOo7MY/aQKcbiIiESqJv4FVUT
mhEA/623zBzU3UQnbZBRNj0SogIHpbrRXEPonmsZNMW9Gtx3ANUW4//QJfzBvepJTndtkcHV5P55
cufgxBhzm9ix2BmkOu+spd446CcuWWaefUBQzPvtO7anq5MtwEvJ9WPXsynt985xghNdVrjyhonW
AVIAeRsWOTRwZ7oxShw7uRszIb8sOM5zTvTPAt3McYi0WISByZiYqZMZeruCwL1zteREDzvigbQW
G/VY2klUQf48WxGm7mw7B8EENRjwm3abqw+ccj20nb23erRS9O/1viLnhJM7ILy3JolmEWbOavIf
+TbFavQz8oOt/GM02l/USG+ByEKS+Cg4POyy1IRNvkkz4rj/+0NjXX8nY+1uCgQHawK8SVN2yeUi
oI4dR0MxLUOKPqGxebm64sZiSFHUB9W7nxS8a3v0vOugdAx3prLXVBwkgt07n2rLlJ8K0/u2COZv
/AkOhV/313fZ5PehIX6NjPhiAGnXDrPWyq5f6Xdwmcr+7MeEVNNmdUzRoK8ngvxic6Et0nUzXd0a
aE1hU6EYhkMopi2f2VJ92PWRIKkH18vdzePyrXOyCwEpJMBzYmm8Fv34O6n/5bhaFFUAyJWzmhrC
7ao/tnSuXctO1Brse0BD6/kGmj5Ao1UG6ldFmYmFm7RvCTNZhUC5YvuOhYuSND9bxl/h/zFUAArK
u8I7OpuDt5sGVnlDFqyV0VMIl27kcjGNjXMPBqRb4SPGsBJ7Ugo6Utj4J1y9P2U4nVpD/q2o71Zg
gdnHYW+3VEOwV/ZFwxWQA7OaRq6CfpqZ1Tp+t/KzjPnyuiyzH6IiwWDHK6t2rjLBwl5AtEvijrMo
eA2n7FNf54CWzOcjMrS4g/QlAcOtmAE9fg6/AnenlY82oSt+qontFxOMdcOlFUvvMFrFD8c5IiDb
vQedd3AqIj+DJf9KpnqgmiX2J/+alX9NGY5zZITfDe7QNM/+dbETxQ1tcGgy85Jj9iV9SXNv070/
ojHTbpukxKB4sZl94rlfq2YpoDs0l7rbG751HWQm3ybHeWJxlgDFDs1NW9O0tA9fOOCXteeYA4VS
8uM0NUNHHASG6fEr8RAhsux+pwlvTSw//wvSHfloncEmFYIPC3DKcUrVjXw7TDaSTx6vDL91HcMA
7DmJmd1pFe8xnZKJt6itDsvHyLLNT+Nk5ic/M61NwIiTIUKunhAHRJaRJs+0nMZ9TupqT1XMOIM1
/5McVbiuM1BfFY/yKi7YRzeKKo44jhjqUrycFIewlUOpCz1O85Ql/hk1tzo79fLJ4+4fuwdeYm7d
bK358HjdqZ4dOztmAymjduzYJ2WFSPlEqSJKZSQNjh/vEU+YUVO7FZVfAbBSQRp2mzB9GUl52MiU
lBSo2BfPK6ZzIbE4wQODd6mDOMrCSbwNurPWo28Nh7koX5p2Kk8Y5XOoY/5PTMlwhVp0szW2ojDH
9iY0igTBFh9c57ApuxFrAGFgxHy8kEe57PIWzNyQ9xt268taz+V8aGf/NUBd/jGlPa/Nwnir8T0G
fQhHLvy3CNyeq4YurGSdHAt2oSJYt0E63vpUAUsryHZPauOHm//K/KE4LJB7SdcpQiraDJpSohKI
GEi+5iBhwbDUgKCtxT+FREVyQ9kkk2UW8W6yPhFFz3ed1rdcCHVsGckPDUKYKcs+akiPT2HlEhCb
61XtDOE1qF74KC7TYo77lvxPsluJa59/9CiKIzgmMNn4+zZFkhK9TIplqbyB4NGPtmDsls3BFlpD
M+b66o1Oc4c0siqccIjINu43lldebHLrTm2cEicuC8nzl9PDN2m/aWhDGhIvjiWCXuA1kuUvsmXp
zy9iBMrUgsB+BE3roxawN8zZPzdeezNjlgoucAunRjbfeGQz9i6hE1Lcm9mbD5BX61MoffLD5vrL
FO6hqF8x2Feb1pxD7lJI5+nk3Ucj3/jBA8+XSwwLxDtb4GImfinZ2MmZbRPgCM9kmJKDkIixe4Qy
+83I/FQnCba5NP10AzWvMNUfAJYI6gnBkC7gCVsBEA1WpiZPsEVclTEoJ0zcaYg6QLO4Nrth3g4n
luhEVGWk+mV54hJA4T25LVlXTqVudfGaYhNYJYXRglR2fqdVO606SdczMERDNq2qhbRmqBrEIcVv
hU9SGQPgPVnqpJTyvy2NVVco0tdS5jS1BZJ7DMGyxmwuieKIc3PrdunVykkGb8aRGsv5ZQZEwDgt
NXwny0+z+lVkGHqDia7MdFkC5jfTSuThQaldz2ZR0voUzWZxx2KHWtPmqWnczWhBwijN9DKVzocI
M/54af40LpDGR4jWKp0X8W4jZCOnCHpyH+4f0naktu0l7Zh0Qo8jRSkH/+4V5Jxr9nG1ExcQQSYY
ScQVAQ5EnWBmhnMKGXpxvPyZA2G+Slu+24rVoiDtSte/09x0TmSjUlv01RGo4Vs+GQAGvPAA7lVs
TY0YPmHQdFD1uJGstZ+QwHobp4+yoRzPTvdRhl+IjtS6nNnKjUb9Eoi7Vd5HFPLpUpOSKmMjUgp5
va8YmxdxDW7PrL+4j5oN5zR9r1Rc2DV4e6TpjnavYSe6A6/1tus44Up2bhRaJtoJEkJ7D6utRWQ1
hOrAYc3GIKZ/dh8nVekyTVQFPVZXBhYxdDiFzNaYjibMvzVF+g6za7ELK2Y0OP5v/cwHjyXOZNVk
/+mU2+7dAAujN9fxrceSiq5v2KbjlMPuKhEjob5fDcwBzpkVg/Anr7Ub45ugkt3PpDxkGAyfFZq9
VUNRAzWLPKtqvGrfUc+0f6veGrOnkm7uHOZ619I5Ht3J+LTDqsJnFKCyzMaDycniqbZ8KiumNaTn
bvNW8LvpBcKc6WiGBil3Mjj/ff/IgoK5AuTLRpKTZR3w15rfaVjiOerThmK579RmghQIqglwUTqP
JEHmxGa2FKNokPngxTTsCPVVkdeG2ROfOL/2Nkfj9A+szsq2HwuiqfJuveqJiAbRgsrfnXbV0jxK
yNY6xhKdZY8VfZMLKmicROyotDg7D0XUcgtHP30i8xQp35Rf00TevIYlczZ7LKd/slxztya0AtkY
O6h6qQ0XlwjWCk1oOGqQinZDsJo9iJ0LKOMQl7Auq1wtT2yZ8BkMot1N9bRqukXuCLS4a/ZAl973
3hmNC54gJG/gkOvATj/JLPajTL42oph2eIxYrNpQiUHZ7dC091EwODHhMlQpWb78suKUp5hQF8u+
Smag2KtQr8VYQwjHDKx9mxMUZMXLcQDhvJlJ1Nx3HPuLYfymC+5+U6uGq0Vfe26QpxClKFMCe61z
1R0b3UvCmzt5cLmiHzPnHZfV8Im86iTZQUZGFYboilNB0kGIcRpdyVM20uVVLISeYo8OzKuPJNs6
vlOCcPNfHeBhK1EFr30xP3LV4ggtISOYktUQTge2yemz1+TfhWJiXQRY0jz9F2JORkaY1W/QR1N3
goQlCbYZVtrLv8d6uj+OF0RqI20R/wx3QYB4BJ0zVaiCuhYwji987xyX7m8poOqOBViDxMVcOn/A
dXwTFsq5QKcfisGg0+kDxcJPFiDsIrarUwRfY9Gvt43V0oCYpFvFXKfdKhhY1mRsujad7x7GFhE5
4U6ZcoGVsuYMkmLj12w3jYfGFdDPLjTtGcPisM3D+tL41bvgEWRkTPmaCuRoGqT1f+ViSsmravFk
JTeCEiJtEuSUsjAtzeXNE9WfAHcdFa/15iCMiGFRR+yzfiW+h7jMMA+6me5A1fQaipcdgVT1XGpS
svAsJzhk8DaxL2Q7I/FWeYNuYkTEa6i/kLd4LzzMwONi6V82KV9z4/9Owiwg6K4wo//+thfGGyjg
8uDnvnMeOocaiYT6TWkg/h1E/06sUnpsptqPKjT73P2sTIOgRMyjjyA+GRKaG8KlTtJCuALw7acq
R9SkKBYQhTvjvetL0KuI0xg/wc1eiuS97/1nMDbhrQpZwTW4/owa+IlNV9R10O5CSpQ9JWd3Vkbs
nypKqFD0TAwoXApXJCTjlj8xdfDNsJuzObO6z8MYF7tKf/nZE20dMQvwvDaOGN88ShgDKjgXAdkM
XoyVNcvro4HG3sOgg7qWLAJ4kGxbDPeZpQ+fWUcFJnvShUGfHUizXTPldz6aZtxktJrB5BINWTs/
Yy62Ca7a/UIGzKrkbOaWT/WfLDk19XLPwbc/Md13XxAF2Ly8p6AqnJ3bFAHrMedCMDyh7SPOS8Ny
GqST3f4Rt3kwZnaEpIkW2ywJixV/lLgVM6SaMf+23dI/Jo+tOpFQkMj0wGIkcZdDbaXdoZCcWiM0
0LVdWfYbbsaAhZ2+BECJHxoA+24Ee0JAMnzGbfus2vldG/pzQMCxp/2Q227qt3a3vDb0DEcc0XNE
mK5Yl+yvjaWcTnmeHrp0IMJLEc3cGiYhYqoEVC29swwvSSqT7eiW+SbuYxkt4WuqPfgS5vIbD1W1
7wq+Mzez7qYMrynrhyNMIngqXX6v4Su8VFJEAAfomIaodh+bVAu49JjFt3SkjBopMnZ91z8laWOc
LDCczE12fAsDuc1ptGSViXIsuAwzS0xKbLlt+po4saxk7iI4YHVW7jxGPWs10AmpJMfdxJSmNZit
FP5ffotk7RZMsHVVkAA4IXUljZZ9lFHsx0e6xByXRwVF/NZbzxiZ/42wRU8gGv65LdhGE4O/nSzX
RLj23igJzJuHbOdPjT7BAcMdO5+Lqf9nSQ2or6EDrQBRq6mIr0VniTWZh/99kC1pAaIp3U3pVvOt
LR7IwkaV0TazRXcXaR9GaRj2e6/om5W/mNUu0NTo7Vjbb//9basK1nJoX6PWCOyLGAdCnbHNJYyc
9wtzIULv422elrshrg7Sbvx72fGVjjVWvsE/2QylyGMu9dENa2zX2a94eYjX/GA8DRx60VwuAeF6
2X2cR1oFSoNGSWRfhfS3hbN8NDI2EfegUElQSrFXWr7C2u22S+YxUFo40ZG2aIzZhj4JIClV8ZZo
7X+LxBhWaZsZzwFzhB3ZslFF/uTB75txJwthbxLVQQEMXEbS6RJv6oo1J4NRIhMJNd64TBfZsDHL
E6FxiQuBwaK1ulPXBOo8qJJn39pXyLa/If7tgtjYxkm/07npX8WsEJ/HbFlgrYdc3qN1sSyHniDk
UTPreusRHcZFaiBFB2i6TVu0yFYgxmOISWdLg4Y+whcby+irzVRD2BrH+ubrsLpWfvKV5ZK+sDMX
rg9tb7ThjGtd0SaSdTjBiLbQYXQZiYLcukdc4ndV13pjVwZoKhFbT8TtiTa4Dx5amjpJk22vxD/y
T+UVZ+nJ9ztnN2hdXwpIQMpJP/Vvbfb1QdKDsNQ/k/b7ncVa41yERT42Wxcz1VfcEM8iCBwl5WA+
jll9D0ZLHoCxWvxIDH5Mjyy0sYd629POV25vruI+n64hDw7phYwCtC6CXznTNmvjT3Z984BAo7kh
JALagMIfy1rYdzcS7tgJJlT6XDj+y+NyyOIi/nDqcDNqtzhLC03CSPefjcj9O9+AMYh3YWe58bRj
VXrLClld//9/cZF8tYMu9uXMAcLog1T5RGdnX/KDOdaEYynGlWhNCb2nha7JAMOK7e7VadLxOiGR
WNPdC6aKOSV0Z3QQXl2kkUv6XVUAaaukG27Q+jYBOWd3OVav5Vi8NZnZnGx/zu+LQ3vF3mBld/Fw
q2t2JaFAbIpp8xKkVnrJcns/9PXJISh5V8WBfQ1Na74SHmAO+jC0/XMlewYuJRtu8eCsO9pBx8Rp
KRkrYYdv9kRVmdEkaKbSI7F/ahun1Q/pT08SddHOivGkLZIoIui9VKdiaNOoYsXFmOMjmdV9xhlg
8MQRcMWAP6N97u2gjDRmAZyVSXCWRAhjXhWFfrGa6c84lsVL4tTdea7KJyikild/YsHrZ4KNKZYK
/5KidTinyEYGy8gjdkrr6aGbdUMzZntb74SIEaqB31/nbNiD2rtXzIT0vLEqNEK4AohMmS4qzn5L
JpCjEvkaBRTjmsT6Kie3vvBSI91iECETgkmDOqzWXhwede/Sh3C84nnkjHXupMgEhwrjntvWAxCP
HmboQGSYmd1mr0a3l1sW/Xd/mNWfbqTmRrJBPzMGN7Rmp8mm0oizHn8y0e+Fx2IVn2ybz0Jiask+
h2IO7ulgv+QxLFYvgLZjOhmrBV/wSzWkItPi0tD8bdzcOcvCnraZ2xZRo2r72LbzHMFV7jax27ab
qRqNfWEzDjB0kr8kE9YED4gDUnd5dKR96wlFfZti1mY8Jd49SWlphuKBRCmYD0wZJNAluLQulNrc
BFgnW/HPDnS/TrQa8JVPZDpPSxMNCFFWGeuLZphOi6he8KGQ6ujiEPfxnxmejD+VoOPCaojfEJ8L
CdTuKoEoi/paPHcdRR0hCefeS3kmi/NkF28h1SjLt2G/xOHnQ1K1IEpj5qL9a99iiWk/WN6fSFB/
7FA29NgWm8HQNtgBcmG7qY6RG67bufI3vfI+uPK/sLUs5AirTdJMO4GM9xn2Xsho9gyWlS8rv8Wa
XBnAfdHku//QbyOeK5y/nGzHXi2byeTral5mT/9MI9MIOtlVPXhGVAXVfOmC8gAjpLunxtqtMudr
SEGgFlXzJNv5A82us07awN9bnmKqkTGnNRJ20FCR3Cn0uU5Vcg9tAD7u7JyWGmkJsZvGVvWgfdEg
1ieYru+CqE/GIYP/NpQF79Voql/Ng0QdC4IRiAhBl4EBEZmgb/LBxG5+pMzDA2hDbqfoNMymJSvP
ZLn6sLeNHkBdr9SkrBcYLtHekYEOOrgfn42pqnatir1VCc2fkEkesMUSH07J5KQ0UZknAbKuoKio
n/PPrE0+Au9XkxYeZhJ7OAgCUNAuFTx9HgnMC//dGCZPxCP1UC9dE0PBKXL+GY956VCn/yqKUjYH
rBaRM3AxiHuRdcgpA+c2POL6hil450kKsCFnr8FCwmYVszpzm3LT0p2sBIz/U+bMnwOVR9/UCPzJ
RlzNtv3pE0eC8qZReydM4SAvv5tWf/Mh8Q2uWTwwPItLsKv2mzLye8hzjRaR3pvP0RnxZxlk1qxC
w1g/Hnd6eYTDQ1/xVnTtCl8/W4z1kqYvcWz3+H3mt8kwzgaaGlHkwxqsgLOz5YhKtcLVSM7uygYt
uC1t5GfLixK1uSeU+4XR8Jelu99wUPhO2EE5RMauEVSiJizZNMjlKTaTyMM0zWxBsHMifYFzNzNf
OndE6/qY5Asv3+fkHv8xxmQVPyRcY7odOzFe4/QiWnw8hSHjXZpNW3Kr30RLKMrUt0/pYh2GyWek
AE98qH1zjbqHq+GB42Wp167H2qRSLWru9DmDWdQ/lMAaFTxBQzKxiLlfvLXT9OP9t1OyYGqWroi0
P1k7wEBbl8IOWnjyd0FusV0q+18mhpcakBx6LPWXejKaJZ3inKO6yFn+1FV77Lz0QjJdexRm84NQ
E5p81Q3HpgQ2UGl/p3pvObsWAGOdBB5ab5Wdc2nPaHgsghkdBUilcuvVbOXLU5VGqTHfilrWZ6h1
N2XpbO/IRByCpo6KCg9BZ4xs7fDCb0rKm+0CEH47JeNnkGXoItL5b9Oj5RQPLaboezAU+XTIgACw
tida0+zNu34noOIfi9aJP4J8GyJ19ozfFcwZh22zPRebmpLXVhNhsYzxHKvuDwyqCKo3Vb7BE56t
5tbjRuO6THhgqdEte9/Ryq9Mu2ui7LE4FLN3GS0TqMJjvAe8imwGWKxZme/Y9tRPTEDPSzoejIYa
innROcZHBqKfMpAno6WSPXWzwf0w5FtZNRbVYH5AWP/CSCbeFz3noWZcUysWtynyA4e1FMs3nKFT
UzP5anq0X/V4UUhIE4JzmyWdVm02JOsRi567AMJXYcCcrPEPNV6QyHx4SYN04/kl+WDK3WYppxuX
j6a95s3ybP9PxtRkOwxphaAxGlgDRkllElH92KaXEzkPhdjWUvyiYnpeCrZeXJu2kb63jmIdMnCn
1Ja/TXt8Zjkyo1lR1frOXhKhsMJDiVo2iZNNE/TlloSd2ap3stSv+YI3hOhQHnJqx6JYXj4Wy41A
NLwt/nyA8I7Yd8ZyQ+LrysZqTcCpMa2NuN0ZZfvPIHo0MpxwNxPZTlTK/QFDp/Nbt056nz9gdw6R
tA0AR0166vO63KZYQFZo76ZzEi80juMk90pDbGxc98lqtX+Uuf+R43PVKWD5eQqOrVPOm8yzs53X
zPnWVQOJ8cTnRDO5vruejecazn15NBUJ297ik2vfhWt/0PYaBR/GYKlvtizcoyvJ75JpffD8+aTa
R4Rxqk9lz16iKPsNSoUvIJomWIaRxba9c+3gXE/TsebMYkSI7mUmOiGEoOY603ee8iQ2xmslx+dZ
QLXMZPJBYvAzh/Zbbg6vsganLY3HarjcTJnjwTaYOlyi6R9/iRZRvhdJ/dqRwIWl8YV2jgAj+pel
Avs3/1Ktd4aycUT+zA8Q/+oq/brYWNrriSeBS+HbbOKz54p3H4zUpu7IXMumLCVyXB6XEPF5xyuy
T1phwQ1M+mftpcleWLgmx7xjDOI0B7cGY6FrRsYNC0yznAgCUdZG9UQbD7lR7Revep2YL04pf3oO
BScS2DBtuTwHSFq7on5x/PleBsy642GMBJlSrmh/1R64qwEchwbO0o0uQ7mUCKuhjw8Iqh1V5Mci
db88bY2UpaRzMTIVEU5NY13i/LkQCyOrmuXNCCouYzO1cpzmQ/vNi59rqlyBOoTJY2iN32QyvXRI
pXNC+XwmTyvs0dXGxZsmcL92RYMg6FgJm9ADA/0+CWV+ahABaoJJSFtiqgqo4Wu3HJ8oXkl2yD4c
h00Wz8Gu9gF1dDOrNELl/Ml5nlKczYtG5EgwE1/3TJ4gLPRJWFs9hRsUub9ktWtoafadyX5CLgfN
+BUpGdTzlMgS8mxNvdLk6h58kz6ohVgQtUHLrAeFE0LEWW2dDshXdstKRAkFXvBojs38ghEjJxuw
+hvEh7wUjHPgDSiHmDVpIGKu6vep9w8kyyBB1vjuJ2fjdBRAXYXuHhrtWtAyZylB4pVc9y6btap4
EhoQX6HvA6KK1TjZe8mOapUHR9rZ3eAYDO/NTzYwJ0tXx9F+kSNq3CxlXDuV4RZ5KVwgGV8AMoqr
qToCpKZIBqAz2nb8nBz/ufUR+bUdW9W8nCoqVExdczOsiYwoD8kcn5sHKi0ZF26/lEN2zq8V//rg
Q70TIxpTZiIJwq+zWiDKz4pgl4xnECHQe5ep4+OvmIivtfmfAONBBREPZV+XvSEn4Hqe3I9psP75
VgkVRNd/aKC5pxFMOlS223FGJtHkfPMIV9do1D0MAQma27jeBI4Md2WKoIIdM5NgYo/HpqM92I6T
FhsiX47JlAR7NSbPupDUSzGrKaFbuCjOP5i3iDJn+6AROcGwS3dTU5B2a3I2z99DUn5pJ0Wo3ZES
FuRXE6l6T7kyN8YhkcstrgqCjAr3tYnB7cT4B1FglRXSsgrSk/a8D9XwWI0oFNaAHv7k2Pq3gycY
abr2ru85TcuyfkNlyEBPMoTt4HqvvLD61FMLKqpOhw2Lz3pXDIjt2esh+AMbEyOiotzjNBxzD5pB
akXLAObHSwoeWjaTKxdwAUrDSBFwfxiXtFqlJBwtcU+lY/xzkAytVW8dx2qM94mB4hHk4q92gNNs
mbQmybbWPrTDICSk3vJOQkkwKyZuhZCoszXvukGVswZhjTsyjN9VxxfUj7ilSBvTuWdF0ks33aQk
KSXkz8q7a0wwRaR3DBp1FUnmkfDleUhHDDa6D0EmQ+EtOozCnh8iWhIKHESBxET8aFvme2YUBxva
T9SNTKCUhI6UMeOGCJVFhgoPziRZUbnqkpOawG3/Pj6sFUogL4Bi/SQIyMKh6txNPzua8ePwKVD9
hTQ6WfiE1Q0JGB3qilSOcNvwDDImQfQsMfVUEjHYtBiokTPGroTWfTtpdu9n4ult/zsN2PiFb5Vi
VRIMjN3QCqzsBUJEx3uPDzI5BYbzoVy+YYxPcC2YzTVl++VNErmvyLZ1w2MeZ+l3J5YfKYdn+YRy
RFF5k//V86HWI8kuOm4uyLe/a1eucxqGxwRItmR7VgpxoyXdO0MpvpY5vEw9Yk/XGi+DjS6K7idM
0Idz0Ea9C0+ckTiCbMgt5NNQEfgcjwPyHB4fmiPyFD1+i/mxMZMT6+yB2Az8ifO2MflxoHtEJNmw
WtKc6gXDl23BUK6hUmyqjGF4WkW56XqRjTqVvoitP0MGCC/ls7KqYY/0+FIlQcfDB89rLM2dZyHO
bpAwlR5fUfBQyyxkWI3LDxPIt3xAiOtYAzeIEQL4GQd/7TvDnlA2qFnDoBimIEMkoUmzv3g43upp
jShNr/hHeGT076J1ZCTqP9xPHjpHZOiibSlRLX0pWh5ACAdAMJmx0OMv48Z8UOZnt10vi9HzJC+8
xeeknPrIDBAzWQA9cBVgrq4WHAeuuJlieJeD+8fv24W7wSX2nKQjNOTFpqsvXtNcMt/6cpyljvya
8QUr05tnjuWplcmbvXwkvNxjQVjdDPAABBWTDygTb5U4oryFSJKYI1cy8Vusd6O44OfXvviHw7pd
uYY+LL7+p3Bh7WauHo9yaAVHe6sqNjVFcDGHsI5gLnQZYKX4NZHoA+ipSJKZ5VHiJEagG/xYcXi3
S0h9XbkcsgfUZ7BJJoEx75ltd0eMtDWqkhxHTniJRQOIMSovOy+2Is5vTt9VqMosuRmHU9e3zwA8
g33dDif6UQ7FFJW+b5CEmLj5pjAKKypeja6lbaICImL3pa0TtNU+E5gse8RaBi1VxpBFbXqpWyNh
r/hYY0p60YCUPtAsw3HqUeGNxQihAmV+ZDOUVKb/6c2h92RJyTqaxjPDhpJY7h9ZcRzpxMJrG/6z
7IzibnCuvtPfy6/RsL6bPsQkxZnpBcZfVIPXyXYbDI9oQwy7/zaDuaS6Kl/9zGl2aM1PScZTkbkD
Bh3uk9Xi+n/yuaXutHQMINbptxVzoEW5v+ceVaYQKT8e19wavgaLYBsmmmIEtcuk82HG1ASxm/wx
6ZITYwKoZ96UFAddW8t9cIoteDlwEiUL2LymI2oxe+PmQa7fNgmqeHOILDrdvJbuXsfWX5JBEekD
GxYSRmyA1GYex2JD8+QTUMkw/rEUxN8qRt4Hs3c9cEaDsWnobw/+zuWwXyUlhQk09XeRuD867ORW
jde0rd8B4hVcQjjcE16I2KfEenCYdMLUpl7UW9iEIVm6NVFoSFKb1P/tO8C8mgcqndK/y+HD9Dbv
QDiZ11CMLUprd9M5JWk3UmzmccIquoQ7xif9QXF2npQvbmXGLaljCHlsVJLNkCGGiy0GjTGsJ+kL
5HX+ZzvKkI10sDcXej5CmdF/e7jBao19ZA7rreEtn0C1DqYc4khYjzc44KEUsz6o13xGj5hZkHvL
pF+7LtGblK0QcxeXNapXX9y50mtT4OIQVv/yP/bOZLuNLN3O71JjRzr6xsvlAfoAQADsKU1iUZQU
fXOaaJ/eH1Rll699PbjzO+FKZaZIiQROnH//e39bZaiibsEfgeEBWyX3O7gMy9K7W3ZJjHfYuvm2
EmuuPOJTTv0scmdin05p1V2sLTLNlySVxQ8BW1TALZe9y2MT0UecNuJEHOl7KhIqPu2WH0fHd2VV
aBZCg6iMNV4DDM+UjZlAGeqpX7XZdJxadYuIu2xK+DSrjEz6UuglLnPUs9kmo5em49aAvbK2Qe40
4zBflpI7qsEwOP0E/pKgTDTc2iJvwEJulfxoef+MTU9kNhuuFTeXHXnxbDPfn0r8tOM5yRDdysfE
/JIFQg3NBfm2L4uPsPcN1ExnPAhW3w9UGM/kgkiStIhMO6cFyuPDUJgqUV0k164O727cVQnWhYZ5
o8OQPDWDHavKmnlh6JJ4Ha58wh+Aiap0Z4lexFab/PZsM6S2bm0by3OlavO5fmd7M92Qc4ut3y0c
PsWy8+zGfe4DefdqJNmvgCBCm79ovyIEpkv/EEnjOtao4Ap6yAbHcbqJdEqIxs67HRczNDK1tbAA
vPQEQa7g8m+WlZpPeVP2x9Irf9mtU+5UhrNAeRaGpJI1Pl4nUosARJ7uJgzLkdRzBdexkTSOpumw
9bL6E1iBTU6rrya5EravCZ6O8lQWEz8kgvNrESbBNYyAJQjYEEmmMgCbPB96Ii77Pmf/jUiMrh/0
4hDdETaFKo9BYawVVbbPXQWDkbPQ8jFny6wt7xTEBYMIXQaKZmR6ssAkRcAfWEmVW2piaRqhsD3J
2coNvWfvRsU0nPmzSVNzf05mYjxWTwgde+h0cmVYbUdVP1gtkokzRQaOG4uiX5OHEcv2Zi2nsFvh
HXa+JnM+1D0BoTaz7X2G65v+lsh+pikyA+tP8BoTD1osmtmh9X0CJK7Uj8E84bIUgoZY0rQejjn2
9+EIHDSiH4aI1EOhnkgJcxlJ9XD2EDZWk1FirXQwGoi8Bt4kxSZkKr3lNogjSpF73ZsbmXN/tYjh
kjyjDX6eP7M+4hGNrRUGkK/met0oCuGrqn3uNfdhuXhfyuAyXdfEQQdn19rjG4riocso7o4ElIyu
npoNBa9AXJsFjlNsoH0cRR4eWNgQLR3vhwHgzoPi2WE1bb2bc7s4TDYFFqNL2BmPiL2003kcKYkd
YCLFLGZWmSXyD/c+JruJpM+ekuWJIw84mRmellFRkuXScmMQ2jCWlHOtAghRBY95ajJH2SQ6I+vK
QBmsumVmxUBYRAgeXF1n8+rT1jdOqoaSie61LxxxksG0HFEGlGN5p9bODiloXgS18CaZIfe2sl6T
4d028BYn9kj4pJaHbPxp8TzVh9EamMgIeLXOqY5651gzhG96DAERzW57L8QxiHyFf6L2v4YOYqlF
JhuRDnsXa49XDM7ZgaA7qcCCu+qSO3E0QNVb6uHYaqPectD4qkOvDdVzIcMvC/fAqo9ObuKIYz+i
aBJbQ4hndEvQcpKyxe2yK5vinsIDVjZj0qU1llW5gVsPY0YBQSynlpd0cy3KhYdFwW6ZlQl7pgfU
GPitlvWCej5tlcofScSVO78fwZKArDRYAnK3Eutw7oYjnN91zvmEh7d5V2NaHVxpf5gl62cLXVrg
nSRtUp9A7HHP8qphA3ECrz4NfmmAtsE7HCqcTaasTIJPp0loTCzU3qYjDt3cNPeY2GRMKWOCvsFG
OTPcgYa76qb1kwA5+zXq4kXZPNc7x8RETFK4SSkeRyhaZUa3q1kMrWAi6T37LuvI/YjpgECrngyy
21KD1CWyAqHRnU8u0f39KAwWXVOdQkxBlzTF6D5kfW6se7dHK/PGTxf5GUhHBkurDhI0IYMMh6RX
U9TeaxKp+QWNsI8bS5Hzn/GoOuRVEXCd+WjYzD1M6XKlfE+djA68ndO5+WMESTlqZ3wl95q9qB3c
N6bDZyuL4sLyzacIwtu2YxHAFcZ76OH0M2fxisn5iZOeqMotdL7pCQrXVyQu+eSHl8Fl2WYDAt32
SQYqxTPZSfBG3XcG7jCHRE6cI+QU92/XEDKchSPYNXjS+O26mTTNQMdJWWRkWxnU1gaqR9dMFeIm
fnsLM/GzLAAvYN3TZmO+hgMGennfHkMKuWivh3sbUscYJc3WCNrvHPHyAZH37rQ+pKNw2OZK5Lee
Jf858Gr1PGUMdMsQVDvGsbsvwUOCXPx5j9GgpXQBgVyFRsu2taiehyBXbMusJ6fyKnbpJasmGm5O
mpqwA2ODHzrTCzfYa5j8gstqxI1Sy2WWQ7Pnqdn941Xizc6Dg4cxtjLmh2herjWklU3TQJQYl7Rj
UVoDkMvl8+gQSQb92XuDuW37YDjNmK63xb1lloXhuPNUeh00PqM6VAZ1s5C0uyRDhR/1y+RQ6zuB
OzbzaTP50WsiFtpTMAOBU8wVzafeSwkTPMjL4IZcgQ5O3DdrK5APEUwOxV+/t7CJ4XCfqHPGDRSw
uz8X1fAryWh4wRRiTm507JyM+1WWPFhjy21GDvQAAVw0yonEUsa8lxoyJ/5mvA56FA+Me80mi/S9
brl7GQs3ObJR3Nhsno42yWDnzisp6ARDkmVHrhZk+iIEZQpYM0BG7DLJMFYRM2tDTPeChmejs2xc
F4C5EYNC5NfisTenIJ4SbTOHZJJbgp+suVZuqr5fICJ/E3Y0fhpyx1WfzDLAiWMkGHX0AIRQFhEl
Wo2Zri3sTZcFUXeaQINMrhO73Ujlc+0dCevdeMdVez3r1ySc+qup7njFcVQwmHu5a2ZErJzI3pok
72Ovw3I3ZMRAaO+sN/Sz4VP2DC7vZracm/wlac3kDE7JoMiSkOYc1T/nyXNvvYNfMEy5mg3cGZCS
CmI6VEGWrBYN04NqimsZm9SGVvafeAJ5dnupxp5KSYA3/xKIsZmcEJFaPDVJwFMB/2XM+Owis7h7
CCb7gi7oVc+yD5YWtRTRGK68Un1Xd3+NNAPkS9Zffz6rltN2Vib70S6hvGjxP109fEcHLjfl3Q5p
9p5JBoi3dS/cimPsJ/nF6UNa4VPO6DwLAhweG7SmLKsD8b5DPhgKgQUqz9DypKMIsCXcrMKC3VCI
RkKzAyvFnBA9ti+CYpSg8EoxWA4yG0nZDtvZmWOBAx9AdrNSuohzK6t2lvrgoZzHNguJq+ACUtvu
e9JuMR3auCpncfW78dPxEKUEWg4QfH4/7oBg9rG9J43Ej6xpnMO1+4O8WwxP1YzbQUX73g7BhTfT
e9bUHIKqf+ELdxflOwDbu3w+jfM3NvrTcazuZ5r0WNvX+bNxp0SRCYc/3btxwWnAc5rKGsc26CUm
CsEyvd4PFR3ZmbnpssbalnmC6lLLiynhIZjmD/x5hPKl/72MFgg/Fo8MXJf9PpU/PdzFPjapro/k
WxdMgAr8k4/pbzXastrWj4L66pc0ml6WDkIEm2J5ghN27ErPPy5G+mb0ojxl/NOq7hSp4L6oX2Xg
nHxXs+MCH6+kET2NSc1bBGYI68b+HASg4nXntWvXsCm26tVzwyGv3ci49RkDLcuqEub5WZTc2Wq0
/rSeKB0SbG7Z6n1SMlPvQjov1kqR5DOBSBTB/ZjRI1nmQlzCweY6irlx4/nFg1O708PQZ7+KLB3A
y4uEi6P4MWr+AJhd64c5a7iC3EtKNMGdIwFaeP736K5fO8WOy11FdUhOdKoIyawDhY1d3NDshdMH
vOwG3QP5prNIC1eesi4FhYh7r7737SZevU+Zp8/NyJ+1dNzH2Zzqm1Nme4zNXAqD4ae2CurtlGie
YRt5ezYOxmEZgepNAxnwGmV0itJqW8B/Oo8Yg4H6JnFYl9Cga1xSOS7euDW7Lcie7IcbyoSglv5N
NxNcBeUncWJYeBKj4uxHP43Urs5U/+mHXvT//EB6Ye1NU330Bjs4SaTcgy3sM8erc9QGaHLeWNCq
pAdIyxDvOdtumrTI/HdNerfpPch8axNK/uIrQpwi1V+WXn4rI674PX/RJgSDf79CEkEIHoK5NU+l
02FtlAxhQQK/OEAdeiHd3QwomV2FkyacIwfJUFLxF1JYbn3llqt2pujND10Db+2qksMJbAhJfXUo
pfZgamV7F0cXBoMm2ZAbYj0muiDmRHgjDPaNRdSMwN/AXA0nDLv0E809iGxjAVhtT1w0C4vtM/7H
bj3XzY979Wjfj81VeEGxtenKAcEN+45tOVmA7mDBTqpyirYpQiCiP1nPTd6anJY26jQI+yZCfeP7
HyATlXzRVDMMmgvzccjdzTBMvR+ofV6b/t3qifZn3TnxENqP1N8UWEOqHDMndiDSOSHA6R7Trur2
TjPzBq83QGsxJNJOOEyEsO5haCcv99WPHlvhobQLLA7pwnFqAuJZjYpl4JhxLmnLgUsDhH7diHGO
B5aCRzO7LET7dpPtDLDZW0p+LW/t6vBO6+kASDmJ+Y8PaeNau0RnZGY4FtY1VOS92bCDMsI7LSgk
8iSXn9pOppdJz3HEj+iiGnLwXO0KUfnHpON9UIJf2/gY6XZ8O+a13T3N0GXOKRi3RzevJ6iY6bZZ
5IQbYSEulN55P1H3Y+lQOTngvHX1bqQesSBJfs/Mrflk9vZzy4GyJoGTrIc0/9mSVKELKzHihWDh
GpHJpGXaJsXYy1cnsN/H3rWIxUK88UiYz8JaTrQeYi9TRXPtefUiiw/DBa2wgLhWi12g9Lh2+668
/fl3f/4JbfaYN0NznrUCq1NE6a5eujtHRlRwGsl0FaAwcNZRBwS0j9Xg+Gj5XrBOtJyZ52BjkbMk
Pta1pxkmkecIfdK5PiUmi5xUpxbSK1sM5p0Ztu/jwrLJ7unJhFtKQKJJqyuJ+PJausn7aNEL2epB
nUEt3dpmHg7EPMe9s0zoOim3myXvXjPHeoW1Pj0OVfoqG28ih5oiQB6GfOgu94q8b5MKLnP5XedJ
eo6G6cYkitO1rbYprX0Y6eaRWKLnnenRMM+UXr9KiGdPXGLcJw6JYd2QdkeyvO+dagBHwqRoxa/l
V9g3BN3q/LOdYYRkLXncxrZsdBKZvSvzpyfq7CFJCX8EXseZXBMytoa3KgrfEwdzJt+Jp4V4GQVZ
3BLlYLRbLo8fbj8WYAuKegv+ZZbggKebzL3o2nbFQkutGyOau6c/H6ZeD2uXMfekfBVhtiI6uGwY
qUFPpcw63tT2m9CZq10fQnSoI26MI5PpFXKDjjti4ptKOs+hGXivlDScifGT6PINDE4e+TeAKTuV
jnj5AzQDAHi7bt5W5GcPuak/WLMx0JUl8KhuXZSpvREglTJFRo7hoMk++mIwTr4+RHQwbCljeyQ2
DSXZuoRR8YK1GX8jj4XGAdjIA7Kw1dl2SvuE2e67X7shVtLqYSh8DJ76ob4DmDufhZV/LKF7fbal
u6umNfUAmPOXtGbXbf4EM/PDk9iljQQ1BHx5dVZxDRN6a4XgWvVd8mLrWnMc3ctr8jK74ilLdiPK
9go7NgQCu9mQLXA2tsD50S5/+nTkN2bt/KY00yS0nR9hObonOi14zOmR5ghiok3PM3aYel5Gfez0
fvVWRAjNhRuN3yvdfkM1XnlTbR2DpKa6avKfssqdf2bIbIvR6wMZ3mQ95TojaitARKsIP25vfUfN
DW5F3l0IpZJHaN3+ys+BIj67ajaw9BmAZThtrKiFWI9tYDtZ1OKGrvWDeQmNk2cj2O1EnLUNAgr2
NWvMwfUeUn+fXKZ+oc8mJDQXIStzIrCFzEr5AzD18jBlxgvXSW4J+C6fEsclfKNStUFglYCasu5q
KECQwRw2D7ZBiErkpdgpbJib0VL7LoRO6KVTjDmXCWXAoqubyV/TAOhteLyYG3dUIV5HzIy+NI7E
jSgZU8l5TpflUA7+ciSVA/ykCLrDbIQ5TcnONazbnebC87Mvgx/aA0yADdSj5ARX54Act/V/4tHL
VmVORZJyjBvuuOe6nJwtQxSxujE/CpQEDGJk0/oS3SwRDM0FjTZHWXWftgsIFb8hqV3r1LdN9WwU
z5KWpIuyFMwzi5YgWxd3XVa+VDyi6wmISO7c//pf41Iq0lJCrajxiVY16jwtb4dJ6s8xEu8z/BLQ
3tzVf7suGEo1t6htsDdYvkWsKmv36X5is/skNQYXilqIkYmWSTiMAWjN2n+MjNE8mSP2qWhgH5+3
kX1z9CaANfqouug4N6ijA8+ib1RYrgGipec5cTqufJg3u6BoTy0pjNWishe+wf6VZ8NE3Ehlh1Hn
+QaMCHkf0e2GSNQvU833pCly6uogweqoZOOx1IdwXAhL+VuvBytnldp6XkqkxnnB4g1F/Z1YaiwQ
vNOx0f+4qNUzLXaeuoUV1L489Cacn91jKylNn0NvfMkzfjSS1+w2amAkshLkMtD6yWmuQX3qhmVc
XUzTLsPZvEOoFMTWU6zX0WhvaQJgldM0+d7SF1UaEGCXuueJ6OfHtM6+yvFo255ac2bjqPZ5TWn/
OBHlp3oYnv/smt1RIBMWgt9qUTzHzXDpN5ZPlaAD58WSGWGCXEBPccZLIyNmm5SEa+lHK1timVlU
upwpf7HqJ13gregaYqFNgkl5wA0/SUKUdqQgKDKAofSlOcdaxpzMkTiV0uCOT0aPH8ZHiXfbdQIg
F3kWHFGPX0sVimccYVwc5kTv635kQB/8Y2tLeD3+dZ4cnGGF8QgANtunxJK5azXTkXvBgXoda9/d
S+e5VaBNz1NyWozqZEcQEQR2srVO/OZgjVFxFIVZ7/HgQJiQRjwEZNsoTdp5TZnSG5K+ZlUFLxD5
fNPh1lu4ip89Gxy/y0HEQtJN95aYOTSY9ztfnCtZU7eCh3E22Eb7Uf9khvl2XpyImlWqMZTV1LyB
ZGwXyxS7ysA+RK/6TtNGuyq8rjzLFNBTU97A49WP0SDulLkyoDxo/PSG3r9l6RyizfCmkzTobHNe
Ei+WRxWjK7DJi7xKSSekwYr8KCmyXE8rR5fWAY803hY/vavwdNGSXOEqzgZ4W3tKsm8WoCtSfC2j
IUCkVNL87IaHtK4vWfGmM5xXyjEfJVn+lRn04w6OqCe35J3C41z/cmt89WEYzRDqRsVCavw+cTco
MbWaJVe8Vr0zqHaxU3bGegj7fTcAy1TExRrIanUn55VgJwDGZAw2Y9nPse9Fh5qi7NgMPhBaeISO
0Y7IEnvRuo5NO/8q8bWojvKQTGfFc813DhBHcSnx83UqeICCcxvujkZn0HZsAvjobMtB1Ab5N2d2
cpxEculrtE7B7oW4hI1zgUuXyWP0wcvglVfqiwKGZR2eCtZ2lIviYGTLx3KzHktJ0QGWDFVF9q6F
fXyLZGdBWBDrluHykGS9s3GxvHgk2eMOsx/OebIEhguQcEhkuI0CkeyoVOMYMcnDRyaxAxngjAU8
kxP+DxqNVVPCalvIBK6MGsIDToVvnU7WrKnDbWElxjr1yvmmgmAd0th8s6e622RsfdG/850t5vEl
SaFRNqH95cxwMojmQ9v0aQz1KKIGMZNvAjWDyiyV99E2Y3NchPsbk5q1A8qKrzA0zY+IYNTGr5SK
nXA6DdovnpC3noOKZPucte2GeKo+5FZ1SMzEvC1Kf/qGTva+ll5MsmfeBRNCY1OXL6Z65t1uHQKB
DxX89HrKkuFj7i18dalFANYZ+u1YePm7a+4xnC7xqPIPGOQHZRn3PiKxJ5qGwy7Mlk11Nw+W+PDI
jWeCzbrFz2vt1OlToWZuFmwZfb2l35kElCGwVvxprkZj1fj7gVS1JVcXFj74AccaODx4PARnKSNj
pXr2F4VhPZsh5WYRNbj8rRFUK4GXwKxO7gyBM3MigjU52Dg9cQfsyosz1q8jFijJybpqx+RDefeS
UlVuzfv7xWDd4DnF98FsjJXr5UQ95Jew7XBr5iiCNGvt+gLrUJngQgwAWFE1CLR1cfnTAxp5JQKM
zW/JDwCuuI9Erb45XvJmZsmEw6uWt8Gzt8Dct+g/xg7XR0dJlLerYPBiU5TA0gsJQdh9pk6OhGVq
BMfp/sGVRYeeRkJbcNpdIlZ0e7+Xv41m1qdQ8vAulX2e/eQzEwUx7qUXtOC676UFNiytEggnqnkY
DXaSNKgY275GV4rsmfJVX+54LD3PjSb12PJaH7P5WEkmfHIQ50nVb0ZHtxd11Pu0YrEFsQWtJzNe
VZBoJDsyLFCP4C7mJu1WZtXd2oCGNaNKdunkmFu6zYKtDMvgmpqeRxstTni0Cgb5TofsZn4Ufahv
WiEQaD5haWHeWBGI2hoD/Sdk+SIp9F4kIW7TRdTHsHe/VU6XnYGQPQedg+e9GJ4JlX7Rtr41J0c+
8LrK5b1QycRJcs9Oj2xTUAYJjFHls8Zi7V4WAUz8zz9N+ek/K0n+NLG+zB1NrJ8/a2p0czxL+Zf+
N70ipoWtzKH59r/+j//+Nf239Ff7/9a4/kqzz+pz/vz3f+M/i1ztv6DZ247vWZbtmK7Ppxx/Kf33
v4XRX7wffN8Hmgqg/89/aVqps7//jVIS0+er00oSEjegBPJfpSTeXxCxPZqRPR5KFgDz/0gpSeD+
X13cFLnyqsE9RY+Kyyf701ny9YmzIVV//5v1X1iY6dCrA9oL7OhFVjnAa3dAqWlatjnC8GK7vANy
tPjdETM9eaFOb6zhD9LnPY8Cx+rZrGO3lXc6RisZpAwPGIA1rO1QZzvHQLjryzx8WAbnu3RMe4+W
ZvSuec5zYEc1O8R+qTwiWZRzJkNZXPKh6HZ8KydmtPGbgeBOf0caQCoAmRp2dr0ueaxykyrqOFiI
NGj9wqCdPrlmDmi4v1uE210xR8sbIke1a9vEO/YAxa6j5HROeB9T3Wa/hGBOGcZ89wSS1weaixG0
p6KZNFx3adEUQZNnh0ABRudL0xKS6QNh/JYO5vCzt5zp6pqWd7PC1L+lDW61xc/eOFXUKcejsNfw
dh7M5br4R6eHo4FdJN2a994HP5EoXqVt4jUe5J4WKUBq918KFcl7BoWI11251wR3fIzNN8Ci9NG2
hzKpR7CukxsblopubuZ85eEW9zTYxx6D/+xhEfLzeU9ZUbFhGKxvYRaQ1WK5MlST+ZsqpUuPz3wM
zfL8R6M3wgsNpUUs+mHaLI77w+z8Hx6Iy5mjx8UuW3ObZ158N7LIIv02fRRN9aTZaMRBZn7lc3md
A0fuZpu8ZSfTWBXR3eViH5DWy7VowqdxIfK/lO+RfkqWYlOElLQNNaZj2zhU2sG9FuC1qtA8dsuC
uugq9ZZVYXGlYy2bq4akSJ6vFurYH/mfXnM6bI5tIMKLp3saflV1GngaYytCamVZcpr9jA7Ygui/
g7eBV0zmoc+CcHDNCP86L6Vdop4+ZDEFb2W2vHuuj1IRjsc+cIp7VBOyiZx+B2BtRoIEQrDcn+X4
bjQUyRi+GS+t/RpK/kP4NTsIe7OZyV0wVwPOYeu16IwmTpzS3wjHNI5zp8+6uB9CboM+skKY81HD
jGWjrYTobyQhKTTsz3PTWLVyWGJ9917oiBpfHHXIjNPJ9LAyDB4MRV5uRUHsp0yAx33adi9oT2AT
EQi1riLsFAwf+QqOLMxTHsQ34ajwocTCq2svuOFPy+v6iVFqn5jaOti5zeT/vz/865fKEmWcQxyK
/ABa20zTHdF4SOidcCB43a1R9mhxUe8V1T+YaYbfC3aFb6JKzYM7RVwxBCTqwXvEvwu7NQudKyAn
Y5cr8gNOU9Ux9sEzGM/mMQ2dTysfOYA1ec/cMb9HZYYW0dmMYIq9EWUEWNVahkAzgQMkQZ69llJw
gQ709zoZnQtd6VgGemN6GbmTrOQSqM/JrM9TrW8Zloxn5eAPNbrRPGddVl0sV3sghykY6PV7UEWw
dxzqAwhSDLE71mMsK/m9aq3guyHcryix5bVHbQ4wMjwVFcY/jxbwo7NABJnwoR4EQIKMOf454y1R
QCo9eIH923d8EpaLQ1tiYgBfVRTWvoxQcpgL8d5bdjwAVjoyOYhj/QGOsyZrVA3ecYy4ZUCG/CWs
EY8OJQkz+Nfjn19hP/ZOPhBDnOsJYy33+nPfV5Ko4d5Hn7t11myx8k+iF+gv3/ohoj+vc96dMnH2
vtXMe01l5sNkej9bdnf3tkiSxJmgOjjJ3ePUC3IEcBDd459f/+vDn39HFIFIYBukhzlCKP7TJmra
EvN86iDHqCB96VGmOYhMUE9cpPKoF5cFCeAC4oiG0SLVca8a70H0La9iW22dKvqyuU7vUHhf+5wN
Vxgse5la9gs57nXQsu0uSWptaUyocUDNIaDyuT/NQKlZlVtbPdfjmtG5v2DgjLBq+c5ejLwE6fiU
O/T2Dcr38O0etcIS3X0Kpx23U1Bk9GqxbOgj/0Yw14wZn9w9TK4zLnfxyvujjuup/jloiQweViez
scd4YpNL9eLE2GyM5+CtbuUjHBgqU6L+lzEDcmk0U04SBmz0I286UAs8vw9D+YlrlGt1P+sdXlPL
8NItnliLHgRIpfU3G7bAK9KXc8x0uiM0/zzrkaqm2nlVGpqeReipLulwdHxMCh10QHAHoJjI2ccJ
OVlDmoTBamiXNv6EEJT4emiodfKQ9bYW3iJW2uvMBbo3u30F2PTLnWE12IKHLtku+HFlmxybBEzF
1J7pUZ53mBQNTn+E0ADudMeRvuqX8AWvMqRIDE3rkBLule0bw4Gdzz3PqhsWxY65dzgwgeQrNsq1
hy2mSRm3k/qBl9qHEQTiGiyj9ZRXy0ZoJljFqb41dpBdy6vp+80/PoAepCRcoSjCDWJZPwGsGqcH
AvQoSTLQzMf8RKGLOzuy5WTcRwqcgJ+sAwc/2wysjPg8iAGSXfiW5jN7IorQgYyckxDSUZKbQCeN
ILnwQ3uoLGM+9yAGs7ohYJFxXM+z+D1oARrZu7doRhIuHBLU6JvtblHFBz1XM95bnn4gY4c8y3eR
FrE2wd8OMryObThcnT+rl1NYYWA3ZrzxVIh8Fj0WGAUxA9apta5pp9XUWelpIn+e0J01eM0thRq8
FTMsLpfmm2gqGuCcuMi9a6DMt6wljyGLPuNlD1XFsrEDl3iudRfBSG7oBU7zyI99wxjWlnKpu/Fl
u7ccxO2y1Hv8IOORVDZ7tXJUGweV5hhl08ESGIkncbbt6jFK2jWFYndGlLlq7N5aZxYNIAZNvvRY
FiSIa+K9E6VT91yPsWybKCGG00v1kEhDPczYqAHqWXvwkGinntWQE4Q2rYPZepiH6tOIIrUbEW0D
KxlYK3cJKNoKGuXix5UPs5OU2C/XXD5psffRLBy1dif2VgoJebck1AMVyKHx3LjjyS0s4gToEB7o
/5sRMsR63dRvxiE9ahNoRSZTHtAkRUHnMDpbeAiBddT1bN/dLPVpUO07a87kMC+S5UZmSGoozRWl
DJfZy5YdGVqmROIdDYv3NCPU0JCLBK3Z7n3b2mbe8t2zCMhNfUnNuJz2rIqrU9jRNjxa47lfXPwf
VvbIfoGSz/IkbUxzdT8xWeKkD7KKimaRxVNIrkigcBQZn7UaMbCZYAirjs7Miu3FhuCYS+Fq+ubg
ZbcBahx7La5tpmELtsE7zNr+ceq3BnYMe1QXihrUDtPXvQSjovZZRTCt/PzE2+9bl9oQZ0Qat8CE
j0blpRvVEb4m1bjJC1q0PEUanr6cBMdNGj1AQT3kCLqHMB0lV2oCPItMXgmpkXAayLIaWbAWjn+w
XTbNZZHTHa1CsNK8iQfyLRY3FTGk7dETGNc7HOYbr3J/ZUbZx2a/FDexzB3nnVvsom9+NVzHajB2
oT1976xT7Xu3GYMxhUCYb8Phrevx6k/l8MwVd9xatjKxzBervBEtkmeWEbe0vmMeoh93xjxuYUk9
ZCGXf8fwuG8jlDXNYLGwBl2HA8pvjZ2egiMMsuCqaBrIfIe/1lJXB/SffdnlPvXlEVADPEY0vaK4
fgwsxY5UV7Mdkt/gTKDGKXPLjO+exVK9SQ/bMd28K644bxmFUkccC1VbzM+57aN9gfAUEPg2/zmt
/wemdfo0///T+uUzZVhvfv47wzq/75/DuveXbfugQynqjBzHi9z/NaxHzl94ZV2GddxbfzpE/88G
UYZxNwoj33aZ9F1+k2r7P3O895cV8alC/y4ABCgK/6Fh3bkXhLbVnLZN/PPvfwsY1l2fOimEAVKX
AY2m/7ZAlNM7wKqz0Co24CqlNdqfmUnSvDLeHaiuG9++Qw5GKuXJpsaL8OicX0gluWnhInQ6yRb/
+imhWQFprETTNPAzgzP8BbMQ9L1pPymTbvuqCL8cjymkT7EhWBOdSnfrnFPUX2R0sDrzKZ0uqWNR
28exzXi+J+yH5sKbD5Hpsrc3qmCb176OvSD5Bpcy2lPxA4uyFZ+LKa29ilhnuhzRPHDXCSY6tIMq
FvidVg4UES+aT3BvuL6oU3WPMIvsNSiojLNknC3PZOvsbVIAgJ1ooBksDvNxtA4eleL4AYiEEYUL
t6FDfxDyLT7uvL9QleJx2zXpVKzS3j46CczsMkgwILX3rHIZ0qTgVmbAvQyfXBLkYD0KDbW0zM9w
6rHpWWm1Vm5mrNL/yd55LEeubFn2i/AMgENOQ2vBoJ7AKG5Ca4dDfH0vZL+2tjcos6p5TXgvUzDJ
CAB+xN5rBzJ/iVKPlEQgGQv0phqRFpFxdFj7xqLRFgj+EXQ56d7XXXUg24LVmOu3u4oscPQvKOli
X0sv0BWiYwsEKQJlIVIa0sGQ1amoCGgN8za+5gyVFoMKfyPsTBW+5AcOfWuFOSs4Jh4qA0VIJ/PQ
kV33Feoch1aQOajGWYUl0OoxrtPRYK7Kc/D2o3DoQv44Tbzhwa1RvpDITiv1HOfFCVKB2KcwAYuK
yKjBuVSDPAW8mamuXv16SpZVqVN2Rd6zlvkO5zkdatOm99HeuZZ7DCe5C1rS2eyqOwwieLZMVu0d
UUBxdwzTU4E16NjihFnImkH2INE5xXwSjUynM+FBpeh+iwDBDeqR+EhZQApB3nGcWXM8k8T+WaY8
llN/htGF2Cm7HAaHeC1HrlQDNv0Cm0aNaulajIFB+eNma6u2PnyHqiotuvStKRmSQM+BpD9/aqXD
JSRy2k+1nSPp1VN5go4qDh4DDW9CmJzbdUmE05ONXn2leS89b/UR9enR0VnMe3AfVywnOQ+9+Hc0
xUwaD5sF6Ponh0ksRABvYZjsVeL4KhkhYDE4gupNV26E1qHJ4z+JU6UPO/QMlO1/APF3O+SN4TYJ
C2edTJmxYqH1xfK0m92T+MiMj7R3nT1imrOGDH1ldRTXaU3UX/sZIu3cJJqr7YBLEMJgO4TxvqKm
0J76HPpAnaX1biq7s6uHBRvdwnipw45BWWVs3JKxVRX1XFkErITh+1SgAhFd1ALYaR5BFKuD2aAG
bKWOuwYjI1lxaFx4FWKSffki3Vk29CdZ43wnxBPAIWA+T4cZ40sw/mQuWzg0q8t8qlOQpji1MgQw
hENp1TbuehxDTnGu/Ujbj5WHhbGPTnVCjOcM2BbWZ1Zo18H4Yypv1XuJ+RPYJMaVxdbNW8koTTk8
BKXc6roBdzPssNo6utomZAucOt8iULQU7xXpgMfITuhDSnZh9FXAvNBDTSFspCHVvvPRb7ElY5A2
CyienbZDUUaYJZC/a1J0t8RJP4j9GReiGO0F9TSsBjB3OeGkLYuAoEH6prECRsAfQfMekU25Nka3
eMTfM+GCmpiMjWejqX8ym5Q0R7QrkEZ0K6GWbEfGBgaK/gEzBHlx9j6YdOKFg/Ia4HkQOZnLeM22
hgs0LGP/q5lFthzN5BV2yeyUHX1M1m6zxlFA4CkIrCF867MuPbVoabZGXHkQIYcSIWHMIjV8aqjK
EPnihew1yVDWcRda4rW8XqBtGu1kqeKnxYBAqVz/aUMYmjN5w7D74Q49RSxi+Z2y4lxmTJa2kxGt
Gr1wVhaxiHibGPxG0Yc25f8oUC1rq2TMV3vkFzJtaDrertYg1SpIAgC1IoeVkUcYhDquZ/E8/xcl
ubunWCMPKkEYHib9LhuNb8/Sb75NxjGYKZxcxXBPB/0f3AP+lr64XPjjHM2QeO6ewZW1h5tEe5mn
De//3je7/mNMZ4hN+jL44+dU9cbVsMU/dhElJEhG1U9U1Q6XsNBPeoSgk+QLf+d0EhY00dTkxunn
0kcQJ7SKGUmif8VypOrsdPdOp24vXXZvu9DHSanMa+iEV7Kn/S37Uu3w98NkpyGPbRrGVE023OWs
vvrugIN6ToB0m55P5w9d5r6lSTpeW8GYy3QK/aEEsmVsYekpNus9FyCALK0aVmwmta8puNiMGH+I
9+CZ1VkS0ibZ3cqcHoPJypy9VkiULkYfUTfaykKLdY8ze1iXXv0xTUAo02FMxwVsjOEclc0AkpfC
wE8RzM3JPguZYArn2Mvtc9m11q5MO7D2wD7TWvvVskEt8iy2HpqmjRvyv1NowkNN2h7iErM2xoPp
uzRW+CWdZR9MG98S6ttOXTrTYuvXoXwUY8pOUI7OU6vgllgqQPdRqQQ0VGIzOlxIp1JXlJwkFQAv
X+QN3BLDVQsbLfIlkqy5R4GDUsU0Xg0Uu1mv1Xzmmf7EuKd7wDbsVigKz3/PFviRCRZvPphe6x6g
B4KVH56sMneOeT5sjdBg0W/ASjgA311XCzo960srSn1tEZ5wCG3vZDmmCRUJCG8OEh5gkgQ27LTt
yjeb6gxgi0uE1N87A561rtvDH39rQSxkhmnwTO1arv6aZGlQ6GmHFCjVcIszFfhw5i4CRtgec9h+
qEq2sj6ztSaxjCcXTxmCE/TclfVc6q1ziLyeJ4GBMQvzA9NwAzsoREcsQrnDDtiSxXivyvYMVjx6
4yI+WziCyBuLxTlzoDVOGm97kACt6jLpHjEzoo8oKo2TyjXueVTLpdbCtSPH3TsC9jp7aeNtnYn7
hTCx8NiQVbQNu4xcJ8s6hm4kV5UrslWGqu3eOijIhBLknRX0nlhwktOU43cqGmGzSk/ac47qkQMm
gmTM8DPXhlssGTHmpltvRTluY6sVFwawxDRJIOhmTe5xYAX6o2wdnv4TW5fRmc1KBL6hGzYYpCSB
/1QFqAon7p57S/Gqo5BfoMsPT465ylllbRMfi5IZTfTndXDUPb6CzhJ/KX0a2JT86CJSpK4Wbw7j
2zVRzaf4hkS5OmdAU4tJnU2pBSQZA5bRCXYbZfMN2+KAVIXxAen1sDoZJuFrXeYkN7BGKIAKCko5
XyvnlOn66HTD2Y99xAKgBpZBW7RLTbqMHev+knUneuZhyUxhi+uWsU+ne7ORjDiw8Hu0QZsRUbBP
lUe+BkC4BiRE9Jfd06YPHbs3aKhLLr86lX4oG5QN70+XC2fTRCFlbAT703Efuoqng6zQD+Q5SqEg
ygDXFr9JnTNtzwO5EoN1r0acd1aqeSvwDxtQEYTJuP6DYuatjMUziKcN0bgHpFLAi5IRagBmjnAk
RRtYhycIfI08Y4lSKr9MBmYoq4/2lQ7ri5yCRWRa+TbVmWOR63bMnIa/3/XowDzkkzW2xVWVutku
rJuflET2rZlgjoib3j79DRkdDQMsbcm4azCV+9Q36tdNtjFcnz+Kh6ExYIWux8BbkeoSnO3q8397
7f9Or21atk/f+V832tffuI3+Yyf+77/yf3tsz/2X5ei675msvlmQOnyxfy/EjX9ZuqULugWbAscX
3v/vsc1/2fwifa+rWyxXbDrjf/fYhssa3TRYY/sGBwdN+/+kxzZZov9nk205qMgMCLMwTISl0/D/
Z5MdK/SIpFhOEPv0DIUo+bR9RelGts2LxphtkvDUGHQ2zURvZS51q5B7eMvbIW7/ASdKJBmNp6Xj
Bg3iYtMT1IjeOaq2+NgPoyu7vUzNVdv25+xdV3IOVIN24WnHSrIIbgloXVgaMak1D9+wid1t4fdk
2U0AHGeHYwc4kKzoJxbt5LngUMUKnRxlWZzbOkS005kLdwgewqnxIFXOIabE1ZSOmHiYPrrQ+sCD
rzY1K+pTQXYG/h0tuEHk/Rnnro4tdcpf0f4xrD9BxeNieLB9dCHwdwwOc5s6KdmPQ0QL38farhfW
LZ+M7Do1bAGU+aBZW4UeXlu3B0FmuB1kA7KrpxEQTZK0V4u45K1Xv0IND1bQgvG730FQfaOyqT3t
hfBuJHfkkGDMHYplJtHk46tdUQCaywTmBCmO3jqvYxtwzzul0yYIApO5ggEUrkB+F9TMlFWjvxpp
/yJ8fAB18yYB59lN/2tnxrngeV2QX6jaLtp5NRiBzpYm1nWaJz93fexdTv8+VRy5o5qB8v0Pj2ho
1ZbaYGmsdsi39WWYqeFS6861sdBVFjpxW2Nq60skAIjbEvWUdO0/htMnuMYbHqVOIEhMgkaC+5kI
nRZ5BJEfT5Wq6rP09IOIkvQc+QnZthUeSzE5b4bS3o2M7UoD82rdlSRi5i6wA2nB+RkApIKOsACT
ETHX6sZn6RcJRig0vKkKN5nRwZiplc7VabWXcBiuMYRHtsghI4qUcIvYmsKNOYbPinSN+1TZCIln
YMBoIeYFOZwlWnJpBP6ZumJ7GxZTsZ6Gsjw1dRvsOOixCoicvlxqV+HDu5lqOvqgm5y7wtE8fPHs
Zkjc1czHpWIY5eGbHHTUE4P6DiD/rxE/ncSAkrmPnJtRF6vOsqHyNhMg4CATOLixobW5IM3KeTf9
/NiIcMvg/Ru13BpyySNqbPKxkCWElnntfHdJRf9oTACv5dz7C+cxunVBVUUKOQiKmnmvT7I4y9tF
4bju2qCARD8p0aswKmZzaO8QqZT4lqnGR8f+dHCubkxGLAuDTDNaeRZ2QvM/tdb+1HO+qlY3waJt
ol1X67AWqoxGhvTaUruFMP9F1pQbrfEO6INWVuV+e6W9bUfxWYfikxncuKhWdicoCNzukgJbOsPB
X4RF9I8t4o+/gsx5h6frvBhdFdzNYBloAe9MkrxUJMTkyS/la3qrOlaung8IE+jSlUCUZG8OLqHr
iA19QoMPhmEX+I9FvWnKp45Q5RXAIb4/BAoQ7+x+iVo3/AkDkMHlK4sXbZ9P08lgIb0xdXky7TRd
eoVTrfWZMQITuXxqmubXVxiIYcRPeKXYTnvxKiTYAO2iKI5ZaD3hrmlWcWfiyJYkWfZhOZ56G+tv
WbL7wbO/MrXYx99CQiZOgZvWsatLGEDSjgQeS6HSJyeC/wMGTbShoRFMN7QH6Iz+toOzYMb5P2CI
nkumGFPRPBCvbwMXhRHXw9uQ4qgYoK1N3gJh3yUuS6ou28Ti3UcTWDthnTpil+kKFL5zryK/wfG/
6bXby6RyiIm13OiaH28CRP6L2q1GRl6wWCj4qsPkTB9s4cUZCTF6hhFffSCRibgiurhMFqH2uOkh
5zsW0M4/Gd6cmCBErOOkRsRCRwBSQJyKg1KRp2q17IXd3ADxmsi+LSpqACgLIrahEQbv9hSULHpY
+5qudsJrBYIwQ4wOYuJYjToS3S59aWdd0T0Ma+M76Ad4KU49QBW2qyMOBig4hgfSibQ5DtB8181G
RQ3e4JqD9rtt7enacuix3gsqtlA8r4eGnyYW6P270faPvmbczGpQp146zykQmLUSZJrjrOfCLPUN
NCB9y7Pl6BLYiDLS2ZICJJgckmoqLI9oltJG0p2u+Wa8i/A1tc+IrCIiKPx1OwKs8Iiodc0UncPD
CsBmVW+pJ35akdg7ia/DavTffHIsEBbY+lxRtEgYwANLuAZrYRBS2hbvquOFisbR2pIXdSAMl7Hj
NrSDg6vEezYhszf50wGWrUuO6L8vLrhV1ugmHVL+fFTudu+8tmkPJBOgTZIPFzWJR0si+VnrFUc6
kELpF9j5eOhddFXvFBG1V5TVyJByJt5VxCZdxzi+0WfWWat43HjSk+uk4DL5+6EFfroYhhZ82kCy
bFzZXw7CskXjEH4VTPG0zxvHIFFxjDdJzyoxzIq9roXOc6+Zy6b3tdeCOa3Vy2DtREW18ZtYvagp
EQTG1wOGcj6Fej5spSvdFc/ZlBgyEO6IYt46M83OYR0MsM9nHqEgr1s/gGv2aGmH/hibzOx0l0zl
iXdhZfrmR55SCkx2QS6YIN5o+nIs8GXfCoLveujaasXMDrSV0qetD/E51Q25qB1UxTaxGhUY+JXw
Q05KO98DZycbBkxCqgd3suGm+D1xeB3MAcUCVjDEwfdomlYdLhvIVMQGGu1V8Thc1cq9TXq8yoQG
Rm4ahxVPD3LA3ALUbYjBMWqdbhH1Z14nZHh1oBNsG4EVCY99nr4k2xLFeCuDazbRp4i6gyOmx09N
uSyEzrS0PdqazvKZ0AvaLYdh4Hh0NH4bRdsDRlmyMd6brD1JO3iZSvacgTGu7SHoDz6OPeR9sNMD
UWORMKfkVIcJdIi2uWRwi8gt8cylTUDiDnc6wDKyHZvUuKHCJ2VjvhlD0+L6xbxFfJh3x5nv3Ueg
D2tCm4kr9yqesRcjqsVXEyhcixK2sY5TBnzJCBmlq4FjThMr1SDtdjblxcYTc5Ky36+6RnO3sEDs
taeH2aX25QYX2p90zFKCN0JF2VSK2f3DMS647Fm++2c3V68OegaUB+bS6j1vT997arw56oP1NP+U
/04ghC/nxa8OacDsWEaXDLPXbVwMxzhRYMp6ABoRD7zV4JnAS7pWO6b4uROhPjKvha7Uk0BUw7FG
H2XhxXFd6xi3E/sgXfuZgWQ4ZnGyMUABTGX9xHgGiK7H0OgF3cmvxd0kgOYQV2a5rnDfrGc4AbYg
H8dYNBQHA1GP4Nd4F3FvOJICPCETye0L7xRFaFe0qHMZmE8vuw121PLb7ORH61Dku+BZ1lP1oSp7
/PqcTMoz06g+CMngIZo02rMmQO0RLOGQQXvvM/xSGcXzGxCLeIFZQ2O8q9CkFuCphj6Avl58IUsw
X21pLxAbNGuvHoEulcHwETFLNKRe3V1SF4dqZISuM6nIAaQsBi3RTj2pcYyZv3lCvmq2SK9RGwAm
7pJ9MjFz5FrFMB5n1e/fmECMwN+hk7v4D4IFbTFHToM4jlSwHOdnon01cXf2J+UBgvK7Xdn6EfIF
boCaMNB17z9MSKSv+BKnixkI3Ib1ZL9ZsR1v0XlhaPf0m9Rz+eK5xCKGlquhhC+dVRG1ZADWeOkp
EQLgYFI8Q6YxT3CnQaXEkXjmZ7/kbUiCmYpOelOIl2ksxG3+zICU+wI0SNzqEWiIPKSZ15+aLvn0
ENwzVg2MtQVqZZ4/jDFXOdsTR3lYDebf9oNsOtpl/6y5Sb9qkbeuPMQj18kvvCt48PiYyvyaoPv3
NcvYD7Pf2cbvu9LdxmKhgzgNYDuihrb81se0vvz9YBtE6VXBFVQUTdXQbFQ9kXQ1f3Aow2/4oV3f
KhcOegBCKAbx5BMVdw7lqR7yawNvdYSNt1FZYtz9vuQoynApiQCDBDRy0qJ9r9gzF5G7PKvJYqbT
IyphIj4tX8Kr5X5BILKqYNoBCEDnrzPfdy2AjUzd5LM7ZibUJvjnMd/21SmZQY0UOQP+7d+etKWs
QksJ8qspjXABS9I5u5Vn3CQ5MpWpvzaBM/7oGZTI4mLXDWxRtz2UMRxSJcs3R0LGCFrn0+17e2PO
71Wk+m+bUe6FE8036rtdFfoerSAJ3L/YRgDAdaW1RvQlt63DrnkW2NqD3zEOZUBrWfG1rWmLvKYo
XjyZvjRW3WxyYjzWSZNmX6b6SsAhHVLVT2vGQtbBryIobg5OkXJJ8Oxe6+Jp5ZLLt/V9eDLMar/z
rgRrb5bpJu98jxVR99SVmHwCq7gPhJysO1oHC3CvhAYBXjQk4TJA60ai4sD5lBoHSDGTv++rYThh
1XEJ7HziUAGQ3eWzX9wjcDt2T3FPhtwwkZOSj+DdihlFyd7qKkUdn5qeDtypXocqyz8iPSCkXKqn
Jpr6U2uiMNVHpX+iGnyzzcp9cuqmODkVL6/m+fpnF1YveYw2NYwC/6g3Trz6++e9GNS1VZe/c6tE
rFe5tEPzHeUij/JtmTn+DTU9vSlKF00UHoCS4cLCEXyywHrnEjQAhCddTYaFnbV9DVxkSUNaLmHR
8P0PmbvhOl5Y7MieoWFuUbEZS1MOzi7LQ4iKuNu2TW3xcrktNkEisJ+yzssQideE9W6H0J0LzvwC
qpYcWtcj6p6QiXeS5Tp2+G1NtHsknipsxeM5zjsYNSYhnDHjjw1Bhi5NkpIk5pBGh3PWXmGeaRbK
n4ZnklOte+khjtfhPXTGW1tK80i4yYxioOHgFL5nfZwvsyHp752GFEfpBLLnepgca+IMj5KUm63y
I+6Jiam9mhm+IlHTShVg+OoAP6mrV9GLmY+vpmukj2DUYenPWcPx1K1RwBMtyCCBGQrpgWVl0PDb
YChzKdZjh2AvKWHI52yiH1WT0IdNeraRFBskBGBRwg+snRu22Wfh0Cp4vWutRAgOVARZe2XcBZ/b
UsOmqtFLd7PHwe54QVBeUGiH/qPTo3fu8SZK32MOqyejzcxVnDOPt+k9efLCLWfkfk4wIWGFHj5U
qH8AU8gBkyHLtAz/VEn7hRMi3rJoIACIy58RfLdlQJWe88i7N80oD0kSHgNGMWjU1S1n0aEWbEea
jRWHwaJpBuuQyJQ1OgTDhz+6oGWs6jgzzoKp/oMSO89JB/WNOUWhQ4bMjxyALu0j9rDGgPTU/ie1
i11Su/7GsEl7KrJnGEs/jZw+RpK1Nsi2Pq5ZYH4xTYJY07G/5r0kN3haKHcYeGIxFBf+BwIr5Gi5
TQ5Wkf6Byw+JQ14zGX71Ti4vGE6GjWaFE1DokiwgeBJ1UEevCQ9mIMxbQKxzQAlKwra7B9oktnpi
fTpaYK3a+AKSl72/Xf42xiQ3FXGHjOvk2bEUMmZZ2EdEgsh4SfFdS9Hlz7CePw17QuNCqNdO5/l8
6rcpYYfXlGXvLWAhOKWyPCiU2Uc9BDZaZo8xQW+hTZwJTKCJb8jrG4Ae/n2zHd6IDHgdmW6s00rr
EbrE2cmdP/RzCtzfT1FY72Kvb9ZpCVUtGBzrVrvZvmK8dKy8kTBXDum4Np3j0EfNyorINslMXS3x
ldacl2UGlYEM7aRPLl5o2Gs7JkJmgpW8TWuSQWV6b6QvH2YHwLyxCSwTORRlM/F/LcHWwPOJM2nq
Lz1KtmrEnjlNucbGqU4eVdK+24k+sFv2TwV+2edKMUTp7BfSC67YXCdcdzA6RjISpwhukNF0RJj4
xLYDEkYGG3GXlQoQUD2Gm5rk9n2ekd6TDFn/lueTWMaaCO6FY4HVs5mtVGibN1aHuVM1Fm5sF6oc
KSYHP+gtymXPuueOtsczZJ7//lLsZuzNdb6O2sVZpi5CZMk1qYuDW+oNIgxUgdCUlmyYp3OkJeIx
VicnMc+9Z9rftoo/DWk0OxJtINoAGmaA57+XSIHXHeupvs5iuvgKnSHBEM/QgdaQvRh0afMwFlKZ
aaY/oSJ6KHieT05Wu/nBrSFhBlX8bkfRQXIWqdD/hTbbsUnzknOgwScvow90pOUSG5K1Dnz2s0wz
mcKWFCwM9VwA8iHyfhBG0O1hd51Nr9+0usaKiKmhhRDcZOgBFaVmtx+U79OryCtmzVVLZq7BhAw6
SIa7scYi1bZfZaygv7EndITgSZQzefZg+GpC4LOUGqw8aOZGiJXBSKC4aBYmW/B4+tyNsAWKYpYq
TYrK2SiMDT35dA/y0F2jfk3xrXwO0hmObauf3Sj8hERfXKoE9UQEgJIssNrdVCn8GGWOxaFw5Rdg
6v4FsgJxiR462ywpNmJ0zpatKvx03m72uf8ZxnxdDi4jIkvIC/AMbsC+fmuAy66d4ByHQ7aK4TZg
GjnE9DHLTM/zdWgW43Wq8RP3uvyS9HbzRER8iN7dW5AKtUK7DaLOTp73bhuorNySyMw0TcMXc7Lg
HHT1AM11JPw5ec2Bocf5dztEp64uW8pnLKXxZO4S7syFHsUHOPSYmU3tHrpZwLxM+2xjRNOqwn8k
AXEUQdOs+JJzjTLdrDz7CULIP3GYb/wp/QNU0jU5rDA0JQ0WDXph3FINedZBTZ8bmGLHqpPkCLFq
lPnZ9j31PnFDNRtcPZwGRojtwbVd7GYBdvGm9A+xEOFyoNPeKSe1dnrFBRSBwrwwj9Fh4wfGcQzz
Nb+UkC2gvdsmTP8F1/o2MJyPuiDWsBBKu6k6ORrVSOr2APHbHlvt6iTUE37LGr4MMjJIink/Qfmz
shVXfh+yaZVR1ROE6EJ8Sur+yQkNNLcVlNymEbxsA0av1CCBMR2snA0BahZBn6OTTIPjO/6KK+cN
cRpKMsN1t0bvZi++0b10YxH+GBgIIi34Ye7fn5h2+C8yMR6SdIuiH6c993lOdHey7HzpXcNeW0Me
yw9DeztN8Lac5E2IeLj2PkZPJV9kZ8f8LFmCAgbpUMqGFOoolU1blM9S+aBhm/Ss0SyvcCt9yATs
Z1b5ydZAwHKKbdI/mAo8TdKc1o6F4Jxlc7gUVCH70TWB/2hyIHM6prJLQGQxosm3umHBuXPLm9X2
2UtFbHxtKAO7oItnPG8vRMUiarZSElZcEnr+hnJwUfunoQuPVebnOwJ4XwrbgTOZd8kGykm1DHwz
P+hzb8VyBkQ6bdNBtGLtEx13c7fIghhZpaxE3PAMB5lhPOOwbQ4Pf0R3/h47PZ5OtU/snFZ8KOOD
UT3AkwQHLw+X6FHMI6iMZaUr/fz3gxh3CGLau+9PyOhY/yYF6ULBrq/M6JxRRm4L6T/GliMSK+X/
+xCa/FB1T0QI7vNlmZoEDhPWFogfep7oomURuHrQJ8sCONQp68VGJjzYBroFoPjMijm4TxSBb/xU
Oj0139qg9Qf4Ds+s0uhQPEB3s1YudMb7X10LMgFg50Nr78y5hHP9LFpLruc9NDZAdVTUnOMZoiZE
WoeoAoNr4pBdVK5BU9AwdR1NnfsrtFtINzzGlA0Ah2Aod42dF4x92G0nGGxXh2ULT6a1SqO3bsyj
GyzP6NbVvGulbRyANJ+jXunPIKaSu92l0AVYrZN2CPt9LgCS1rZmuuXXOPggXnK+m6EMLNYY6PPH
ybIxVmTyrCm1pbDcenFuf9Qolgo/PNgxmrQ4lnvs6ZRSRUPlLop0xe0UUoeioDD+DBaqyYWkd8wm
FntlS5vd0ZOtVMRUwJczbCWuun2ICuWWNQyy9Nr9Mt1o1szmzilliLQOhsLcqoQtVIki963B5s9r
a1g3o9I+O5MEgsFzuaJq130EfUm7aXvwRIJzZIQ9FUcorzoQCpjxJQsdSPCnMFWEQ0CxTmTen1US
lvxLHQnU3UFafXNpyANchHEynKsSvWdC78Sole0Sp/YlbB0GL8hB1m3yEaRZBGtLEUBiJXsdghpE
VIVqLWZVVYRlxOOpOnADNkfNI4cQ8gRgUBhswKF6YIXDCJVq2E2GBsQpVAA3gbuvOCKdVznP//VK
+y5R/fO69NOmaUxnHbTgTVOtTQ54jpo1OL5033WA4ms9hXsp7NM4am/MQzICVPMPA3Hhc2LiFiPH
kK2EnrbARtpsT2qDQkPBGmQy5alzcwoKPLoOEShkA5rgReCxwqKM4wzXqYSNb3EKeah2lmHfXTAg
c274hVqXoVetTfqONsnik9urrR+ypoa5jlwMCrgH9dCM5MmbujO3Z7RJQ0SASLeSd2nkW7TQOy3I
vV0fWe/DLPLKjHKtCu3T8xWqQ7bFkqosHPTXuvY/i9BYIrN8buZWyYCJtHHq1jhLtIFh91o5yTeq
wSN8veJqYyzfMP8/GxEWP82wip3sEIUYuYGlCLjBSqiRALMaqUeO2xmNnDrFaImZ8yXXyvTKKzmU
zzVBzpeSVrMMmFRFOqer3yTcj8KAmGkO345hVE/W/MHRYm/VWOahxJqO+WNwjqL9E1oYj4n07m/1
rOehhLwGhVLz8KFmbxFCrcCxeNBSc2FN5bXhNcC4iMautXxzGfTHMZX90Zt61HV23y/8KgnxWHET
W70D41CF+HmmqL560rQOTLHyjeYnYEjsPN34gQ0HJNCb52TwgUJ4XneKylVupRyEk3JoVk1yAoeB
wSOt0M6uY0JTw/gea0nyRPwVtSZpVm8FKfYZ+bkfZU3MXBeIleN0hJ8yJw0wtbpmuW1cnd0Cueeu
E26F6B8sp551kFPJmD9jXyfCHGWq4743gMMBdOVPZWCuJ9ljsMMO0AUse/s6ea+5fhY2FaTtQxAJ
sPS1AGnxZNU8cDoAypRsZWS8wAtBhA9u1Jy8ixHQBLUNzLAIsbmuj3tUrpSfjbNSigCDYFAKv46i
9fWZvEkvicB9xOHpNoUxsqsses97kuBrZmKuoYXLbmL2wR1UQcehJupMawt2qVpGhfhJNWUeZui4
67FASHNg+273CsGqhlkv/1DHICtGqmRGIbVTtZEsDQI0yQstL5p15Aa/la8TEVx+dX6eXXIeMlaW
YeDtZbNMBdE8OeZKWLyULF6zGhDrvopQnAN92PZZ8aIX48XQvZs/Z2dqLuYM9G/sBuRDVOLVz41o
4ZhduzAzSogoGT8yeHlmSSycYwYfuAPYibXuS6z5PeJncQrx1SIZLI55xf7aiN5N+Ea5uVJck4xf
eLg0c/6pYRO17DFZX1Wi+kfXIAu6PvbNTjMuZtY/BehgI1hCK6dqn/ntlzIfDODWLGvIEBpeI0wn
y6Zw6ieRljX4WNq/QrjOmp6hvs8e2sRLaEfK4Xfk7Dv7kWrPXZKxhRuTkyYb/b0ts++koY4OlBWu
sDAXa3ee/0Sg/LeOslCStiNIMp+7uG707srF0c4x5WcrLBURCfqFse5hGoR9C1XwcNiGrD32wwiM
625X95q2LhU0VEPmwTpHfr6iCczWTmKQPKYLKDX+h8+K4ja6ePktE1+lI18a0qLRbmiPUIycqMgR
NgjRMlitsj0oIYqnwXGeKmDMl4rQXEwrwyMra7EkKzdkoKLTlrj6jeaMQ6kbWWe2rJgMa1w3gDNu
o2iq/ch88f9Qd2bLcSNpln6VegHkOADHZjbWF7FvDO4UxRsYKVHYV4dje/r5oMyuUWZVV3dfzNiM
WZoslUpJZAQC+P3853xnVaUWw0aU8juzCswa8PSy/kzmutuO68LWAxfvjHpi2q8sq74malwgQ+vK
fw9C9KDRoX8yveHsC8O7elAAOxPBtteTHw0axxiCvhDpCAWot7ZOhNFfDKQbfTTK2O1ZBvN62+5l
rAvg7EQgT6lt3/ksjK+JgIZaeClctgADsK+rc1vOeu/H4kMDgj+btFavXZ3hvRCwC0M6J9GJsr12
WFYpUJHrlr9mVZJT535IWaYLhWqrqNzZFXHhb0bD2cRWDfojjV5DxhsUGfx8GdACxqb2FU/gSuKi
psotaImZbpEbEY4TfYqjmAyznmEWTWhvbmDcGvBv2hqPj0kOYGeiBK5zMEF7Ssre85bneo6xBS+7
A50i3GUkYeEXRdGD3eU3LdEKniEo6n037DuNn8Nr0WImGskQlVzLKB6Zk2pRfMxWZO+MpLkj77Tu
U8Bso6oRgzoNgeiW6qEZQ0b14FGm2k+TRQOKCYJd98ahj4GTph2/uxSf/iTopjAssK5Bc8ZGSi9U
IQ+zJezzPAz6wG51oCUlmC+W6aVn3zHDXUVZWlxm0y4g6bV3R8HdsK1c9nMGx7z4M5nM8im2xQdu
Hw3Lk41r1qh417k8bS0nVy+GOTTcvhz30ACCXAN7Di7Uvm0thw6vhjKCrewtUAaSMigAjtnZYyjj
oEMP4DLmDvCPdlqRrEEjfJrLV9kJrLUwhBy3cq728gMlQWgOtCi6UdrvaY01VmGAaBjNtbfvhDse
RgIEd9oilJJI+2QaHZEqu9sFqF4bvtKzRaH4Z53PD/wlyAADJgotq/yBWf2apNcKWWJOo6/jIrrn
qWe/DBmxXJJqcBia8buDRaGTyVmno3OkyIllO5G3NLTxXAR+RZ080QWDj9kVR9e920DPd40m2AQc
8mkdak8pCrdyaSPyAx5F7O4BKGqKuFj3CFO/pDgxiK3pB6eYLwbEvK1w/Wf4AtQ+VWSjA+o+McfY
bBAouDDo04vaDMpyqz8SQnEtHUJrzwKE7o/iYTDzF0XHceZ2PzAxAgRPKd1qvs9kEubI47A/cRRJ
pD7m8AGYu0efvnJyAC43/IpmMmqorM84iz+LcTmZjVQkefFR90wMnTnFK2XXPITa6EsbeNaR88vK
kouJS5Mw6sxZbYiqEdIvu+HIOZOc1ahv8HHUZ5k7fOMpclJPiGFNGpoU82zbV8oN3PkLIjNNRGqh
/zrZN8AEY3bT9BhpreJNtOIBqPQ33uOTDLGm9YaSmwQcTUCdajL02SpzugVJsItY7uH0wdRehtbF
EJTsCU5qucQFMWch13v8naEbBbzEEeICZFExsmUNTSHpgq+eoE0Ev+Dsud/GeLqElFgyBmdY6BNy
B1WNcpV6XnGtPFAZntlyU9t4o34slcNJNI8eDAG1I2IzyXXMGhm6AwCuej4Y3nS2x8JdtYszRqvs
zDPWuA6B880ivrUPhpPhe/q2JZw7hcWuD6i8qYRzE1j7JXtzCGaw6bNqo0tjVLciIS5QIwLA2dUv
ISt0il7j/WDxNiDa3wDTm4gpmtioxmhC5fLdmB6kbI07r1uNpruPSxdjQwLvfcrsW3aqp7DMycYx
qTHy8lwSw65KwjONVe9+DBitoqcrc/3LQOm3zSU7gz0/uzjwD1aqmGRwDj7lLsV55SudyI+2EuNt
ajAxBDDtpDXQedfN+ZtXIa/GgX71Zhp2ua5ep1jj6OM8ux4V201s3afWQWqILbJioJkX+rplU2hC
9V/WJg+h5X6FuZteJO8+J+D+zIR8qtzhkNgFxoCoefKAuq1ip+eSjPbD0rSwCGbqEARMZyObNGOE
gix5l2YwvDzBtrHP329IiKm9T0EHEVuUzODCl32NyupHgPPNAZmyHkWM/M/QAxU5+Sa8vW8XN4Nk
w5ME6Vbknrlql9qB8iVfvGJdxcI49vv9uDAgZryujEJeBXaWhCpFRCE6J6mP0urje4y4lDBN0b3w
rP5c2g4usyQhQZY5wQ7HI13FsmaUApC09iSsyCnmA0mO7KO2c7L8yFz7JsoTytVC+TATcHVwmplV
sp6wZH5k+glkdXRM/PIJ3wcXdPhOvoQWI91sjN6v3pKYlQNTCobkUxk7dLxZ5cNUZCSijLJ9Rr4/
TpV6SomwfFiNcxktCj2oSDR5LCxcoc4Y7oYFcu0IugbcCDw2LSlIREct7depKYMjT7l0G/bg3MOA
My4VnpAsqtxZcb7JNnGWvBqFxa1Kj2y7ZnCvkmZNi0cFWbs7Mfyw5xA6a7f3MlkCIFDzChPDe+kg
/PXum9kEM6mcskVIJBFBqdKecMkuLi0PDySmUmlSKzkDfW16H20bWE8xGnjkGjjdQLaeqTdN2bmi
9uis2sW2RVAioFBDxP6+SDDeaSvelO60LYH2EkuybsVGxHTXQeqqLgqRmqsX7bOonlDjHhcaMxtO
7kusLwEIehracR9+L4uNDed7z6zwwxgY9gQSsi+x5fU8LtfhWU/i3LW9RMgnjuTXyXvcY7uGecQa
q8GVAd2L3tUyWJtxiPTh87ZW5XPRROEexKFAwDuYMQ4JtrbdUkOfdv1nVbdPc4AZ21ygQ0xOAcfW
MxfLtFL+AQPsuCIytPPb9iUwu0s0Bs0GT+Zm4ECZjcVSojBCc8RhQTPnDViVeMM7l+2BanwpuDFU
U/i1+2GE9te2angfHOy3ceXeU4KpOb/sysR4sxLMqo2g1sCk4NKqOSABIfy5wH2eAk6p/rdCkgck
/7yeSKRvcxYc/dXoeCEj1tkQVQEOqTnkSZ2+DM50Slt9sAnycpArl37HjOB2oo9G1z+LRMsdpYXv
UEggLqDMdZX6inPQ3gwlOWv7hk1Yv/4lYnD3ewb+b6Uu7qqk7BYy3RJ9/yUaDz2PxH7geC7EhsBz
F8xe/QvHDqG3KXifZvawSm0nK7Y2+ej5ME/xW7BkoeIZZn8bsJkUxt7NCCnZffUlxMTldnRi/ydf
jvcPX44nbLYmPtl/zzLt5cv95cuxaMaeQyK7+4p261WKd2cYKphhc0+1PbI8yeTsk8UXDwuTlnN4
lXXjV3tDuZ9eaQQbSu9468Zntw25JC3zd1DE76DCf/Zy/YUkwMvlLdEG82faIuBZ8Oevr3YcZPRC
zfuxpN8s87AB1TIsD75HLnNoWxrjUPtWFPbedWwfoHer18n7sFLiTH6/NI7FDh2TZJrdmCvy/260
5n/wOnyr6qklv96pf/ufy8//ADj+6Sfbn3mXe/3ZTg+fRM+7X1GP/9Vf/Nvnfyk1w3XJNfAfp2bu
NJncj1/hFNbvv+X31Izn/hbgl7FIuODWtn5CJn5PzXj2b77v2IGPYOaRrAnAT/yBkbRJzZAvl75n
krYxPZMPxR+pGSv4jQwiUoRj85khiGP9d1IzngmQ8k8fP+E5Ll8WllDp8M9fMZJRFGVuQgBjT+EX
xdaFgBcD2S28i9pwOJb+5G4TcrZ3JXbI09RzB/QoiaFqAFAUcYeQkC+c2qc2HjkdkXgIT33YkEv1
cpgLUZgcyGUaBx+v4Z4aDbJjpnAwd7XGnUvMAE5dG390uSJIjoaO48OeiWGbQ7of2eacsHdXd7GR
jNewkbQMg9xWH3GS2AfW/P5ubkvyunESYvFTwVvtyuiFRX289zNwZitKoQJID5LacNOrb2dZiE+i
4gDkIo8aJOrRiq1PZy8pzgkHW0rXFqjtJn0awAxsq9hZOplUhTuCnaA85bS73hiZW54r9NqHRFc2
x1rw86tqzuPjlMfVs5WZ8mpQJrExLAwTsGgqONmsndtlN4NRpleA2vWY3xSwla7OQl1bgYR+NSwP
YDSa/pYKiwk5p3GODAasqjHRZKBsSMuMCjL60FK7E0QV3gCgZsT5bewqqp2uTYJ4y6Ekch4ljuob
qkG8TS7YEivtNq/gJUMmtqn+5s7hDw/f/vsQ6zegWkULmJ7Ha1MXPnV9fprdkQIKXlmG1heeZsGB
5u3phi60/LtvFRisuAxelDMALNdBdtuYjXFXzjUl3GS9nG815ps93o9lqwBx5NplzrhXGf4gHcro
JpiCEDON4HSYtpg+4rKlsMhyIbgHprq0ihpTQPcs6lNgWklloduQa4dDbSzFlAQbi7vIrbIrPGO0
7UY285fBzn3SJFXzxdBiupm7hsAh0wTWEpN0bNexwi/MhuhPxf8KBpDoR931Eo+OmhUSZRPsWhPA
0YB6cIwEaYBcdki52hp2ScLjSMEuewI40e8wjeXvbmxwCFSJnaxRW+ij4qjzOJeGsR4nvOTUFzab
2vAXoJpniYMYDP6woMsfaDWYb81a2puGxtlTLNy7poKLGeNpcvD1bmpiFRsntLynGvV17+QVGXmz
dZGQ0+aEMaR9z5Jx6ldoHf690YzxWx8Xgns/1KS0L927OcxwZxstrDFSLec6SRnz2XnY9Mqw4K+j
1F8VOekmVgLpKTQKYFMA5fh8hhY8DcJYBi61et3Q9fGQItFDDpTWzirNYlNNpXkW0ABpEM3mQzh3
7FlI25Q3NV2U0MzyYIdH1ydBh9GAzh1BcRF2bqnolyRLMO+4ikh/0iRHp0uPLLUKBg8Psw0/Z8uB
xNrP/lheGPDdVxhhAXaoOd9rN8vu2QfoTa+NmEg84PqpdgiutLz4RT1ylvPadDnxVMWNHHT42cyS
jWIRJ4+F9KxdF4QktkVqkkSrwi82iIFNNtloIsHQn0SD+bjMBx91RKITKSvpdlYysPpzmxq7Pwoz
NeYzr8VQUOuxxtUV4mGfcjr5XMoUWD778XtY2PnBC7QAoNpH/m0uld4XFFqeMjevjhAcwGmKsCf2
S9J1WXE6zNessV5bPM3bJpYZXQalhhdC+w0FIiytrXJZKXSUhVMbkuwZQdwf7WyqdTAN3rXPu/62
t5uQabdM0de7sqY/ZHTY0c9deTsPCLGEGvyL8pAbMz5NJyqrmP/LzHp0TNpyRhzw7BDn/nMeKlr0
egy7LB5B0lj94L7nqc3ykDLw5GFSsab7nZoA7u+49zU7+W4NqsZ56DqlbnrEMRrF03dhjqe+ROmd
DGRmJ4dAH48qvsBdQbADwHWsxijbWFOQvGR1K7/2Uvg2GAYzOUyNDp212fdI2QVBiddx9jC+sfI/
1Lpp74iIdZ8eiWLicw79e96sgodkHqOjHtL5yl6dHlVnZMHkT94XKpUgjSN7O8t9tOToyAbt0lYY
fnJam7OVZ3RJdm8T0qaW6bOkIWpddH70bEhf3TZj5q+GEK3C6Vq/3PcDKfdNUve8gLExVY/YuX3W
gJV+LEi1wPsEn7CoGP38JCj+ipEFSzrhZip/4GiUOISGPGnuMc1Vl3oMkT773JAr7G4EH7Wbbpqa
y7RiIt5qy2+2gg/dBoglGZehTdcV3MWLQzHFY+i22fdY14V9CcuIRBLeg/LcciUcPAJKQIlIwgLa
H/1xVWcTWcOkkf0JTxZSpcooCchx2OUB/w3WRXTQMGaaTUP/IlLQ4HofgaqtS+wJ2mV4bkawmwFZ
cPxLBaKaKbZOOZLvGAfnWhNe2iWgp3aZbVW3MDPjnTBgRLMLVdGbaabEIINY6mstY1a3sTZfyrCx
2GxZ0YcN8OJCfbXm09QbcsG1lUdG66st4ytOkuRsjMrYJP1gH5pZifuh9afHwI6HvTQ9qgN9EBmj
7Juz7kW3bnJ946aqAgmEqUoHKnz1cgcfLkna9VROYKmI4h2C2PWuxYgQGxVV9xzgbX/hjWhOmRVW
Zyh/3y1m8L10QrWTs4jPdtwZD0GHrJy3rLw4aMd6k4wxVUaOnEkXuoscOvm+emstp3vNYXXcudQm
NVw/VvPuydQnMQxSaV2NBjU/QTCdmCdCSnF9+26YJpDwPKzADEZW+IDdKzzSVzRcujJ0z2Fk1HdG
rqid7Ur9pY675uIkfvsVP1KDRmmHOEDdxqChBVQQyHxjH+fk5IYIwL+bN+DsloLRexFZyP4MFazh
o+neQ3y7qRwvgd3DKpTByf4GeSrdo8Va17Bz/HUpzPAGfHXzKGApkT3Cr/MAoQgEWYQhwKK5kAvE
KIt3jM4ZfhrMrQ+F0KRZjDJb2AJJvZUxeZEKQ9FLJZ3gC8NGdI+ZWewJd5oHtwpYdqg63WvcehsM
i9VHQb0Fy6FMPwBXmBHPC/KxIAaOoQnVMzM5/GUNFbvVMAIy84lmrMJSlrhwcqqSTAn8huUmniFk
IuiVtPqIQ05TG5TbUB4MNQ5Xz+7Dtcsylzd4cJ4K4XhbNha0h4k4rlehtCKeCKS56tEOdyY1CR/C
KOJTRIwLNDb0gllZ9T0hveE5cMLu2bAGKriQMV+8yNfbYEjHYzyx8gaC2599kQzvuOXAqUDRgCIY
Jq1+FG06PNABYjUkBigrqMiO80ql+Sm3TXBKnWfaF2dosx+ErMFsDyZutFQBU3Z7vAetK5xdYCUB
D1QhbrFE96fUixhYVVrVpOAi/RYkJGwwtI4HqjkowUoS44vhtf1rJ0CJMnva0QUjN/e50nGWkJWR
wplt4+C15iT8MPk2Nw8gXhY1w7WKMRJEILKaPHSfC69PjmUmxo00fdqJkIxeawie0cpu+ZWwn+SH
DBVAyzyAmlGzaqlnmhBQ18FxEr7cN6C7v9BPaZA+DbHqiIoiT/4IZzuH1GasvEHUh5SjFWDtVkSn
ZNTscxrGc/DwwTy8OGHgphgXE4yTBVo3Te7G2PIQS9rx6lW9f5kRWh9typ2+tWEJlTqMKenG7deM
2AOZC1lkOAXM4Fb2PugL9gRwikv2HFh/r4kVL5gQYGMrMEP0bRvjfCgHRklsNuZI568RvI7mXD1n
HK0Qr0pXI/C4Dk5rEhkAp2DHZyWPDrfAK+CRiH5oSyzMRRSbR9RW+1aJoTzo2h4/uQ6jiByp2b4P
ae592N1MRkGbwTlszIr9QDjcD0ycKf2RbbipqaA79DopHp2kpFLedZOOaSp3TWCzkHJd8sAnEdsF
HILJ3JhGw8NcOu0F4G5zmuAUPQhv4UKT1cxe8DRET3D4o4NjUBs+mtyQpBdy+1cSDDnaujpXpune
JMrWb2llqI3l1NSdZvAxIeopOrinPjsxvre0Iln+bU3TJuG+Srn3QdS6L1VTkvxK4/j+/4josP+s
ru/Fp/opKvxdZPhdVvj7T/9f0RzQCv615vBdf4s/sf3/WXf4+dv+oHVYv6E5OAuXw7E8Wy5Mjj90
BwcFwebc77g/BYlfaB2m+5snLSiVFvlhQB8ShMYfuoMpfvMt3wTugYrrIVuY/x3d4R9QHZRj+Gge
no2Cxb/+RWVz6mASmnFua/jO13DUa2LQJcsJ7a3zoUdsbPRIGYV3qfGG/PJK/RMF7R8EtL/81agu
fxL4UtPLMqGaLThCvYqWGTBO50OdhR8DWfj/RE+0lz/uV3mTEw73aN+nqYOdICU9f/7r0rBPXcgP
+N+NAldtvUCR+dQjyHxN8HC2OYsespbZblI1G/c03QsLudemSCwnwLM1W3tVKSNdZ7VwNr2rX01t
fk2M1ya+hQTxkszJja93U+fdMNmubc1ywAANNFUvrIgg9Rt3zdCdWF8dkgoPMG7v7b9+QVkj/cP3
GAQmWpYnuaC46v4i4VptsRwuGrktgAbLNNhnNGpBt8r0ndSA9KoO33Y0R88NM+7K6GZnPdS0kykg
CWZcv7qd0x4H42rnhrEPK5JDMnRurbEhzTToD0TzdU1kJ47fOIyu4/40jZxOfCv9MGR5iW25x2j1
4do9bedp+NQ1XYpZ/ThEPGytgsdX6s9Q0Jz44Ajf4+Ra9sdSRhOVw82R/0yWF7vyZqwoKcv8/Enl
OaA7KwCj/KMyOMWwBTEI11vQA9M42YbQV0Z/YjxMD7k97Y0oP6gMMtYQbyGZb0oC+gVGX7+SpxBC
BqwWU+/gbhKQEvsqsm4ddZDNd2VeLCxlK2IAb/0QO6SJ1QGIimAJQjV6wAqjoy79hJNBHc2aZodi
hAiPOdKKoWgptTi6fF6lsbRfZGvanDX94+A31q2biXsl+xf4jhAjnfiBgwhBjMz8bvV4u6C2xmgd
7aHsh+xxJigil3yAavKj5nyLK51VeNTmb7yELkuF+pgXi2Ebw6tuP8EjVJusI62GKAIlCybsdnTM
oyefOWpGu9bjyVhQ7eUYYYCZ1x3w6sI28H14rQXPTbzR7ioSwSYyITqyE9ArP3abzVAkHV2O2XAW
EkylDsJLRMPy7RINEmWwqfsgP7GWTo+l676NGUkLY+Ig6eCavqk7ea9bzhqIYZo97xV/aXjsgbsm
kLqKACLoQMCdgIM1QUCYHoWvFFku2D0/idNmn9V734LiCiqfrR4+857XjINntPGpf1nlin7eJAHe
MWJGLlKgZWIyurVyXpuqq9hgm/3qJF3znoDRrbLYU5UDgtyi7oR7ir53iU95QScPOVTGbiCbnjHR
KwiNoT3vi/zZhLy9rlNU04FhBlu4am5QiAlsVU9ezrX+rz+58q/ir0/5FGhkW/LZtRCpl1//ZdmB
img2QAbMbZqxu+Uwj5smJ2L6819//4FD0Y4CtDdPzBruEKvgiBbm0o/qfT8u96aMqiF7fEsSC8/e
6NA2WcoRkyvmgUhm/hYCaHCq/QalrtJnXjAcX579PLK4m3vW3TQhkm+18/LMlfkel51zk1v5pU5f
EusrhOBupziFrWPX/16FWp/7zMFb7zG3qGYpIh9Kdhqk0hkoIcxjAbn9+SL9sVr444HBc/8vq4df
f/pvT1XBP3+dHP70v9wk39pKVT+6f/l//X80hNgUKPGw+o8XH89d997+7a59//6p4l/nkD9+5x9z
iPzNFybPDJ9lxTJY8HD4Yw7xfhPB0mQbMHIsswVDwL/vP8RvPEpcy4dq8vu08fc5xGJrIiWrQqYU
aUoBhezflz9/ei9ZG/2TYcBmoPnT43mp4zIlKzUWKcu6b/n1Xz4BHfZpt9UORryE8Gchi8uSitTq
hZCiV4773MOWN3xqmf0wJ5sC7QA6TfAEuuBU4wUxM3JI2rvGtXGXjM6Nqh3m4CqAaaCn6HaS8tbr
zfzZi8TVBMSfNXCs5oxEnLt2YNi+G5HmrGnHavfLW/FPvjEGvWWG+nXyAKrGvcbkow1mDTbaX741
jYeqH52+3/O3zht8laehToYtwqO5KhriqRRhDeBgyFk69yX0TADL6dkR2gbVb303PXz2QRoTp+jq
Nz3F5o48SH02m1cLgekiIAhEQt61jZJnXXJcgP8Zllj1sjo6tt404dLnh0xxVOAP5KggzemsMfxm
EqeVR7b8fsoJAXsTR3XVCuAWkt05zQDqjsDAZxWqK0Q5eidq39iGDieZLEjOiay2oZwqKoGwb1pB
fYpdzJ8xIFRQwwEG5jzcjqkbHEZs3icxcB6VOKx2U4UluuzCazhDD4s8570quvwADPI4tAHcIte7
AVOhv1bioEpionNfvYaltSE5boN1ojetcMSulJ7eT02tNr3fJvcx5V34qOR8M2ONXIGxsgDK1fM5
LKgQbeLAW6lqeuG8d9dQ4b3K6rinZWTJkUk4QFXrHmaSNIhX1CxyJF+7Mn+o2XA5wkuucx6Im5yu
a3iXG8QDC/Mxlq1a4paUcSpONUfNukARpNWdTqoreAuese3ybC5cC89Dhhsum2iZWqJnguP/qY6a
DSPrk++pBOx7b6xblehdpTJrrWPx1vRm9ty5Pt2FefOskiFYyakvNnIcqhNNYtFhcr8IwcQWUyYT
YaNJcb7sehTfNW5WGn3LuimPLnw5BlYodpOYPyo+gatBTKTJKWZQ9dkjR7fCGq9ReauDaFD8mBpQ
em7HSDx5LPuYjAQ0ONRsOD6CmStIRwx3MoQrrBvSzvK5tBNrxz3iI0uC8MgBGquzP58mjpu5qSCm
QYsJ2MMdzcZvL+Rc+lMJhzWJehhWbeTvzXQon4grnCep2jPS21tde+0F8RHcgx9R2TQ66bUYloJy
RDY1N7dj5+9hRVBk0jZYd+OjhVNG97lDAVrQ4pPA6jJW8703d0fDjC92V6Ne1MW9JEGLbl2tswDS
WZqB82juwK7cZqmx9ukNWPna3VmDPLYzuCtm3EM2E5jMGdV4/1m0tsnGEkvWSq1gy1KlOxDm8zDG
r4NvaDpErGL/xavoUWmcKtp1PbxvB87atA2ajEIg5qkqq766CXoKabmjCZjP7Jhu/YxoG4ClaNUD
rN5WJV6P3Nlj3aE6zMhL+Kfl0Z7HS+W2V/JTB9fBd8knZx3Z7V7Be2uB9EzptW7bCwufG2U9xKb9
zTbDE7QN4G0zq1OJgxwYRKLDQwowHDEJ50oho629sBrTLHmeRMYrmCOu+eMFUfjahjQLTDBVoyH9
mJE7V9haj2U6w/HZcIgkcDMjTERskKJUbvh6N252cKG4GFkKq0GZ69jGc2uC2YK7TW6jkF84jnzN
lMeazXA5IST44kx1klTZpM38YBjnSugWwFy5Js+NghGeQfx84f3k5mcdCY2BsB8cOsSqZE+FylMC
qnHD9HJaDI87TItu5F3cBo5R96INbqd4hVdNR2dLlLFqapO1yLsNn5lD1WbESyhDn9v2xoFuzK+4
N11HHDPBRWkW87XwV2IcjpZc5jIPU1tZ3y2uj1Ld0n0HPdGa3gaUAO5G4ZlLDLLF4AYrx6AiqNQ8
zMj7BHxq4i/5NNy0c7uv+OMnaV1g3V5aSVLPZbWKsW3CN7xVsNimjFAZeJgdmtYbBY2U/HlvbRK/
mIsvMAh+TFPwaSzHkyy2j3VCgpId0ppH3qs7w7rJv2bT2oc0S5cvPqKqoLA5clZBqm+EoMdIsOm3
bV1R0mJc04mvkYosYrQxzX2WTD6E9Tq23qsxLkXq8s6LFGYwQfTZVdFWz1O19u3gVvTlo8UKrJqg
VfdhLLiNWd/xuHDDS76EAHuP5KC5dMMKjYv+3TWzp+T45VFEoTC49oSVQUAHbIZhmszg+2Zs6VsX
Skwai4NJvfAA3nGjjf6xlKaxchrjXs/dt6IjYUW4/6uo2rexWZJwnkFBOdtE3XJ7sfwoI4U/C9aT
Cdgbvz+5A0ZkiwP9Xs88/FzFT7H+4nEMQtKdXbGbSjaAOp0f5oqkU8oqJI5o0otrBypzn95kHYyc
hk+1UOP9xK4PfiF1iYXKFvREtwrmhjpyNQaAG3i4nzlGqp2QQ8/m5xvquguUV7n7vsGZZvvePmqI
5DWgWx+H6ipiiJvJ4iCKVce6GXih2Tsng0KlccArRMslTe+sOeeorUm3E14PptuY5B4Isa98k/om
o/95RzI13xKP4PxkZx/j6JubsPa/TNQLY29Hli31az0Cn2q99mq4IWmHsP5w1JuZtzdmgtmOztx0
3Xfp2+gSI1EuOEmfzJIxEIssFBus1rmndQK4ccdbqAB6rIV2OIxYobr8/MEn1Jmw6d2rOD5ip7JX
gebrMAsWipQ2ZqzC8VyQLku3o089VZMYhA4UJIhWbR2Zzzvy4mpX+DhQm1aaWECIA+X5coEFt00P
5tKPym9WlHIXTvRdOcpiFRMV2DpcmYkH2MtseXsDQgJ8SyvTwPLheqRzuBfSdMcf2mwUrhSGA9bf
2RC8iHDptwR7LC0YHVl+dS0n3EFqWnqCJ3s9sZ1YD7MATzGVh8EzvlSWyXvV5A9RV70bBt7wyD1J
s1S7yQOOqTyqDzD/XiiOPcQzISHA79VFlFKvndyG6wDsfRONNUc/v2A7q0OsKYm3iT0sd7nTQeYu
+kcQ8k/xoHdDR/bRBaa+gsr7Ix7MkRExfWx6ctpzfa4D0oNRQu6xI+VaspCEwxSGO+MdykJ/muvh
ULAjIpZupoclfTYZpdonQ/aQCf1qTVPKPWhwVhyLr0pPW7TA+a6q2cJgYGZ4G2R/4Aw6gBHSz31K
NCqS0bqpbXvfjLCsjXbj2spYd905rss1+1lvGw0ztkXR37t2pXdilATOSs6UwzEVlXdltqh0NOwt
zfztZ5Z3BGsD0KGFotN267qmbJYudeDf0yns8/Do2sZuon71OBDzWGP54KPbbH2nLp5bHjJZOn3D
NM5jlRjyLhrERjnFq18Pj9jTPT4NEXnlIra4BzTb3uEld0fMIXZhFPtEvKU5c2umyQBnw4efOS5e
GNBd8IyjbWUH1mPgN/e+7G9kU2f3vdHb1yian82hcO90kDIRUQtyrHOL/vhJ7nIjX7UZOs5AI65b
0zhE5SRRbWYas9/2Xr6cp4GmhmFLeDLdFxSl410ddz677r0/cEoQGqfGEOyQSz+6mOGp9MRFV0hL
9LfdTCqNLpJ0xW0AWEkO8S34Nb4T1ceHhL4gmCZiH8PfPIYD5vgaO/J+mjhTKbMddmIgPxD5s7/G
PiW2PxEfcev7Z2JBJ7vrvwRt5FIKljEASRQ8GFKGBdNnO9IcSm1H9GSDWNA1MglbmwdhRf1DFPOE
qTXSUAAUaTU2ZUxSE2N4Wn+lJRmKTOQ1V1uZ8S7iVb2nwUes+rQvCHDy0UlH67MGzpdZA7t2/KEg
tkafaLsJy6eiWGFcKhZmvrBD4fdvyVTk0+p//4JBq0U/pMHRnAx19LlLzyD058kxHqAvMLqNlJq7
lPGcs5GAb5B2BnV2ZolMNT8n07RV2ew8cUN0rmk/lisPaiwp2fYhZxNHM0HZkJLvThoFDXFc3TU4
Cp9UzMnGqedNatbjVwd/3v/i6DyWG0eyKPpFiIA3WxL0pCTKSxtEycEDmYmE/fo+7MWYmKmuUpFA
5jP3njuQfFq7AwGYpnTOdvToKOz403ieBjXGQzXLVQuxcUUe0Sdyv0dK9H/BgjqUsQ17dAVaMvxS
IdUeXgDVVSCoTPu4dMFvms+UMIQdAS/gWM4ACwXJOqr4EMmYwDwxZrAL+m2K4rUOnM/F965qYfwV
zVBEXYMyy6KT7qlmcv8pRxEZIzQ6zxZTuaAxV37fgrRIRuApSmJzgPKi05fsg1jCcW+YE6FQNqqZ
+b7HaGkY7w0bsn3tOtBY5u4ZECVehGZlFhFnhh+hT8H2SQQzm0EsBGmTgMBss/04Yf1XvAZtULyl
gbNfHEhnKFa+A+Ja2PPuIq/gC58xZ9lNfWRC6vPBuG+eQQpOaH54qXHJcL48dMQE9wOmiK7BeIRf
+n4MiNlN5VSsJVXYQY8V2UUi7pTIn4oRNKhsQjiSlSDppUP1P4ihvSt7M8bBLDeI1D1mDvVjUWbt
hSU6XaNBoqjmJYxtt8nX4P3+HNb2u6pc0KhYTrE1zPILOYAssu5c8DcD8mYccqTkQtY7DKAQV9D0
bzE7bfi2CJ2hqannnl8z9Pc8p6NCbugZBXUUlwOwkHalJHAgbqzhpZIWuOVq8qhTGM2moByfumLw
bz5vJwbj6D6kAXZCMp/uRtG9eNid+vXoxnz1Dybyp30JX+40+7BdI//DMm13ZBlrIvUqlpDBPoKO
oJ3JRQzB46UktqP2H4OQbL7sEuCnWCnkpfuC8L8FKEc9RPj5y3sLIaBZgN/gpI/1TRtV/I6Q0wsQ
lkkGjKVbwG/5mqDJ1OhQ/w9x0CQ/pUcqYg8FbumX38XULyJy/5kBDoXwi238t6WWHJ0kdl+oiyuE
fGTxsg7II0YMcNABY9cILosqjhbnLB2Ck3DgJRBD146tr140YoKt1GpME7VLbQOqtvIJ2Bq2I+BG
pPl0SGJU1wWa1lrUMIEJ+0GMJKdlZSdlfUccDD91Mrc45Wv6YjwK7bwlYZJ8lMjBZR799jckR1u1
LHm0gSPM8P09PJg9o9g4CYTccJIjMTHrIE46i3FMxQy+xao+lPqb3q7azgS1bPnjoHsXdrTD2AMb
Lfc7PMzTW+vK+pheDaWH2B3I8JpTQHKNzYET9t0ahxo8RDB4JynInDSWRKyHOlWnwuc8Iev1Eobu
mo8RJYpVfg3KOhS2u6/L2TuU0n2vjRIqPKZ0NcFBgGOUe45z78pzThIeS58G17nAWL7soyof8Gj3
91GCv1Uu1laO8g0b0DHqbpXWbF762yGmE42GQYNqzQReJCt9TaI/Cd0ygq1A0e6XKObQ9nrS/8jR
DM0JHMqJ1DSyYEk7Y8KArcDf2EzQVt1MtNnNTRmo5QQ/nhaxvPTC28LWQEpFclvYi4UHJIkjqMKu
obZjkdLQ+UiEMaA7aSMRu007bwqfU5cgkKLDDphhdUWygL7YsQ243E+ghJHoNvQ/tCZnylqrtkGi
e+STt+Ap/fboRPU2KRU48HSEupcWyAQn7N4uQbVotdU6SDF0Dy39BqtckuKK6EptpRDjYUZPwfBG
I6mXAVmucDcvs6UxtpfywXNQknDzh0wfuH1NOCNkDxgEalpVch+wWFo78yOIbOsqK59yK2kfswnK
QFR/T1RvZ4xtYYzc53nRptqq2/pCBv6HMNDJ2Da+JDciCmapHEGkO7zX2dqbPJ7AGyqUjSWysQ4A
i5bhGjBvs7Mbdbg96mts2XuV8DHXWYd9KLCKUxMA5CD55qkL+j+q5Yr3ShJmliaxTyxA7ACewPJ6
5EoMToYIES/M3Y4IgseuqRDEELdzbO1xiZchuvJqZBs22supszrnICGr+Sq8KCl5UsXyteBtY7kK
/Ig/3nLaF6KTeU50h8uL5GHkV+AX3RI1WwOSrxn/eOurQyMdwg2A7KN5uYsswmxRGyIALr8xAJdY
dhhQBE35E5Wie7Tt+R9yQNLPfYPgg7GjEZBoFV3+snGulnKTKR9yf2D+qzKtz5bp7rnT5UFi9sX8
ZxpQhdqHMk/m+9R9qyLgohwpdBFjmVCoWySsBlJtalPpd+XIR0qUB9VFSH6KcLh6I7IXNXdDPEFf
S7HD7p2ouKsIOiNwGGZbVYycg811VnToYZ4/jWN+dhf4BOhssMwRNrk2VFmcyvG5Lh6yrs72kFKe
wApcmg6TNxzQrVcGgD/FUDFebV4Gfs3mpiUDMup+dOxpf5kjbnBUhyeLoJ5NNxUvI6p7DoINfxyV
TO9hwbdt59CgTV4v5SRjJrwrxQAROHW0cSPETqoBKUou86uVuRBkbjYWci0Z8WXchl1wXxojSqay
xcJpiAXyOrpvw4nWTASfSbUgNqBGwzJZLdnKYgsPrt6NnWCK0pMJnAf5Lo3qc1iBMO4tETtLJWOT
2d5qqtPXmU3VqlL8s4QpJdvBWlsiObYAeU5RJC9DGbyD0yL6CARH7m9F2tyDnDkpq3+0KATRRp+n
m9aq2k8Wu+BeEjbASBFJubGYX22AW8x1Iw5uOTHRqr8NRvaGR+JeDQazlRlhAm15Yhf8qIYHELiQ
fidBxVL/UiCtJi8yVghqge5wWTFWNR2+FJPHqtUPws7ztevXSMfLZ/poxelJddCqS87dfiNJx+Hi
Cv4AGS8eWcuAp3b838EaTK2zHry9XzYfvJzYGhqk9Q30FxtRoSrPPgd7aLn3bhdUa4pmxAs5cr/U
idLN5HNOR2GCdrzbFXyKuUfaNYG/dXQo0a2snIkL6bYSmIL+hc/4npY25DegZLbnjPuUQMKZZcM0
u88A+dFO5qwcMZau/CFgE9C8GrX5jMkfEbo+2bU4Iqxo2Adr6jyrx6Bs/JDb/esrdZpCzRn04QJq
pYQeoTmYuwX9GCdQn+5QIX+N9mvnW+jW+HyW+qgJNjayZ10FxCGF1sbTnMND7V760q5Wu4imv7BX
Wdg/2kSPaYg6rgb6WIfXeiBbsE5BwPo2kzgmn3+dOYNM8AKi31+xVYJkCd8GAc3GsRE+0xGupTav
nG6oD/ROg+5ESPXgo+uhoAUunbcD5hkXRRWTCBoIbl1EYT/JEtZog+2jpmTc5BomKAVqT2hMM97b
XXEXtQ04RDFuKtO8Iw7yVUqGvyF7LaTiNtBMnL84CMlUr6anMnS/C5jNOQEOWos3sN+MOttzoKJT
b6tf4Ks/bjg0cSvFdYiStwCXTSaHByRjv1LKC1fP3xCUOcgNms/mjNyv2S4RMEu6uR1PIfOTZkNz
Xa6ciHBuMxvvcTgw5Zz6fWW0r2bq8fAZRk6xUvmMJ+EGJ8EnAksSwMzlUYH2OyXKX5NxExCF4Ocs
x1k1twsZh0nPPNjxrPe+BOCtcbF2Huw3qw28mJYcHQraNJOiFBt/ty+RLjQd2WtDc8k9HidHYgiR
A2Cp4KNDbXpSgQVDCV10FCTQaAVJW1Xtf/bEb6+8sDh0t9W80NOxgXG+Yge4jQoDblZn2Ickmxlq
5N3Gn/VbblpU5STSx3ZRbiSP6UIHeWtX3nut3I3hk7dDyky9kdE0bEPATqsEoM6m9AUhjJnxWNQS
mEL51mpGq/iU6s1E32EZjnXMutkFdgN9KO2x2HiCVIpC++eopuSwA3stI8os0izcoxDC3Fl9aRxG
jyMj6MpjaMIymdoKzz/0/Yn4j207OP1xXBaCZYi8K8d5gvdE6E/Xnhyjqz+acnmao+eiuMEFMUIw
8Rk06mFDQj4zKBVrz1k5/wyLnMDMZ3ffI7VdWQGp57J6j5yDTnJrk8JuQdVR/oKwOemaxtB7w3YC
xJq2etWb06lvrVcXy8CaxTvfsOj2U4RAvpRrJ8kBJeNgIa5ewNmuo9jq8/LEaIe4MtfZo6JnzABP
iaGP99mm3DKqHf/B9EakwjnqIXPvrSmP5/ELWhVC2vmrmZZh5xrl0fZJbMiVoHtAoLwBFv3rDeS4
hTHpHuadkvYUi1tUGso2mxZOPMEf+2k7myu6RYU7AXgoJ9hT5JBb5ALdjtMmRIZpMxmB0yzXN7hY
iFLmFW7Q31BPJ9p6/9IU2dafXaaGZQhMb+AHFRQAWzyclBdJPR3QCB9DXRQPYZuD4UXgLm5hNuQ7
HzI7fwJfCDrAmuVxZDyI/15xKWXzxjISDDXtM6pRc9vi8NuFnbXyE6BQeJqrOMua9+TW6SAUgVWp
5l9uiDsGSWS/kLgXL5DBcDlwLFAskObCfJGncz2QeNgYfbkxgHQgghIheDUGn7kRbkxE7nEXKHMn
AbmtrEUCNyZGSpe9swMeWpqVuEOg9ZXa0GN7J7vX4w85reFrOV4Zo5ojI2oGa+NGDMvBh5aj8bYe
iT60jlK6/whSZUhO8bH3JnVE/SseXLP4yxLrvakKf0NHZrH1pQIyCbDXxCRsv2kWwOREzI+Fua3w
6XPhI2kftTXtFYTZzhLLASC8C7Axiye36UCqDD3mwW2eUedPQT7fhRzD0PTqD0pv/wgFSj4PQ0Av
hYClTSc0224Cr4PRwKVq0uHS0ecjdKmjDajtuKwbUi/R98xLUz0lLQxnZGv9ZsowGckFh0mJKoqk
vz9fc/La4WuUi+jQUzgeeqEeaDgfytIat9Kd5I6CXDAp6Ub3Htph8RAEdDCyZ5XHy4LJsXFhWZH9
HfWiONVtJBAhRkd8Uj3DNf1YJpOOK8OhXvA3PVtLL9TfeVf5p4XEilXeRxw1CRTVCmcrwnBGpkk5
xNGUqM28ZK+eaOEq1/NPU7AIhCCA34rWmoILjVzUZk+OHPnlXCzrIhx/TaSWsHxAK6cJTYBH/QJC
jEvRZXnnqYJyQQLfs8iKWWg6zTELUIFP8O3H2xL4tg+TEDHWGKSGI/JuH3otvnlWxMs1bEZKe3z6
Vc7gFtNBuelAeu1I/rxU4B02y4jAz2ZmpKFQ4d4g5MZjx7Kug3aDtAJQU6AU7gUpNg1eNZ4ot9zC
DvZX5r/F5Y3tsav1WOCdtF9YDbXLRmjKzcy8c50s39OKMc10gNn0lhmh/nuuMIGR90sUdwRpRCFI
WJWsBYeJ2rQph2tU1PqxEJDQobw9D3VrHnpVo9bIOJAz23pxgCxAXv+Dl0LKRGNch3Zgo22ZrxE5
V7uE3zAMqvGYLKANSkSGePrei0VccIkWLxNsmtAR/ZPKi+RoVZqtCjy0zOiN16KhCtcN6y8SiJJ3
v63YAMOztJBy7AwUX4++nYYn1/NeWt+jHl/ekoAkmdC/cyfxU02YKUzvOg99HPQJs0vvzqNEWJuu
c+U/L2ZmxDgfmAs0KDENFcatTQKczYdODAPCcaa6U5Q8ejJ6GJOdMbjvRjFjXgHQMETy3XU1pagT
/mS1QtLpj0dlQE8evOAQcrKTsRFC1eje8/wn6dt/efqX6rHZ3cSgrgrujHl+H5uNlUBQzFN0Gnz5
b7aHlxHJL2c4aOacJtOxruEA0jOTJ7PpkT4ovFJlK045YKfMyf/CRbxHbMHpcHDcZX8OB0zCLhcv
TfHRdZTFwbtV+Lu/3GRk6/GrzRw7WKHMPwvvh4nMP/Dnf5HwDyVhelw44R0N0PMIrUtF9sHOq3On
p6fps2uJkuq9ZV6N6sEW/o7semhG1YfDjnw128gtAa5A5LlBbvNvGPUPS3mLokcxMYSATdS8GZNo
686NfYJUSLJasqhLa2LcjhQzJuOOTZX9xZb3whbCfU3m4m/W6ECigtpokJ6+VCOeQcwbd2AKkQ3I
GS5eys4Tjc/TkBmI8rzic6AvXidJ6scmfmxSgAN1X1i+dbamZdNYfsP/lC9b+uHungmFhkPPADdc
TvVSHaZcfhVlQYag4T2My4fXSXOzFHMb9zl6BzG2+jBZxMn5bv4kXCth62d3oNFB50lXkICUY5WA
A/llVhUcNzI27rp0gEVHJKJtWWcCrbtnXFPZynJzQEIi7+IC/sZmaRVtHqktpPQYwOQ0/jWPSsdP
w3+pfeNvWv5x8lm9ly5QjaBnxjARrxZWMEbgepRbfm7vmA0sfWDZgI1RW7IQGmDWYq8REeyshMX7
DPDj6GdDvUoHskxGN8W4Sp5szdsby44gVNaoKZMR7DvhsgdXdwcnT7B0pAoVc7clA2A6mvrTsM1v
ldWQvGpdnNpBMgnKk9hlcPg4FO5rOl6CvldHAdlwB1iUxaaAxB50/Fic37ETeIRgmwRTWb55yaOR
wLBUHmWQrQ1ain+wismgAlBN0NVuSInl84yFUq9m4ePWo79NHDpTWbF3qzm51n7gXbRfl8+eI4/V
VBV7v0ZwWUz5uy9ukBnEsZmJpGYBOgR+lgXQrUsZ0/e8ttJ96pV4bUrvPiw4RoDDMlegTx4C7GT5
9GEnRPDMc5idSmS/W8M+Rzely0SoFsQ484m7BgEN3updEaIV8GsVHMZgDOJ+AWHLxn03RNo69gHN
ZOK7D0gu9AnvkdrKKQerxqg+shYo7zRyB3sByEVr5rH/0xz2WKTxoXoFq6gouUOnYF1uZLTulk0V
LR92QyWFu0nfUUw0h8mmF/QawsBvpQq5m/PZzkK2yTiJX8OE5WyGgxOcIKWw15qQ1BmD98PyOxTz
VWOPKdk+kNSus+cuHDKqzKDc+TmroqInkiubkZHkeTyMHo7O1P/qR/55pW7FWo7+4fZviz+xbqyu
+Ry+wNp5pPBj9hHO+xGp3Jr11cvoZUSCV9XR6sOYAIwVI/rYKyoRVzLt11ka2at6Ce79FAA4DEvS
AycKpRKnU8kwbuiN6YNpAv0Gv2EUBCNqn6h/mkEYOV4TF8w5ydBDKTG7fxWNa2ArBBjWZzI5/uvo
O+wEnYOBsX7rR9kvFywQRdZJMvhrE69aFwMFCnvfyPUfiyxCOjS0P7BfGNnIiPceIwhASeYG5VMb
5AzVlkOC3AbYgwNMNRmTdZipKzcaEEsx0AsjqQIUnF4G1oxHt9fvtYAaaNwEhQExXLhOqy0wS8V0
BR+FFr+pIw9GQ3YEwvdsa+vhgaBk+x7OxMmukEf0uSZifZqdXWmfsYX94vtbKQN7wUQjijIgu5oI
r1heokEqSL1v7fornYLrZAKSnxmXnafq6BmgPZvCO4fZcB1Ed7L85N0eCC+om2zPExOuMu6tFdcV
21rPvY5hdHQpMdmMJKvR7WABVHMDxy514lpHAB6Ck1XP0zqz2CFyIeC8tFhDoVcLbBbFWAnIDSrB
bhtBfe/1LkuSImDxMB+5BFo8Edlvk+mdAJW1cjIeIXYmJguctQXFICu/uqpJAOYabbwIA6tgB/mL
9SWtkk84gdFDlTdNSaKkVdGowPTC4/meQFtbC3jT256kd7PDBZ0XCtvkyDsk2oFAxu0kxVsmbBSM
nrMFSTGvZybuXPGRe0PJc/L4bKdInosrfux15TXXpQq/ZTG86mk1jtCB2F5Hu2XkfOHxowSYEVEo
a/iUVjFvknSif7ZZtBN3+ohVw1gZNtS6XMlrRKDGyg1StiGL++dkTAQRMlIfKgOVEzXW2Nh3Tf4O
ROGsrNMk5ZOAQE/pyOihoCWse2MrlurBOHpkGCQ9PTEOHknWr/UvMNs3R/yrWt5Xvy62ygHL18pu
HTiEIvnDe+HhO/YKJBSm8LeZSuFApx/WZUQrmQjFV2w1T6ODfQ8EM1pLjRFmtp48M31HGTfGnvjr
ywYwmwKOxO7uCqUiXFmNqsCycLPkKZdaGTwJs4BqH5XriBQgkKeOUH96FH9JQPzKhKZDzwSkWgg6
d/3kvo5ER0Kvgq9hMgiqZ4rmxnHErprNLflShLloxWja/2Qh9+ewmFiBCFZwiIOvNKjZlJl3RPId
ew88rOjxQExsmhlZ0DAsy5MqmLwM7bxm2fK1ZMw2ZNZR47OTwx/p4iyh0pKC4A3bjCCVWt/GEr13
9LtLF+KcTBFXDn35WHnue2syC+xbpBjzOcrMpwBcAkPJaNnJzHiz5+LZq4Dp4ZliwICQ1ydmRvDW
9MN88Mvnsp3ekdfa8Ds4khPNSHFRHMCDFZuIMXIm0SAfKBT7xSd0xPff2fIWzIfv+UFjI40ocRcL
/rb4ntOw3IRY/Mt5g4yNS94H2F9O3VvtNNtS98MpGuZNkbOJm0n6SbR71hkALfS6s7fc8XpADdjM
KckkLqpAljFyVwf6rct4lO1TN1vLF9/li+Hl+q7vvK+ameohL2B2LDpas3d2wF90UJkbFZcpAFVH
U8dUwR2DabpzOUT3HRLcknW4XbfztUnYSobEw7R9cpiXVG/pUs8d2IG68mGa+Q1v5HQ1zHCKU2DE
Sk3n0OgfS58wEVXAiQI4+hCMpJvlCviJ+GMQ76xGxgFn1LyeVCOAGws2QAtOMpz0pkzRCJVJfum9
8G/KuvWYRVdjnFlXioooSPS7KQwSDni7PFoDeMPAZVJPgaytbN2VFWuv5abxdB7KcXkZ04HUDPvZ
CYl+6xn/L0OxxLzy1k3HcHRyj5jWGw1PV8O2FPb3iJqnSv30irM+hiwBgjvtrwWQlUpD6GXMtyqL
cbeIgRsyl3eNcFxmTdWxcwGlaXYcSEgt3iiPxN7RPmPNKdRfJmimytSWmwy1HhVHtiexYl0uxXLM
ctrzHLh3IP9N3nDv1qfwFnhnM3NY2bpGa5ASBTJxtLDf2bglOsYAJQZU7Uv6Q2rxTye74t4HtBlo
8pq8aFhBZfsIVfg8Kk5+Y4awk4/zKWWclgvggUGBTLrZl47l7djPPFoL2zdvys/pALqXonOmxkeI
5KVrJILOCvRUS9npELHHi01sOK1FWB4atbyBdfzKigcjsp5nG1yxl3BSzTeVtledK8aYfWp8Ezr4
f88DcIPL0a+zYdunssWopX4zVIQMyu/B3kNlxWU/Gvmn9GFuy2Daugxqh7l8aMcgxwhlbwu3kHw0
IxJZBvWkV74mGgB3j2Kn8yWjLHzrKz2yfR5682zaycEMmvcsdRVPtCMoKOp4udHRwxzCyECiZblZ
uPexUHjLTkxHB6ZUYkDXqcoMT3lWEoToV6xcL0seOetQzLxMt1C/Oelw1/d/YVMG21l224IFzLqJ
6mPXWfaaXw23NflEstMhtojDyb03JLnYs27vQezWyn9wU04/fg8IcEg9hwDcR6D1cwlfO1bCfq7U
S9TpOCTVMdLpK7mW07GunCBOO0Tgaa2a+2QsHqhz3RWhWM6b27G9Y2GvhMp3aLlQLJiNeVRSPOZO
Ml9CT2/6mvyfBrZIXPjYr0KOGmxlpBbWkv1q09oss11hg6mJQNy6TXAKQlA3lB1s52+6lsBn7oqH
zv2fYfHJnnQPV3bfkiZ+TPVEn55h40xUyfLbhLXZt62NXI4r14UdIxsPoa7U7dZ0mhGsjwsIqqlI
sZ6sJ0d9go+lr484EyJlcmuk5MexT0H7K7Kr37TB3reWXeeknHeka556GBqnBGK3Q3iDmxuXtiXG
HiFE7ArkmCiNboymIMFh0aZnplGfSHyW56GgYfSsttuYrZtvbR9KK221vBsS+4CriA6rFprBFbGq
41Dj7CFq76wJH1/ndeXGJoHJFBLuBzCbhFj36YkgjQVpgxgeF/gHRRhOGxXx39LK889oMGnf7QyX
LovEHXOObp/5ynqiXaAib/5wfpIkRIMM2HKfpoF1HUek4lYvsrU0mrPlme2BLyi71KLloQVlADTo
0ekzucdH9OxD/onTsEMdVSMnwENAtocnLiFwoj0IedDcDDS3wiqjTfJehk86Mzc3NcTI0ppLs48j
b+ZV6K1VxuG99ZunZm4iZnhU3wuT7BQdMk7KbeRMb55ykLPFlLBEXtcfzkR3tmj9FzqIeMw/uDhH
1WMKmAJeloz7diei5oJuCI2y68DHwFzRVdkpt448niw+cnqMCZn/Svf9O/3nOjQEFaVUl9JI/3wn
PIOhoSFNuQCBLyDts92Xzj0HCJxu7KiVR+Tryh7Nr45LCv6MTfBggOSCUyEMLFYHH8OCuChvMXp0
1tEHQM0ypz+Vt8hrwy2hf1T9xhubz3ZN78PEaKMxDs7JazFlRyKr3sOSGFdPcEFabRx+px0BjG1y
qPQSE3xyIE3un99HYA6g8AvGEEI57EBzoFizawENIu0j7NOcqFpGZQW5A/hq1j62yYNOeU7Liu2A
tny2rHi1xziqCe9taKWxEA8knaoem2jVCQaG3e9UewKgTerSsYz1ZqNT17/0FtbgMat+WHQ5iX/A
0coAJ3IIu+sHAK8F48s8CzddmFxUDlXeg/tG5q99GUw3JE3anDdyhugJBu4ZsjBxVfsuR56Xs2mM
HcN8tkXPwtUqkJdY6ZHZJqkOSpgxYD80cEDb1ollPJdjk54BByDuWzjncui1e4J/aFVo8r3QJN+b
cO2tP4VvINx+/JvWQnuZOgSzu1EKm0dBjs5Guz+BEP6HZy2CNT6qZzBB4Lmi4CPURnW0A0nOcVkh
QkUGNE3BDyADgi+1+G7DbHwow/I3S4d0Fw4pokmzHE/w4qCmX5nx7EodWRdyfEkESTQCVPKB46i1
3vL5Vhmc3Al+R2N0zd1odMYFkTXmGHkJXbZOpjgxyy0u0k8VryWZcB1U3sH3j0sZCViaziN/Xboy
xcS/DcYzVD299rvh3WHM2RnldfLMFzBxjJaMlA1iyUmCuOLgtVM8V3fBLXK0SV+G5r6bk20hRlq1
jrBVzITaxIGRBSjSQnAlfsZ2UHTJS5pQcGeUg+vypmH1quMN7puSo0B15j9YrFTYlPBme8EJHeYa
ihBLYZE/pyOGFjlGbymCNtDJ31RU9dY2oieN4H89MWDiIs9hGqthQ2r5ZRy0tydvZmZ0MpTXII/2
LB0flzT9LCXZmWWFkm7Gm5IZ2JpIq9n7hfxLrQEnQMDSRuJ0YpOC44P9rAuMT47ZZZA+o3j0gftA
tnd2jQ4d58apulph0jD4xv5R+dD7JgM7WL4UsWeBkqYddaLk1fO9ME4ikGsUYoDfjLVj4oqwWqzW
UoYnG1wwk5pAIADF+nAjEXtyB5L8zUhIzRgasqoahj+3Enetjd850Xx0uO84MJCvyEofwrxF2kXC
kAtYbYaftJoH9s9dxo+DS3Dt0jchy6ZL7HK0Pv5Qc6kU4XocI7G7ufU2ekKTSlzTv24UZJw1iJXS
sNYrodVLtnTA1HIPxDISf7SR6XYYq4/RotpoJH9LhhGfgYHCQSzY+ZeAJBnzJJL25p1/tucWo1Fl
Pcw+ZZTGobCwxinuFnqClQZ9u+vT6iuff7C3wA6T1IVjT8wK+9ol8w66dgiCKt1fq1cXjHUVm66a
/ckIWH1Mw70E9DJM6Crz7cBsnylfpHnIWqI7M/sauDUiwERsOMcoU6Gcc18s6FfT+Z7wLb4gVbXb
kqFnxM5xJ3vx4Vs8cZRnv97kfbruSDlB1B6KKART+A5xdyMezhDnlwvMO/7FfgUblM86U7ExbEcE
seklTIlnSQy6h56fgb2FsZ0KEl3xznJa6hhpIAgEPzznihAtInOR7VguoDnAgBTLtJPBTWvpBo90
IP9u4VvbtCZG2pfM1KlWWo2+i1TAOLSSEGxEt6pG7PyD82T2zRFLzMma7X89PPn+NocMj3aRIwaf
nD2UI3PVlf3Vok1lcgiowd3zVq1n391aXF+aC7AzWhbuLoICNmjupkWXYrrLadTBQdmv0Lqpw1xW
KqaxMIKo7H1ZHL2l+Z69pLhMiVlcGFBws2KOWIv8weluA8O53brJxLKeWi4mmJ7rekaSqs0UxBJL
TPommI9KerALSh6rRB6IRwHrZlOL1Ayae/9NT9GGze9W+GG1oorbzy7yZnKGNoj3biW1/Yie01mZ
HXdFQGWY5zvPTaHG2/knYhrisHsasKpfs7+AAtmDkfdRf60UHBKtyCQz55r06gMaCib+4RWD9loZ
ZUMgRYfIMfR2usloxJunzNA/gWTh1yrgenA4dCDRiwFNnyKIEY6JbLNhLLH0W+Ti7qVNpLEWUtrx
RMIen9o4xmFnfzmEnx1b+QWJKDmkGfncI7NafUM19WAYCbw9k3L2Zqfjo2dypUwqX6WReQ1b9RQw
KrTr5dFqGU8SCB1rSV9nCbS6ZvUcDA7+OxgrcVebG3MUcq9QjDCoazeVnI2VluIAayvcodPPVtrP
kP67qX40JCNhZZnLfpAsDmdZHfM6JOXT4ncPgxqBx2C+dkt4Hiv7R1MMbw3nZkpLu+dWJW+ZtI8Y
+46NIvZFWW+asI+kaTYyAc042k8lS3MSIGjIqlc4a6jS3wGSdYdKLlRWxPdWRrSqaGTWuTk8S1yT
cO0fszr9nOFLrdjuPqIDf3aiYOO7008Cyja3oiPiFkI2OlbCkTEcAWiek9RhFjhyl9vLFWnRV1Xp
jWDiw/venRqF9cZnQlgvNy8vVFC7Lr2jW/cPEd/2js04/ZTZReS/EODNGvaECao89g6pjYvL0IS4
LyP2W+RCgZyLbS/NfGfYxrSRhg8GUFcPeSs2k+99EoQSHAniA/Rxc6dFAiJLOiAsgRF21iP6cM8i
NM1yjGOt/TG2aEzi6VO62VVoVHMRmWiGvMoUpByIvsTJjTip1O9/7J3HcuVImqXfZfYogzv0YjZX
a0EVDG5gZJABLR3Cgafv7+ZMW5e1zSxmPxtWplllBMkLuP/inO/gb8GTYuilNDs+54pZl27abVHX
TCC9ae/k+esg7RUJmNb0DDoCn1OOKMgoljJEiTUJRmLHqS/zTQAbcQ1fDTULdxbBgqTFPDK7q+mY
dHAdIQxvAltIuq8KFJo0XrXNTr+UH6kynppC/ko9noQ01wg+OG2DflzNmvWW5y9n4RVrd6wAm1bO
74QIOJRyKAnTmCTlrHI2noeGlgUJ0zpYbDiVYW/F3r4OfLJAZtwuZks48oAnKqVKi7PhF3BJpiL1
iFSathoI/cMXEYZnMIT4Heoeigp3eB+vfJI9Tw1g5x0go+fQifcAWsWyY4KbCaddR8YhjHtakoGX
r8Bp9giMOM2QBQ4TwSm+Nk5VEdZX68ENjGfO9CA+CPJ3tyPKjRUTwnPTNcHanFBI+xmN/sgMaVe5
weMqyDFHTiHpAQPzgYB8gdGqLBZe0Htsr6UweZw8FVYSi+6mBoy99cuCXDRio4hRpKhkvrdGIvlT
vLD0N+8Mg6+8LMYpZgEruk7shYFSDjQMYLh4+sOJl0JFHD+njkjleGz1BgBetm6NEY1fOZoHj6g+
q4jkvkRRtBtbBlFgeU+BMd6QdbiePSHqlMy4jQhoVDMYJE9Z0yYZquTURcwmbdG5qOXd+VT0eJ0f
zwU6weGgTYOD2iv/jt3UHshHP3cSdEFC0IjXuFBq3PZXUypMefmfQGEybHT3DM34x3B8e8PR/iXC
Aacp43SpG7FNEBuTCMwI+RR58XivbYcki54PATZkT2hIVGvGwY+UsRR5Mwcbo3scWySbMWdbqIgJ
cF975hIH86HX0DKjWezHrr0Kxk57d/Zfo0RvUoPkQfDD6bKwT+jex0tK1xZARQipVpIwnH93EJp3
TjtXWLTg4ujEfFYUOiv06cxLKOAXhWMwR7hOIXXwCB5vSennI450yYMZmUH36h1W5pcZd89U/+au
LZ9rWawZfJDsgkAWRjTDtGLM0aNg5XqA5ZbIwpd5FZ5MZ3hFVdNd+TOfMnvpUd0k6MV6Eo8R+Udo
0PTc7Gv6Nd4n9IEjc4lANAhaTIpDTblkpHffsV7dmS2EY2lymZxy+TmZ7bcl5ncriK9h0lQ7d3DR
LVjWJ+MJ9OlwgZ8eipDYnj4FP+aRRHnWuOhaSDnrdt4MmTiLkxen4Gfttf82o+LhKZc3P0AhPzZ3
2IiUkw1tZerWDa1x+D0HfPJO9cPygdCB6NLPKLKCfBpWxO4S9OXaFyp3lH9w/WmorWFfx5m78Nxf
7BY+Biv9hIFYolxvFpnJttDKu/IwCfnh+NriaWPpSxyst/DmHibhOD05xJRcjHmjOpcRezQHy0gq
sNsN30fClbqJBH/vZHjHPEIeJ4AegV5nkemZD+tXxy+Su9tmmYAAsdYp5dPIUgSebLzE+Oy9ctUN
S3vKUTKJ+lhiHthn6WOWUHO4pc5kH/GQwgeoorutgWVwXl00g/cNuRD4GqfmHNXwrLO6RK3jmx/Y
lZprmhtrQerwV8Tu3mnUvfXzfeGX07kaXAPzZMnWKE132u3/Vs3zZBLEgdjAD1Feuu6fca4J+jDh
/ebEyku3/2X2+a3Jut9lc9IdIsS7GE1eCBREul73kmTq0A2+yEH9aKbSQ6bEk8h+PeaopqpjSWfj
3VeXRq9V/VBm+PYRr/OHlrcwcbxLmVvjQhKGCOPiy0OWxg7OpV8pXov+1LsxinGAByrEd2yU9hOE
fehPE/dMlrKsdctS7ioaaW8U4ac1ETDDMcgl85jGuPUzXoLjBBWp7Tn9G2kD8mV1sh19hfSsnh8x
vPInM9nOAG3HaDHM/lmzcye3apUNSB7YDCJC9S33LrK2wHM+qNeqcG6qUsWhd534HLNToB1Pn3Or
7xaIi40d0nSSF3NPPYBbEylSkXVwbSB3bGv1Jkndh99k+mORYUaKWPm3mkd5ixBdbkn0o7rkXkoo
ycds8lH85Z+DTLFeCT9emERALSkeNz5WqUWeZLs0sY/4B27ZQAOW1V1OUMjvqXhEpWHQnt3a4+NM
bv7gbJSF9t1t62Fdme7O9hx/32ZPXe31q9AXPdgbd9toyJg6Jq89fVCV0VUwvSNHVDNycyLx5eOA
XutKpgyEk8cc6F3mnia3CIYExg6azWldLRH23LMEDFGS077KEDVlXm8JhyCq1SPpqw/FcgQtQMXs
3RIXT4WwvHPLxMVLMM5xM0A9s6qjm5bX2K7VSY959iwb/bvHNzxWEtbMqksjyDSppx6CqHyVIhrQ
7HxgaylzPwv/bdTFXXiIXDWZ2ANu0UyTBR0+5X0HTCT0NqXzIBnL7mrE5V+4ujhQ4sMk7WORViY4
CZDR5ajec5OcHravJwvGKT4eIdfgcbrl2HZPwhz6fXvVSTRfvK60L9EozK2H+2saCLnzQ3YZGrfR
kEXiYe9Yproebyi8YdtRQ5ApneIqAv8a28VrL+uXLOqKOxDsdRGp4VaUFjXMHH87tsO7gwBvO9mB
jdKQiVUQ0wYRazpcBoHxF5kxUhkxbQeho3uOcd4i+4ytRIhZLeqTUwVMe1WbgEvLWGY7I4sQHRXl
5b++KDe6adqjrdf07bb1jPwUj7CjExRAx5wDbXgkOVt1sI7DLPzweBdT23t2HBE/hYXRH+05dtds
cEE95btIFuKKDay+GXOCz4r+ProiofB/ceEya4RxtqF/1pfCefjLuqBd5yOZbwMt9CGWxg8DOhO3
KwhaInbvBgHJh0Gyew6Ix+skkMNY4VRJh5sLQA2mi/UNFzNPwOAUjqj34UfUZJ9k7+5pZuuz66Hh
cxz7mE0aN30lfyqs0ZveRUnH5+ff8WjJUFz/MW+jB+/XVmjchQrMg817sHTofKEdN2RfBrUHk410
oVRXFpdxP68TMrSWaRV+DvlcXqKpvAUGGWFMmkoWn9hBG0dsfNDpm9g0xkMwsg5kV5ERK5RwUhL7
hgMvrTcmTBUs4kQghrk4p/T5Cy8syY2cKpJkU9O7BFG3xcG+VdrdetwL3zHmzXYudsrNa9TsoTqG
ExZ5pMMXVh3dzk49THB90awzxhzLqkRbUMcAtiup1R6BHQcfvnlc/Y8FIOE/e4l1whREYXctyO1Q
0yuPRuh+z9YLEv+V4rQ4mm7ab62epd0wREy+fENt8lR+VaUXvVdOhLe9CM1ras8fkaE8YNtDeJjg
T1e8rpsszBAyPDpBQmZWdoTSWwoW5SxYf9lBfWzKvD9Qdzf7OX/4WZiPbOvkLFPDvc9jsR8cyAi+
CjdkzmG4ieNdpOmvx8E5NxzX58eQa0W2Kt0wTfd2UNJ6NSu/wFfIv9KXQKGY8x4O/BSsYkuqO6Gc
Vb5qMjSGmVNON8FNsR5Kf6mm0T01NDQx1KgqHaBklfjt4kbtTJadr6nufszp5M4IjkmA7Y/1NOCW
IoMxlo61szkZoGz05B8xh4unH5TG1tH13B8lnsoxr2580ochQyvFlDnbodZvN5kjwWDx0nGkyLNV
hiwsm28G6M1yVol5IqliVQ+DtfJ02S29Psm3BaU3tjITCzMKZ1Zqxaafgnzj+A+jUGnezSRmrMdE
G8JGspWIZeLGOPaqu+o6SLbJiLWCUITw1otqk7vI0mMPZ9wMdhu4Fuzx/LlX+X0QHCB5M3gHlRiX
PLPuqo95H92u3JXm/B71nJaYIKA2FavBydO1ERW8ZuXln18kZwrTP494acgwizYeojPk473n9PpY
M7cQJWHUOIY5qSY/PEg1v7S623QB89vUIeuu6NRnFI9vhMQ1TzVD/WUqiApvrbvPInoXk7YA5MvH
ZoxspBohQPm8LQxGnHYvsD7u2Rr0y6Jt5YEgQGpL0XtAYItvnzFOApL+xuKWW2Q0sw0a3npdJ4lN
z6N2obCbXTWiPcmTrgESagOdyPwtbkY4qzb4bqYALSDW56ElYGJqxD2pjwXjgN/sisjbQWrFdn4K
cR1ZmyR7CJideAUr5k/djGtOFfvDJLDAc1oCwqc53cQuLse2mEldM5wnw0MwP7r0dQCuvSMjs1K2
NTJdqiy3eqRXY0ZAzbYACPBao5ZbixFgjptcwyr+BQZML+aJ/ASIRKeQ9MF7C7XRd1B7xUp269yP
ekhtW7uu/GNLnsOpRjCByA7FJHL8ZNcW+Sorg2adEgvtFwqvf+cBEdO4NZS/LExBPMeE2EM2mb7X
uNdXxBKUS9F0fwuvyT+0CebcXXPX69NkHTBPqw2DYGJ/iDxcwvvyHk6m+DBH4MtliJ5CdWCNFK4R
N/XsUzkZ+R6tzFurbO/d9VnR2E1LFfP4V0++jRCwfiWJksexdR9kpz9xluuTlajlLLlHM6hUcRSt
DfZC+xlsg5kh9ngu6U5QGPqP2I7hjix1H8EdXKSi+kVGfbyyWvGE1OVVSRxYjix/Z+b8Gvmk1BNg
csktf+WIa6TMawTJJTRdtWBKmQPOyb/LHoQn2qKesUj5hqL13Pq4mExrWg1wnrePWAO3nrq1F2Vr
DeoHA0yHuLW1TtW8az1nT/hTu4Ymj/gHHGu/LyaPk1UwTVBzUW/aClxt4Z5jH8ZRlw5/LUW26zDe
/TD83fstyONBvpbp+GEZjr0m4wP33UMUIN+zzDlFDMUXlkrKDXN838bNzi0eAWtgYz4i2Gt54Krh
jiPkm//TgPKQottCqbxgFMN3baTJ3jW+/NJm5Iu7AVJWRGuIsIVpkbJtEHbdAIq3rXFJMV6MM++l
cnsDsJTzYidzvrabc9E8OAjgwRBSXWOiH/hTHsz+FMEHjku5JxSbhaQmOkp01XHwmFL4tYAby/Is
06RCNiPT1y6t1KEwLWZvUH+UjeZn6i9l8QhUb9DET8AxWnc4ae4SSEFdDI4pnA8qtU7kjYmdEabE
bPH3UR455AgMwroM1ckM47uTpPMvE+qON+BbN5KqW9Xog5tB24tipuZueVO2afESz6W3anwr/pTR
rlMQrPtWyk3vuW9Dmpln3ff3mg+OEZBe9INkCDdipabenK9Bnuo1i7BuL7iQGD8/FNaDrc6msGjO
Z0ysgddTkIX2wmOSS+tZCohTP5hv3IPTuPsoKm6ezcJA4RPzRy9Gge7PN+uG7V6ekkjfhvmxb0wI
uisq8B9Va4oDWfHxwlGO3vZsXZeqwhDBteLeJAoi8Dn5ItFp/wO8WEGccNogubZuV61KqYdt0FYM
zIFZjkjD1tEEcAJUP2r9Hm1U1TEx5rgVLARRJ7Ut+rhpIh1S0BdtvK6Ry7pjfuFVSbSrAY4t8Xf3
y6yfyYJsJeFWZlludIZnMxAIoPBojU1D1EUcLGlkyxdbG59NYRsHn1okC9LgpMSYXB+7KDln9ZNA
M2rkPMekAN1Kg3VxTILNkw6dFVzOYKdGMlKnnHUQEuoxK+VJ9SYbhI5tXzLqdJ3wtmrAViwfzPAW
DF2AVA4UdZuTHJvFYsfThx656G5UcQ+bB9O9DkOb6DH7i9Z4yG7abJPNZDeOM5JW3bnBXXRhisWx
6UnjZjMVu7nNbEocyVhwGSBi/1Ft7r9ECs06Osgs2IRKUqk13iXT8pUxRLdoe2iEA46s1IbYXpn1
VxrW5smtUNuXVaFBJIfGKprraDdU7J/yu2rvJKHWzzqsvsLEQpraf1nqIx7yERIjbiQBz1pI51ri
iTUIBd/7JqYta0BHM4NPGUi9ODD4fKWPLA95iPcrNWnm6/e0lPVnW9BGRvUb0ZPihQL/tyZO2m8r
5yg72iZmmCCgIMHuKjtkxtO3DS899qWMYYTrd84xUjgoCPY6J/YDmJXn3JijOs6+OnSqkG8FtHaG
SONwrwvzr/RCLnVTfMxtw/pWx5gBG2ftFhY55o6VEUsMO5UxNcALZ2LuLiKSLNLbDOvcewSUpwnO
U+W+mbBmrTakV/aBipX2r3rEmKALUAcCsgkzDHNDfAhiCkyjQbgbLfQASRyvWvJ2FyPXC532Rrhd
sjLwPKTMjx5u5FcpGQeU5GqstLNksBAtYZSeo7LlFjYeth4DHgpEMDjRL1ZZ3exWiH3Tupx7kbPz
EwAU3TQ66/44q2HaZLkFMbDxb5LzLGdONbX977n31u3EWgI9Sr4QYf1uQwlcVBu0IfuuRUuHeu4T
k6dJuiBeyiJ5D7TJAWbA1HJNf8G5w5q0IehkpH02x+LBHbfYlCBj9IFGD+D/mAYx/ejjkwGD+9SR
ebE2xcssHe6i+ssvOL+IWIF1NrkkCRfynqBlXtWNSyIotQSDhgXh19OldtubZ074FSWK9MnpD2Uf
OdQoBEDl3vRMYjT6UIDpTkr9NfECH6acJr2JO+wyaYdpNGPo6efQKagaaEByyCpjt07tAOGAxeQ5
7Zr7lDndpW2XTctCOUGMbtofWcW57zbxzZ/LYYMHncWPpZG5jYgts+nvkNvzhgZt33lq3Dlpcva9
J1HkAYSobuGX+H+qWdrXMUk++gYORYNTPpGyOuioRbypGKQ3Q33sjEpsTMkgVkfOMiWm4ZjPbFRm
P6o2aeEwmWLFfKi6B1S2gpwxQafYN8QYcsfJi1EZf2kC+zXepokjB7WHlj5TFllTKeSUiKwK1hzX
NMrSwb7ShAPFOTrqzgPJ5U+59WE5wUvvddO+ekTV5l0NSsWGUMrKYSvql6YckGcSXQ+6Jh3WLq7r
hcIiuUUv9CN7H0MIHYkc+vYSxIQhPk6qhMby6Fbl8+CJgV4aqFs+tPJ16P1wRRIRvyHXw3jZ9/qU
1g2LlRBezUQ7bzdB/IzJnMzcCHNyXWOS8Ch8VpYNwAjPQYyoNEKEMKFEpDWx2CiNZEGUQ3KodLiV
coQY2yIhb8G1LEO79Q5WPX9yQFenqOeLT+ztCm+BxVKYbtsP5yPMmHBdVxYB14MWLJ5hBDD68Fh1
M7608lpd8wTtRNPF5W5iIXjXjTTuIZmQxI8jTkF3syiNTqxtpHFHgo4IhyhZpsXaN9dBTRSvyYvV
+P5Cx/Z9FoBv44bzrzgNSQz7QGCCF17wkQrSqQcFvAO/KzxKdx8W1OBVOLybDZxlmzTtx2gbhwFb
7Nlxs3UoXWC/+leigVVJWreF2fgv5VBAbO72NTsVx6qufXPLOmR+vpk9FRNSmYgwrqY2300x3lvG
GxcnYKhBQB9UDjM/Zbr98iuwOFSRUx1/8SJTBclk7TZQDQDFjuAdHl1uwDccJQAXgqBdqth5Cxq4
DHbbbGaDxsTp+IIbGokC82u2+CbyReizoRo2uGr2BbG5xdTuLMs8Nmb6B2xBdojED52QjYKGR0m0
1jqyZbYg+uwGo4UiBojIMsysW+AR8hF/OTCPOZaxEhRJ8tdy07+yTeMlgDbkZYZ7yQek5XBy76P7
MbXREVvBOkcUlFUtuUqtgIfaLnKvOOWQNPDAhQczLW4l4B42ZQOlYcleano4qF0+P0UoIyN03H/0
Sal1J0gi4D2YNUbuNniJZocdUaeovIDU9elfYXTvDzMlWB+yq7Vzl9UzkismR23/XnbFFz60L7Oq
vknSeB4S92tMxBVVNxQ4zi/Kki7S/srQxo+dof282KJQCDIPQ9fdgsDATc+fVQwsP6wCD7+kQrJU
9NewaCrYXjxKSqAk0XMFDLEOuhcT3CDT8z2S6rOcH1QN/tQ0oA+xRpppKsd7KpEEGirAjxw9O0qe
09ifNj21/gpAw92en0sz2KaJJReM3nlgs7uDNmv5z49oPr6VKFPrfKIq1zxKU/iS0JZYTvduziwQ
Y9oLaJwvFM4Y0CLr3lSa6iwsf9z0bWYjuzCrnDWq/ZLCayNibl3b/OYHC+VhqN5xJl8e/xsMT57H
8W/LIzVyuKsGzHr5A1cpIueLO7P3+xFpyWTz4ytyAVNxMZtY7/0ZVTpn1rql2d1ht0f4Opt/GjVh
9pn49GpzP/jisZ0KN6Nm86XQM3T2n2zub/8YDrybkbjvmlxUitZPfGfnXqd6OYn0WVn+G8C/y4yF
ULKb7oPqmtfjRz1N5yxBZGza9i6oUNCQ/nLqsBP5Zv4Jff51QujtzN1PlY5H1yk84FxWuDT9uf1f
OPv/H8LwMtU///N/fH4XSblKILokf7p/j1IAz2HD9f+/hzA8faafqos/y//Df/W/A6j9f0nP9fg4
LG5FnJ//mb/gBv+yfcsDOmEK27V9+9/yp81/CSGDwA9cuNKS2u7f8xf4uJ0gcDjffGE6zv9L/oIN
V/6/xxRIEXgmdVYQeJbnu/8t0JyaXnNadWoT6Uatk78Nej3UTSLC3ccgw0/USwFjoreaaZ2luudu
Ixs4HZ87OGpYjcSRunwn7EnuBqv9BAg/HwpgwJg8bVZ3A68hy/5+DTzwEE4Mmova4niugudCJtGd
WCOWsySmO9991FErIPTg+siclcaOiQGfrR9u2m+zrTcJbUPSFSgI7KTZWT4jQoCIM+XRDLYujc5t
3EpOftM4eHPKkpCMIyNwmd9I8ejFQBZEI/sv1lTMRiO9b/y8OUZht/ULF0nw3DSIc3FA+Jjnz1GH
wS8cidRMenxLbu61KwDWeNO9uXoaCY5aT7HxUhrlfEaB8uUrlqahnSab0qdanfq5/W1ckBAGg+2c
iYsECRK706q0yvaUx2l/9WYEfKZdyi+B1LGicV3LAL5ghRN+5SLZXimZs4JykgeB7QGqpz9cDT6+
GTl4N8ewPkw/cVZQBq1VN8iYMQKhiqWU3a4bEDDqcv6mOX9yw8Lb2boQh2ri+/eb30Os9IcFsGzR
DmXxJvp9D+YAyURZrZRD7yFTOR5sbDpeNrLMSMwvsxvGdVK7yS0cu98RTpJVMTT9cYi0hVm4Wkno
i3uec0aDbOPQY/XxtfZQ13kCzHs88JfVhZ/+wqqNs+Dg6Do/pYEbbd2WnUuKyqy2ze95BotiNpZk
HbisYVqzug0+OTz5mGuCcBEYW2icw3I5j6jiHdTVGPQ/pNHJYybVyUPTVJbWuIoBxMvEQS5evEzG
BXAUnX9V3lFKuLRsu36wDVIQ3nFmK7z2mKXaq6GBVyZRQ4p0S+h3Qk5fPL7Hs+dxmCP8Co0NCjCo
6BDxkbvF6Ivd3yNBgAfgRClQjeEUkPz2ymz4uaFeAg0lULNnZXotA+D5fHaa6IAJ/6bGtzorP9kY
9VQAtQVOoj46V4GOL6R1JLGR5THf4/GfL+3s7Os6BYGYOME1dvUNCOeECBOc2ToaCA5pZu9dDQYA
SzfHzhFyO3eEN1G6SbACxi9sg4yzZ2xzQJPPRoSCrCnic2d+9yZw+lmBAwtsg5LYbdjS2tkn1V/w
lcAkabyBoVQBTE50KIWrEcGxchgTC+XZTwpPylPRh68W1HbMto7D2HVCBoWG9ZRXGCXRxzzFw3yL
hzLGy/FBpPalHaP+91ia9SXJ9jUrdQsY6U/aJa9MI6Z7YonXbk5qklv8pT3raSEo07d1OQ07n5mw
HdrqVNVs9Pwsfk/KKL9aDH+vYo5wtSsLQzuzRq3znkZxWXtxcgcDLjYBgcQbbJ5H22q645Q77xku
bEJp6+ooevLA0mlidxZ6JJ454x1sh8SnsobDZ/xhMPxP7UOv33cUpj3m5blTyDLLoTyVqjk4fZ3d
/kHB/PNPvupGVLNFA2MNPEwsh+Eic9rOMumJho5RZs8Nthd4R2sEy/Wn7u2HNlv+8mX36ha46xOf
/ZyJDR2HT2js62gul2OUfHttELIb6FE8zjaJLyGy1JYWN3ykQ4GpiktnOdWtukOd+eofoETQkYih
51ZjQyPxISn0weDNvevac06ifppnhbSdzToaOezzQT0GywQUJZGRy7aUFYjUVlxGej6naKcXzvlv
Sxn7tsMWpkLHXkqUfNvZxrIkGSOA4WF2g+BIXP75MpuzuCAuslaCtBXDHPQmz9n4DZlrbfz2wsyU
JcNs88ebOWSLnucaMA2ceddkTlPTM4hoZueUyrQ9kBld7LIviUGE9Fl9pQezN2WL3jHO1qgqEFSL
NW4OqNBphz9Bwv0PqbJjhPVb0roJr6rS7oDtBPwMBxlP87p1LbCHbgfs1ben42BCZIAf029rQs3R
n4beDdUg70/UA6MyCfEhyBtAE8Yr6CmHLIHqbSpk89j9duGE5k5GRw4CYnAdjwFHP5ZXD/+/Lsov
nUChsmbBDtnAnuslRndv+CsWObPw1NfBZWgwFeKymhbxPODZ6N5aW3t7drYTxTrGUQtBw0J6HEhu
CULEHtSOwS1LeDtId2TDo/iLzHc3AWsRfw4+vym6BQtBWmBtm7wh5XrQbCyaZ1Cv8sVHH75kBZGu
AYiCbp4q81ihlmAaWiH7scptQZRxRg4764w+ueVxUy2tmIpZa2JGoK5IdbbbKNqGTMkRP9enzGh+
ydapDwSiIG1HtU3CQWgdRCNPsOrKnT1ID6+ILg6Cs65r+u78z5e+trtzSCrtyQm+CwauqP/EqlNE
MvszIF+42H8rG3ExcZXx1yiadQLVZt8UiC+Q/3qoShKC52iCmWvbp1wWjM5xnRHBAx3TaKylBu2/
4wZ2tiEpIMwqixZQUzt+I49ZpohrJ+EXt8xKnDtIDlAG6Xzi+Sm2NvAWHGxGzvZW8TyL0ViWeQKF
wDBORBFGZ2DqW98KjN3oMvyMOT6xQkX52SkARleQVRD6P+5Y7SDsTMxypWPcJ5xmxRlzCL9r1XzB
GwwZ/kXDI3P2Oy16fc6ZFsW4zhlsSEoZUnpdXJxrYqM43Qko5+qDzxwQahCSSLtxa/WZCHSO0Vha
pyLXHHUR02DyB04WF+QQB2+9HRi3iv0UBEX17BjyCHC3Av5YQp1My/7kTLO/YP5xyNQcPClfi2Mz
qq1RwLixZP4aJimu2NmgUWf1cZyM6A3IiHuIM3WQ00OcUgM+NXz9UmfQz1jqSmzzTiS5kweXGw6f
Vju2b0mV7zukfbb3J0sYscepo3ATP/T9rvUxeaTGj6b55c/xj2jrCx9uswyC6GEmWvW5QigLxN9k
LruQ8GWWfpFH60SSgdH39j4jK3ERYtl5TjGRPbdkXwDEAiaW2DhYp98O2P2jb4+wGpKg4qxSL0EJ
IEOEzvhLxt6xwiewLbPI3LeOu49JhvzCEYTvxzGYXU9ugLWCYawOw24tmGTcbefZq7FFdFNzjSpY
v9zJpbR/JSlW56jXVzdkiIB5HiEbEiucPmFbUoYxeZutaY9lGMdSxRg2Nmbi6pFvo9VlipBgdCJe
E584E5kFdMJ2VZfixzIkOLGh+oWmYJcO8P9qP99R+ma7vENcbjPhhIP4Y2n3Ccr1+K68P0VF6dxH
SDKUCUwqC1V3xvqbraxu+Jhm95MLRS21Mh8hJ3ptOxHW4BSJbmPisXhIaGyKlToYWYAHGt9D1+6S
UFO3TeN2nO2t4iTHCZnsA/yFKws15SJq8bbWmCLs6cfLGi6Ix5/KOhprhYi+qWHrVVUPW6+zXrB/
YvpN6DXwQC3KgS8OppVNZ42vWjv2TQfFt3RGf5t7JWjkygxPRfICMHXGL0bCA9jCacOEDbey8dhZ
u6jXi7a7Txi5liRCwmTpevg048i1ojyB+E73V+Yar8OQkKMwmzeVD85hxCyhtG3tPa2xl81PJhOM
C2XLQ+oNbEwNjrFy4mA4WJNrHkpCxpfzRNKZ0p9K/iaCaT5iW1nBrQ8pY7CWdp4jn8IY+YsJRKaO
+Ul193Cg5CQ51Dx5Gxsrh3gUfgJ51KILOkxc3KlONhzM3ELW1rMKhPaXYAuJA2QIP4XT6IPXV6uK
++2gRfuSI21fNOR4rNrWbTAsJm9VZPLUNVgnW0KkjqkXn0BqB+yrh2FjsZs450H6QugKtDIUUQeS
xIZA/ww67k5F4Ej0FJYGM5M7B2XVK6mCciOcxlvlpK0sg8RE5UhTwlSWmBPvpZ5bavE6n5dYuCWt
iPeKiXDlaIWmwWKLPHYvVRgz1Z1r45D7xIf0HdoRW0UEtiN8NjTDL822hOLLG44dII810UFqWQEz
8Pr2eSIRnYUH2ocyjNG9TNEqR89whYMHWGLUexAvZ9KThjN5OAQn0OhsMW+Dfc4BOnvhD067q+Nb
+iVqYYx1M0ZfUR57HMmLFq3QLkjsp/TRHERyyJ+zPGM4axUIl20ILYYXExlaGSwcExnimYgL/AfS
wig8qef3whoCtA5DvYxm0zqzOdmFs3ofR3Km5rb4qFKnJKtXFBvCNS8ZGim2wHBYJD8dagbztU3Z
+DG5NkPRP8MLcFcg2nMKKmPjNGxRUgZsHBrevGjriQdJcKZ5YLhPvU+RREE8nGMeKwx2zb6bJWcp
GuetC6eHoqEyIExpvgEP1eyUsIGgTPPH9E+Ixeeph1C9TtKEabIS/I6lIagAUzRP6NJDxlbrDKzV
k4yDfVpkUBQH+y3nHliH1ZQRAuCv7NpO7v9B03ntxq1sQfSLCJBsxtcJHE6SRjNK1guhI9vMuZvp
6++igfti2Ac+tjwiO+yqWhW3tDBJx+5huuAHz3hfAlPT5lNXRjMvIbfJLgIfSiR2nffb8yt2nzeI
++WeGSZ5cifWdnKhDJ0XLD9X9vg9WIrUDYBF3B6jddWYfW5mBdQl9gsZCOI2B4aB87kcKTyWZMsP
zA4ofUOBwWbEGqEp4zTgoKXEQdWbWINoUExYtf89JVQjRIumH3UnD8aleIUHmf809t0vqptBMcy9
MjAUmt0MmktZ3XFxXP1Afa3YLRVPSddp+3yKvjOfaWvqzj1We4BsaRIhPxXtE6O8AdwjHTRNVJ7n
SEceN1ZBLTf/2J35SfqwCLvZqT4yRtcZ5zx/boaT37ZYrKHoefTf7l01XtG2czTb9IVczLSPTeO1
Nw16zKh9w5H3t1UZjuM2X7YGDylY9/SCpStYCFRspM7Ck7rcAvMawaIAebqND6aeQ96L1lhT2nME
4akdRkVh/EB80T+bWrFs8s776bz+4fYND7/+02Ce3uvlQDuPPgUsi8cRdOSurXliJtdIQlU7b8rD
w2ByhNyMDWlVWTo/wA45nnjsChHX3MOAIa1K6PyofCVOGuET7NKDwXwZ39uwGl1/11nZhb453iMa
vBmOfhi98dZy4D0Q+r5p1oQAaiYM3g37nM53uBfLSWaCwY7VvI1JXgWFNH5Jj7xFGy0GsTraifF1
bqO2dzcCXtaQ6uGcYX4msv+C7K1Cl/BTDJWht1SFYNmT2qx17zyXLgB3Lx0eDpTRnU3yLjXa9DOz
eFwnkoKxacI5WlNTtoP9CBwEU4PsLdXXM7mpSm46TGxHJcIMBtLG99H0wMaEGSfsU3+yC6Yh3Kmb
fdGYYLQbgOcUuKxhKSeszPHdHwYRVPBMOpagdrF/iNjoiB71o0RpCFhpS659W2Gh5Rlp/INn4nuc
cd7rjLw10jOkkGBlRNWtten58pI+uVl0YTpmp+38FOeY4dQufCNpMAQzh0ujMQbXxH0yM/cqiNBR
Te2NIDtT7Zhzc2na1kZdAz2zWOyv1EJjzei4i0SMGtGGOkYgBunjqm7Eg1A81eKgF1cPCPaFWA+5
j4ofRO8Gq49fbXMNVbM3DG1LFkG7mHRiIp+UV5t8wZ4EBv5NJTlRzUvP/6ouqQMwCX2l2LtlLAKz
LymvcbV/NhvSx36OR5DFRvOGJZB2Q1csMf3cxPwjkg7gKhwVLu3VwacPWx8qPHWahoivM6qM59+9
q9pwtJdhbyJC780iURCaIGtHKPO3zGNbZiy5aTVgbpFvMRKqWHI9WXXntAUMTE85lT6mzaCQ/ojy
G26j4qIPH4JmomdcheHqjsrIed4hmGFDEopX1OYSJpPY2RDFygPK1/9kVY5NlY/rnnjTjaFd85ww
0nk1SijO8fymSg9TuaTiyhprYuIMuHaWNtDYpvxniHR2aDNK2cg6ffUG2ElR8mdwO9C3ZmU9kiRb
ApcWo9nOcVEir96qDyARy8N0JqrJafWqvUej3L8Tk4yjl2h7UD45uiFXcvIB+V4WBkeeajCPbQNZ
riIxyjlFbQslHDh02bbwtfypLfodSE2DZFGeBWyIuMCqDEw8SuK1n8UY+oo6zCHPPrXeSPd9RvCJ
haav8fBGCajlpT4uhPSd1S1Xsn8GC02uU4ViowMW2WisppvOp/NlILu/HWj22xrTb+6OBz2vfupx
mJ8IQ3CIwCAfxTGterOJeJ22AbO05ZgigxUlIPGI3vMdR7hbk0ynCTI6vB5nrfR4s2bjZSlJyuaS
woQe5DieaLN2NkkbyWNmm1/4QRjYiYxqnepFUpuFRGaxuM7OtM0T+drykKtFw1mDNYAaxfJhr1le
l8VATnmOjzhGFrZ1ax+L9GyTxhwnfFl1lx3Y1yVv1PDADESD4VwpzhZOc6W5atuBVdwUqmT+YUt6
7Vp6Djzy8OO75TvqqAP8DiL4SbrDAFlbxuMize8uy9ugWFrczZyKcSp0h2UhFdK5XtiOEJO9NPrm
EQljjiUsvNmhM0eDhj2SmHSB4NqqyN4jbdzgDCVnIlaS9iMi7eNkhnEj9noHPbsznT2NshwAek8n
+QtwV0+NmyKl2uGb8KwEtl/ifo4N+yoDZUR1ivqk276Zvh7vUPy4X9KzyRmJZLo7h3pOrNnXu3ec
fvAzqWtx3L+qiT/qJWOMIG2GxMe04cJWFKa272sgwtjzHKzqMgsm468luBFa2ECdmubKeREoEHCV
Z6YZ4JTKTalbP6JQdpjE3ANTZ9hVKglmj7IajQzCylencabidyoBkMH1Cuz9sf4yGuI4azdL2FPo
QYBSNZjaNY3eCuerLsu1ZgezjJ4QbrZcunvLtiBukUGyFab72RFNirxIBq2mg14dqK0ZmuhX7DUI
kXiQtnVPyefawCxKrT2IuH7NBwIQHAl+FwU2JDxDLShX7yld0t9tTJ9eS0QKr87v/D/Hki85+6ku
UqZvpv9HxsY90pmr0BH/a6ahk0kd6VzWwnmo3ee6ir47aDYDohG8JEPujB6RViu56vRjeVmNInxV
hcvli3lb1V1xMZA4HIi3xh1g+YiAFNP0gWk6UtFMtnZhPta/9+RudpizWGoKM4hTF0FUt2sORtCM
dEHQbJR3yzpHDZlcDolcdxmdSpHlwWQzfSuqBQUffoHL1Jzqg8DlKWPf+R4FHEOHLBfnZ5I5Lg5L
PfJfVOP9VeNo7rusPnEEtbZagQXNf+1SeObcSHo9bXe671+JpW5Nywas4ZDi6otrnbrioC3TH0Z3
x7zPOp4M+49pD9yFbOLDsllLFC1IIoofMkSnmHoHHSJPy4sbxhpTr7roUL2/NebalHAWZ7gbN21o
cS36FsDRwfqP7/+1X67pbOX7GHyKxSx145D230URsJZ4fifDe+sdnrR6ks0+VrBT9YEDB3bqXflk
Sp4KOh/Ubvrnp8BeNmo2RW7Ep/jDiCBkHfP6xVBXAHOAvzy+/njifTDFr14C9HLczyjGPmAKCkZz
PKM0dzWhkjxAUcbA0pjM+uBYJhNLnNpao7tbGyVrgyLNlAKL5LYS/htwkr8+gC7fjULUNA4XbcMW
Y9l7SxmHWkTkrfsYuVyU18qohnAoYOlioxhLvJoZZgsqMDTg5FpZ7eA9ndLef9FdO8D1Be2KZmLu
jRowEuB7fAkFPp1qDpwBLn5XMsmc8NtmDlUxhDBJSkfMSJJyCCF480XQ/CCKrbbYgJL8ErapbmMj
hKFHDhgagncYbYODteSfvvAkSDTIpnYpduJCFykez1Eq7rfZHQTGNsqy3ybjTvJT0UbJcWdZ65dT
YympnqtyuPej+be0s99+Cd5eOlmQ0h5O4Zb8z/YLrNKJywPEDcfVQJMYSXz2elHhJaXusqPXsvH4
V2Ayw2uovfnxTlfRbzVXv2xEDOnrv/WU6omZ0qltXXIYsRBitzxg7MbAQQhx+IHwuTvbmqQOtV7d
aFAi8vYBVT7dLG56MlKLpPZKqEmm58pkMkqklT/I1N4Hx3/1p/ZqNXwEceMfwXXR0pBh39eh1CCf
3OlvCYdlxdfo+bKre8MOCyO7NvU07JeeOeCKvVErAEdAwuHqzB13nn+srnvrYOUkKzSngp7jrBid
BJ4OAc0zDjewf5B27Mm61brpYc/Kdi0sngImT7rCeSicZSmF14OY0+8HCdypAA/JiW681sB9Co44
AwY54pB+4HpPcHhekb3DqXiyYAO1MILKFRZEchyPhz/1NHXNb7mWvhBBf2q1/jNZUUNxMVzintu0
tWKIanhE2mA0IRbT06j8fp+sg5cVXjSsGKMESyLYgX3sde0VNNu0Ao/qFX1krxCk5pzNvNO2N3/k
dge7NyvZGqGWbUjPG2tY7CBboErOEVz9CL8S2BLl6JQMwl9q/lnzIDIZK5qpcKzflWM8RwSrwnIu
xp3umsVJSZu7jUdws2vh20xgjLXStX8lze/KACytNQ3N3+SuiKQDiVpxUR3cKISdD9y+IkAjbj7A
s6xNkdBSSg6LTUabdcpJYetlEdkd5b/iqWMdWEFVOk7V3RyTKCmNHoraxKV+acEWWdzfBUJAroDH
JCSNQu0ltw2dW70Fzo5zdzdqXjA0tnn1mWFj9SI0Ck1LrFgtxLR0F62orZqxW2KM3bVT3hGA8gST
azBabtoxmK5rlhFMb+fWuhYdBsDeVn/4HJpnDAhyK0tqxpiyjTi+bXvv1c0I4HVilNKLwtslEeRB
BBH/6HLM7/v1cSMi3xcI765Yy91LytoJv+aHgo9sm1sKvFj/xzGw41fm9wipLIdYZkIuG4voqv/t
6Ts3Ku3ZzcGbGbR/gdM7TWCV4Dgi4u8NCFlbiMpfPnw0/KTzxjMhmFWw0+Azw7eFppZAVVMrXk1n
uQfSRF0y4D74azUcNrkC2cSo/0flABU2K6xNrC7k9JpqzpvWoYh3JSG/wkVLSocIaCTEt7a76tT4
bSUsOFKJn8Youk26YuLQn9meSDCsALnYcN5ZHAQ6M7IVjLl0hc3NK3auYq3eJBTiOhDpfPGmLe1f
awXV0YOyfpVXg9cnt6+MkT4WQmBWke2sFXSXSpKIRuZvHPcOHqALNCKlzN/zvb5i8iZ4eRJuXqLN
e294qG/fRyhbDMH51G/4t6/AvQaBGu9LCg8QE2riEfR0V0BfC6mPvEIbkiC4d7oHN8FsP7mUk4+O
vPpIwJ3ggky2Iyf7I34H84XKkTBbwYAFhMBB/J1dBmBFYhkPT8GDSLUZxBOEVy4kAkDzChvsV+xg
vgIIdX7SrUhCucIJs5VSuOIKMVZTp8lKkq0oQxBKHAk5/VDyCujQ5uIfCDuXW98Cg0jSC82upfl2
RSQaKyyRdu9+P64ARYBny6sJU9HCWHDGAhAF+nreqkHV7WcmYrsGa2O5Yhmt8aRBaRxWXKNcwY1y
RTi6sBzdFeoYrXhHjalJ/g/4uKIfaWEtsUyDg7S6L3/FQ0obUKQNMdJY0ZHZCpFMMxL/UocHs/Yq
KDGbTxElVluz6Owgz+AUJSuSslnhlJTPhA20ytJK1FexAiy9FWVprlBLQtBrkSigS39FXk4r/LK1
K/w2EeFgqf40qUZl8uziouX9ZaKCqsHND0GN4WnRJkaQSAOQ2xK5R78Vw7YxxiwAoM4Wli5QFkjd
7Qy/3w71OtQuqIXQ65wyBYpi51E9ZT4ta6OLtNyzx+5rI3pUmPtC150sxCJOIIX5aUc1d5F82rpm
Ji82OpQkUHph7PHVgV5jEupt/f6Cj6V9K/vPZWUNMqFu0KGfKj3/L8oZ8to2ryiuTysruq+G3toD
lMCe21kyvlYFxhsl9m2nv1W6/bNEcOGpSXg3Z1BsnlBUl4+otZXeywPbMe/jVOfPVTwvL5IJNvBY
pyHePAM3X8whqBffDTzCBJumsuMnLOjnKmtkuIxZe4jo9GF4Sg0cx67xdYQolDjjb02Pq1BXqF4G
pdunzG5gefVlRzkZxzeSTBVei4jNteF8T36DWbKkxmSnzcRYJbaIfZEgeVcTftkifmXDomoMePMy
TPHrtASj9H9rSUHJ9hI7h9iZrONC+ugJyPCwW2MyH7innnt6n0IrRe0UtRkIST9k0ULWIj9Ln+ni
HoimlgHT6BVfQf9yjL1sq2ucqjO/xaQ/GFwluWgvsvzKYzJhQ79STyjqLbLomCsaTPp2KfDU6reS
0r5rG3Xo5Y3v7+pZewaxEr9p5Nc5m9u7XtXixdTbp5nHMXAQ9AASMeaaEwLdqWLa01j2uU+T9pSx
SsI/mBz6yDcKsNOm9Tvt7LmRffSVdq/n0bhMCvCB3pWEYJ0ebYeqmsqwcBLk/bs7UUzVE7h99vWC
chy3fu+gqVftk+40BTLRBQ/c8p1m6OJ+pI4NFmtIlQMzbLDD+8gqNU4s6UfmLMzHsc+gISPu8B4H
YznNd8PJOAPHmOE0xzwM0BK2GYLcenjvzlSQhjVjSB+yI+Qdbu0Lv51233WvcZraueROKQjIzNbd
yfXXGNrxYay/PGVffXeVkinXs+XR1/GYoW+WoWgKEog+8mixyvrSwVqUJJ8DhAOoyOvFqwa5ZPdZ
QHSX62Jrxge7IXoj41nti8rhc23NwO7TaQu8CGY2n09ILogovpEVx8Q1uPZVjHttywHYle1Fgoff
bZijJCW6Hxm09OzoH1SdkLpv4L7XVgsTrikwZcN79CYb1kwLpJmk7m62rOzI2yWIwWCBsBV2BWnO
a0rFDlOZDE99ZL2lSjzyFBRJtXR/83Xx91rtQxfjsyrn8pIk+dqxU+5a3TmjqOn7GvQ4Akajzv9+
gIjwqC12FtqxsakT/hOf0TjEJyScmPFudORwHr/U5fJH2G6op1XyK2nLj6FMvctSz5eJoTGJHvHl
dl30KQFp8OYbx5i6y328dlcmLtYSNjFnS4KQBInnvzKEbuDILc1BLRwi7Y6rdqqajkYsN3/WivFs
ZKgTDb2DaeX9lyuneSmcr2aQMDaTiYslCMOTShjnNMQ9Kjbn2zB4F8cctWOrt8+ASgyCpTiJsGPv
Om+MAGXwepQExTFPb618iY7ZIulDn3TKryVPkovRhllcrW0WNLkn4P+564g3F1ebE4MkX1r9uQXy
pQlSXYvZv7bO1B8aOfT45D489Co89zxB8Cgr0Lyci3FYeh8lO9VONM628WN1M5OI9Pl/Xdsuj2gG
3VAsig4mFhEUPEH2IO/PXuY82V0dhwpoaqwX+bNFaOP538+gt+hwMREF7PwJGXtESsPyLWQRYGxz
8WC78jTHxJJYW2pqV9R4cDUlL4hhyy7pPEz1ozntzbERuyTLUSRJWr2Isxi9Pcz/5O3fD5WDhSCZ
AiqzxFUtnxr0A+DzURsWE7ArZXj2Bs+Xv1d+7r6Yg2nsWwPJ5N8vRZmpixMlWPpXyO1kfg3TxIAg
i/EL1hK+CQWgW9PpHgZeCDJjrNieifKy1P6JqWX1SJMF4rVXP9y1hziyp1ccrjCGjHI4YLgsnxtZ
/zWiAxhO91KPaqEIAjNfxldcixI2UeSW4Z8Fvfnh0AQBr1t8DVk9HjDooDfYoWQppeiiT6704E67
yU1vOK5osoBDV1BDuI11+Ot+2z1HHt++RFXDXS31retaJzQ2O1/oScBfjjOpiuUOZkx+qhJcHq7X
RVv8RPNFoSeDxW67bTpUbWDxOtLyAf4UB2n0vGaGDWI90fCw3Ki/JF62pjojCZ8l70Dodv/VK3yZ
2KR2AL8yBYIgj8t25mtZtBfOIu7VPB4bvfsvivUvqySWVi/oykbS1SjwzECKsQkyxwV+7FTuIZFp
hM8YuiYzEzZe+RGDBb7UXpfQbWFsmL/FQVuYtJ8ypMxa/V1UOYitUveOmmQQZHQ4J/PYMnAuTlBd
DbR8xgBDD0pQSKZXdMF+zTN9TlzlkT9amsstBxRFiTnq6BTiqKUNkb816zZlFmUORCt6Tc2bj3y7
6I6xr5pGntUIV9/Dyplw1WYiL9w+u7QjgXP2s3Tjtkx1638JIzg+PcsjvVfQyKhGjA8DYRZN+h++
bRSXWMAoWmbSgC+uAMIHPfbJ8RT9OKPKAhmBtMeQON1m0/gRlTcdRc+mgc/kojnyls6o5rmH9I8r
E9UKMWzvW+BZEgyyunQg/Ll1UI3Qexqlf8QRUT7XwUe4HlRmfeAHC7tRTzlk6TqSURPRZup9s9MA
smsXy/ooEHUCQ/R6gHihNllSri3AbnzsHc3eu5FJYtLWqh2sOqjDVsGqosqjZFbbeG79ML0YH2M9
hunEZcgc7fxqgXQdukPVxgA8uJpDkfv/DzERlz1zCJCj1q+KRsk7k4DqxJJKfEYO8iluzwb6womQ
3kejnoTNISCG23gc+V9Iee0JssC+7J21mNQN6taf9wy6Ds4wT2FVVEBBnMI+dutDo0dR9t7F0yeW
wyPMUMn5xaVhku+fFZEUbunuCSia2HWt4V2A5h2Hhph1N5Kb6RGazklLEF4vZvwZhi5AHnCinfq1
80zNM6YniyiO61gH9ESxjYdy63Cn3MlYq3naQOCjz7j3sR45fi01u2WV/rH7iHnHPNDGjAVjUNp6
6ekZaHRDonY6FIZTj5By6rQBOYAS6WY7j4u3dddnyfXoV4MnQ8gqWfwk8Llnc6RyuiAb5h/gGsSW
LUxYHa/G6d8v//3MNuEv9R7V2Ovv+Pef6iH+U809tqiSLrpUdDdn+BVjfDou1liAg+pCIHWMG5Yx
EEuN+Br1xM7itMFINQTZaLgvdu2Sb4b0RMM3Z6HRKh/UCHPjt3HlgQ9maExal7y/Q59NV+iXuqKR
om+7t8bPopAYgbWNBrIEHRCICD0A4fJSRgNo2XSELYSvXjfR1bGBoWIUGqtaxiA3sUEmd9VrAU2a
tbgrjpCC/sMa0WJVNppnjSe80TOqu0bMHh0FU0f6QbAnQXrlAOCZB32ycWH5VDFMJpVsVR9TJFFb
9R2aXnMfuvavG8cfGZmxwLGnkgNi6t5E8zOKNVLQc/xgzeDw31PZ2jTvwlgPdHaa8v2ADiA5xXR4
SzXnunDWO4O7MtcRjL9DpX72+lG/aWWh31IEjcvcM0Neyfg+yQyLvSlgNAwPRqU/pAhpXV/Ep2Wb
B0vFy5VZb1Dq6oSLLMabwJ/RkkL12WW4zC40rvS1vQdRDPsvHUFLQ5DfyfXkRtUugc/OuHpyKj5U
uXbzEFMTUgQou2JrVuD43cixnwabJVZS04BQtx/xFONWW7oT8NjmiF9hBWxkmEHN7J63/Ssf3wD1
TFgU2xYeKxBO3xjggl2WvwpPz44grDhhaQ1LgF49Wnu6utyrt32jy8sih+q9QbIbKmpALBN5Z5G6
ztTRNDkrJfFtQK1nFZmiMxr/b8YsNnlifOixwQKrYqN80iq5BCaojqmNClz0xcNzG22fef5x8qiD
KhIT/Ic+nUxAJQd/LFw+5F9DOy+vdJj8ZKVlQWRFsvJ7+Z5G5ffS0obC+e48O4MkKS7mO/MMuU+q
P/qgKJ2AVROC18eEMi/T3WCcnDKgvDB7ViEefRb4ySF2Gt0keMs2H9MXv/1J4aPuFNtU0JJa7eav
pAffN8ZOG7r+k+xwVrsdAjC9gtrWN/3hg9GZDRsvh9kSqe/5prXYGEfs1iNK8ZHvIgUgkPsmBymW
4evWpQ3qyfHNT7w02yx6UK9S73uhnG3RY2afx+jSDAZGAv5+S5fpjTIMedQ63iya+eiCbwn9N06P
6ymFFqYtT2PfLGjX2lcj9BTvRcO8t421m+0psLVGo11bo8jZm1K5oYIdgA3AspeMCwR9WwaHsyql
Bb5MmpuFB6I0qKbCzAWPSPGsVZw+whmIDvGY/rUbF+eFzmxsVWuzFWlXZ5tW1Te3mZARbLWx8ITp
Tjs/xegGk64UQE84mmUOL11oeQLlJaUsTKuyA/pBqazlg7E1+rvFaA4yko4FjX4s22sNmsZoXdSm
jtka6ps34yfIGs3HkesnFLvngCQN1/kPV1io27hkVNfd6ZfzDoP5y8pBn+qLZ7/PAJ4ltYwkj0fz
eWQDimc2oLYD8zoC4SKPUT+Vyyh3nOL/Fo67PBLarULTaun2q4YshKFLVtXiTzB7xYQfBgtEWJi4
8SKPNoDFNBmzKxbnHEaMnV2tuuKDaFlBlRb/STTTPZkiesTcPrcsHjUJWWJiUzz/aum9uS8CVhT0
FrH990tvpvot5jy2JUSA+sCnvcH6SQuX5fl35R3yrqDwfqc3TUrW5N65Xnn+9wuXadTFHcg51zpz
CdsmzEWBBJSeeSlIxCJT48zAWc+A2dpRGjmBj+yZn5YG120zwaMuRnyE5tyfGUtvTDpnz1OjTddh
/SGx6eiBIvbKpYBRFO7Ug6lMZJvlSNzEuPe2qx5F884OTRw/G90Dm1T+aiCUHyGhltAizebiSOtv
g1bzKFF4o2p4jBRy3XGo9hq+BWGNbEJl2z4ScN9XZ6zuGez7ixia77rEhcb4ikx5sNCstGmnaQMN
hXGKY18SO6PpJsdQ65fNT5ap9gzRN5rEshdwJTdqNUXVo//HBZ4BN6Dzd/hYMMGI+2wYBl0w9rI3
Jv8MEzbbwhKFhFMy/wJ3+9C0gUstUOK+cf4aXsccrvxOhOeSYK6mwHLp4SStyOmgMgnDw9TPQNQQ
44Lc3jPOLiGzWIYxnlgDoBsmfhlqCRG9STzWJe2L2e+2HSXh8Ai3ktuUZC2W+ZdVf8f/CBpaKl+b
iC6A1APvjCuYbVVT7n1I8Ep1dn721D5bOv8kWsZ6ph/r+6ZdSwztlsMe0Yl95QiazEc9ppZEedjd
8p1bNe2lTrDRiG7KD4tv1JiMejhpUXPXhHceZnpDRMGmVJVi4RplFzsr0z4i4a2W4B4dmQk0HE/U
VIMK9c+MSx9cIRYwPiyu1KAATPwIXCi+BdaiD02MFdfXL7z09buuo0R6ajp4XendOp3XVrN4ui2g
jm9+Md0mD8CeNnrMp+zEvtmWueMOX95z70erXP/hCSo9Ymeczv9+SccrkYccG6OTNu0uXS+DnDaa
R+cEC/srcYi4wp0vXruBC1gXIz8mTnJtU0Lo+eiok4EYyZ48XTVa485JQ1qnKIHmVoMW7xz0Lhxj
WnWjmqfqot9y4NTYZimAp2X8b54gaZMlOYH2MO4Q0ZAj5a3rffoJerZm6gdwKYjTkIN0Up1r7uwl
6y/toNwnrNwUHaWed5OMGTeibeD2VP3DG3h+acElbcGhOkajC2KSNciVndxpBZKTBOzClcRqPnOT
gEPr9x2byPIfI/+YMdYcKipGvD5Vx8LiQlO4fE1qPiP7Hqhz7J5SVnXXSkd6L7GJNAP+sdwg5LJa
JJkl2Xg+lzY0J3xdpiiMXbPOE8GDWmRSbGsF+RThqNybU4JsNzJvCazF/ZmgskewP8/G3m6m7glE
k3rCq/ZZugW9vilXAiZmdga7jhYg91rYxlsd2+mxjrFdZ8yUuhYFUjDtUosO4M2LQGmMIjviVlwQ
1fCSS3xCugnGf5y/+8Q1t2Zp9tuK/r4WwgqOoESEZbEUj2XglkM92qtEqbdYNg5JyzUbEj3GfL2/
21p3YsfGaSOyBw32XPTxl9YSXEg98sZHWVfuXIAIpKFQ8WpP0PVGUH5rto4dFFF0iDz1XNS1PPSp
uKctdwxORf/ZrUTs8OMqEH3xy4RF2vsuUz1/0MiAZaE5539LI+uuLuigvWxKosFRLs8tbCF6AZDr
aILaiPhNxCWAlki/67YJfUEVb3iw8BDixsWWWofwCqNXr1CHftasICqLP7oHOyP2ZJiXEIF1Diqb
bFplijylccGlQt6sCHlaeJqQTMNIDf0uIVMLtRKImlrMfTQXyy7NydtPX56hTSwF0Gx6NdBGojXP
lQUfh2dch9ABryx2iiCvxjfBB/tckOk/Jp7x1USwUXSK5Hm0qc+Ls08Qm3YA/gIKHXcP7hUIJBiL
n3F1ajuVa3zLF+JLNs0oiW+99Zog79wnR/Q7ucVDvOwWMaoLx/qdOQz1VzTyLS25Zi1tGYfcKVJH
1XQ8mjFhOEACJL6uoy8paCStEJAAIF3X1Acf6M4Je8c3hihK5e2UZsnI+U5LvbrKgZeXI1LI4dLb
xn6U/eexUGflDI+lA/46YTLd0XPtb2eSNu9FYiAqtIKuXWN6zYxVB+05qUFZkyGRt89I3WpTLW9q
Lv/WRcojyHD3gBkWC73t3zIFttHPsN55ij5n1/b2ZGYDvdfJIeTei5brzlGmWIgrhJebx4gvqzQv
pDj9iAmhPHjudHcQhDbGYMC2rZEqLZJmg6LyuJLatgApuaWERd9x759Ds5wuJMGxFjhLGI8jSdyC
YlluqM0uIkQcGMvcbLRkCqVp5RSr2u+26i66wRasd8VdMqPiVRygQg+8p7oW35zOpueHeAo9nsUW
t/ivSRotFEy6SM0q87fTm2VBzS/GAj1kneKSMDpxPTcvrubR2022HiCKZocR3cV2lHJpKtuTqTVe
+A9kT6qXQs6Id9R3tfk8pvTrTH0VY1CrLotjA/Muh/fCje8wwvNvZ/irZGJ+UBWHX4q+EQfoM1ME
Tdv0Im/2wp+HAHmKv9nNn2g/ZkKki+kE33ZHGPrLLMrul61ZuCR0J76amF83QODKbZVlhDYqi+Ed
l7QXgRTELXsC/1InTRgTBA+qUqX4gRX0FCEBVlgbGbn5NWrKNSn56uMSCWvBoaKis/1QSXxXdoqk
6HGfwvF4MOWjW1m7fur6TDRG8HDSeCroMMxas+Lw7ZevHCmDsjXS0FYUndpWgg237Luj1ZTXbEnL
34yhvqtsehtbqHs9nMKLVWCHLx3BduWSRINQ7ToOZSPKhanERY6nj8Gi7Wj6offiaD+L/jE3HvOD
mXktMgEAMYsCcEREU+pXui2+5SDe48kqdwr1dOwvuXi2DPhoqekjdaEe6W7HcIBMxmueuswj8Ygn
Wk4FXFIMIFkc9eQMRjCUpX/FLl0wUQbzzFRn5fkQjRpvEXUgtHcYRNpfurF2zxwsYLCzV+KJxpVm
estrRmnPvcXQKKwcH3/cPLfrNZBU6S/sVy5LM+ewcsaLTXd7fLEElq0+Lptd2TYsai6N5X5Of3aa
fPz7upxExLsKUhDm+r4PCY3BCF7MEDu0c4hSrn0VlPcnMI8lcfHRjnZQCMD1xDI+jXHDScee3ibp
XzrdvJsS51vekBep/8fceSzHjmVZ9lfKctwIg7hQZpU5cK1I1+4kJzB3PhJaa3x9L0RmV0W8jI7o
UVlPnqCEw4GLe87Ze20CBka7eoaZH12//CMf7bQV8tWJ6PJq7Yh6m2QKQa9qoaxa4KxqY4uFLkZ6
ih9At+YPLOrwHWuzPKvbNFcKnhROtKwL+IEKOWRHAi5h0eW0ugsfL02r9N7aLqA2DI146S2LK4AE
k9fQSj7lJuu3shmfoT9GeG3ijSm4Hjr6mvMm5LfAFUcD2xGFXVnqS2xHIdosf4dfRdkbXEgvvWaf
ZWdb4yTYxLx4k85c7KTWRio69diwy1Mjm+M2LbRUyONN3JuzLlIGJuqSOmWgh3WlbZhgIiOcOoRQ
TlqhlzPy34wZ1H06+1Y8raH3LxTDsGZlCJrYaAlJAEQY+AyFdKbGL5jeF6XLTj/PzlLnx6cUifjV
s3eM9NJ5asek7ppW+kJ7fW4GnjoFU0C+TsDtisNxnLeDcncF8SUJ6kddsbY5wQGWnqNiGqorhI6a
bgfldFjZ3apTG9YDdJNO9dolSf2ehilrRhIevI4AJUWyyxsf0EUCWyNK3gp2N/OOLj596NpbSYVg
QjWOQJoQ86cSpeJYmoyRyjyAMen33kLyYFuR0qMyBkD2kIfSQkW5tVKrnI1JHsyF4vW7zImCVd5b
hzjQui1sOFwCwVg8gJNYsCDu2O6MSFqvXmmi+MrykubdKIPzSGQimtrvV021YjuDYyTtV5ZlqDs3
PzhGJpYaO1xouSxFAJi3o8HNkP1w2zR30UXBzsrsp5QX7gvmOFyqhsTOoR9ljXLqzenBezS9ejTe
cbYcuISPObI+9C+esio1YktH4/+vf/Q9PbaEafg6rQp5QWOT/Uhg5Rs0tTnWvVpbxiFBcFZCT5/B
/1QkhyFF3JuFuIOsFN6GE7vxNoiGiyTnDBecdJhlqoovKbaPdq9ozJFQpvUkTZ1x2322v6ZdSF15
DLqYPyBO4IRsL7L5OWhxd+xIGw/1SGygkoMDNyDCcmkK4OkFGUyV4y4x6ixtPw5uqSb9SFwmanKo
u0T1JZRT9UjHGrxdbiTqvImqS59KytbOxnTxMaVEa2AV6CEoZLloT0LlLkb9iv5vrtu++0M1SipN
OVBYSAN+XofIG7G78ZryBJ2AsHk4weCcIweBeVAtmYqKNZOz97rgEodCJ25OWIDSZl/R8ZjCKupl
Z5/FM04U4tykYavhpbc7MqLwE2qvsviyhZ6dPTu46xqNPK9B+gNgQYteFS97xlA7AvdewE8YoTEG
1GvCiaEVJBccbgbXYj63Yys7Snm264VTbUE1TDWTsA3ZjptpH1QhgwryOEgHdqcsvM1MjgNzNYTJ
Fv8KYXCD1CxKsofmThCbyyoZl1pUQrjJ2Go6VZ2dXXWquNXT1iqdVUTB8Dey8D0r+6HWyZtl3ErU
rAspzZ550g6zRBg8UnmOtURHBUpWblzuwFXsbPXas7/KxLwyaUiXSEB85B/k4PmDOLiA5bdGZO+T
IMXRJxvvVS8nK/L0PPwXUjORmtbY1gYCriDfG+osdm2NrqVZzXW89QsIVeAPddTjTMOCtTn0uAQt
hXENrM5Ec1FqkBKXGzXOAqKzVkH8CAa12tGXfNUtJ90lYxwOPuNZ39rnYExmKz36sI1/1JxujmTe
WbkqZ5zpOPejxxno3SX+R4ONe5btmBda6FAitP9Oj/ZGMOgoKzgrSaphdGjI6cOQcQ4FLAtcEjGJ
I0MWu/uwy7FfF349U0PRLGQ3P4pMVucB+ytebvguRxITYie9ePSC113ZUNK6+Rx5YP8C92V0raDa
E35qrVSEjT2ALp8U4FfLRAbN3rVa4cBdtcON0Ohs3OFXFkk2EqNGtRfBUsste5o1+tYLnIFtCsDk
TsItwJyyIrBdv0M+/4TnJ20rc25p6qapZNoM2ZgHWNcgLpjeRC5ZEm4Jm7NKELS6gZque5gWrcmG
WJTcQxY5AEvCaSOeO5HGMk58Id2OUxoYdNFF8YqhN9lxQGsoj01LZEZHEgRCDg0MU9qmNzewiUpU
DwmIZsaAJihIhm+gGOAXDj3I0oI6NzOyD6uQfBTsHpD3LtnYroa1Iq/RtuCioOF//RWz9T9GJBt/
0Wea9YXvelX5j//81y+eParH7/4zTyq/6o/1V9Gfvso6qv7xn3yn+5WOX/n/+sn/+Pr1p/wFbAye
l27+ehb++zf86ztfHzGYsrMfhn78W9LYv77ln6Qxy/rFVi0bj4Iho5ax/hs1xmdkRTZUWVFM5deP
J2lReX//m2r9oqh8wNYsoei6agI7K1OqAz5l/iKbtiqDKBMjggxw2P956QfuOZf510///w8444St
JFX5979p/KDsn1+2/vH3vxm2LjSOCtaYZQjZErrC5z8fJ4zIfLXyv/RxMOFbYJcQnmAfKusT192+
DGeKTF6KZa3RItiOejJAm7Q63rxQWXTFyPcxWS9tejfetl+T4ji85Of4jLPzXt51LO3mj1zNL44W
wgjQoVccjr85xf96Jb89clv5q0NXf3/oGaE6GRLxftWSiRDoyq4UbbiUfKQLlsV4X6FBRuY5LJWO
8e+JfNd6SVrbq4NqSmvU1xBsWdcUeLZy3BYyNxZ27p1uGVtSIhzk0zEhWtSS6tEe893CyLg2GNMY
z03bPDpagoQ5X1ah80hsCZFnziA1PrvKqOhEUbs6IgKEWeH5G72Jvq1ny3LwT5Elrg2Yd876U9KT
FHDH6CK1nbVXCFqvZccesoHRIKXyQonc+AXm62ct4LiGOa4KXY+c2YD2jmqIIAWNsS9atfo4gkRS
j3q2p4Ri8tlstUCK17rWLU0CHieQc+Hh+3PdDzEbxsETLa06xw76NDvCBmSmmw4Mhxn721WYVMmL
FjGm82rGD7XefkuFAbVbBks+RPIyxVV5coMDBH1pfIsL3mvrBzuydXXv7vk1ORdn+UVOPknZ3Q0h
5yf8lZDLeyNVAfSRIXsRooKwYmE1YWS5EeNDyrekA9WSPcd0NRFJJC8qA3yimDm4eBeBWX+2ZPMw
DuA6rIQ5blrbdYpe1aviV7kw5BOJNC+x4eokEhkBWFXmuAOhJCSu5z47amlBly6b48G5pkeyAoC7
3OsPoPgb4xaW0b210mX9msraO0N6cj2kt/IRP8KHwNuzaSPpTZSJvXXCflUFBGr1db8hs+BS6wvk
0GjADfqc+phgcg2P6bHStG/gQ0p1F6V8zKAnRLO0wiVCd4p3PN/V1/E0uYq+YXbxbr/Zn6Fezu0W
i+glvlG5vuRZWSJhKc4gbuCAhTvcA6+RBX0jRjsobt679CkF5b28ZZYBwKW0Ns044nN9An9jvQTn
3ErnwnUIrt5qu/Tk1TBG4iDexvFGeqtvPPVVHaTZW/MWI9EghgRfY2lXqAGIBNcIyR3sp1MTv+1E
/quvjZHFuTLvCnml7HIK5vquDyU1rr8LISv0ayf6lOlodJvq2T2VJypGaAqEqI2iHkKf2lfclslZ
4rXGDx9c5ica32V+kt7aW/pA0q/T3vCwzELgCELBBrqFQuRStvpIb5ehVu/ByWXMJ9mH5Mly0JJH
6IbvSUhcWritX0XR75NDdvFPwSVg6goBvsjepb1zNJm/zVjugLVlFTGI95ym59Qg/pRuzQNvQIm7
pZY3KQh7NPsoJpWqX5H9u2uGHdrhaJetiOq6htfuXl7ra35sBBYeZ5Fv6Ge8gnnNEPfWKNLiYuKN
0+9LZ1Y58wn0dPag0BQuzO1zEEwLh5Ct4L7+gi2XiLmWeQ67hJRkBftSai2FcweGPauvjEI2+qv5
ah26QMIwefU/2hByTZfHlL+hjw0KXI+JCp9vrmqXhahMHzGdrQjFTDAHwEiGWYAFhumyMoszcOVa
nKA0C5jHeLzznNydfKhy6SGxM5lKtv4odY6utvFQZwXulah+4LG9sOdk83Lwr/F1uGv39AiZDKZ3
9u5/5FzPg1G2WAHCV7qMjtOfuUZDkFm8ymhPA249lNt4OhTDMovAJBsf7kf51V5zZHuBRM4T6tLG
i9cpIqVErR9DxWjDXuaaMq3l2Jgbn/jPzoGMdJi+WBEFONK69AP59Frm8ibb6tC0DDcib+pJzlds
hfCMl0Ok7hWAGFNih1tDmfY7J3A2wSnGFNlbJgNLDMqRR2h5M89ziOjb3F6BA3/Wl+4WX9Q352yd
jd4giBBI4UeZFbQLnwimX+JOXhZ3x0KdknQWasfMu4Oreglled+J7l2JcPwAs9m4lbWKsKPImfWW
m5kxw0tj2XC3UX0WJ+QPN/EmYu2out7evehHdU+A5FnTCRDSwdfb6ruG1XZq5t5bx7Np0iV5MdEV
6cuaPGgTfdAokSfxBYT1OR6YmJazJAJrRWiU94gt7wZNKfmhnvuDEmA5bK1v/VTdx8toXHuaPQzn
lCjF3sQ5FCGKUkRszoT9kr6VnXFQ6H3BHAcB1L7ZCqZPMF6k47ChkvGEvLg8keoVZJ61G1TfTqL+
wBxrl0/bJKb3zTjjAjowTJnKzktyC25kQmJdm2bMO6fVd5dmi7hEpzjM40Nw8k4qrmp833LMeRD7
2FriOQhu/R5D7AWPKkkHC73ANkBOWPgo8amHLfWSc1b32kuWWRftVRzsU3zNr+UV6gOTp5zLdXwe
Kff6Gs0S7tNq5V+d9+EefxTn8hjFe8s7S2W6wi3D1xTnpCA1blurHXRUOzozwpubvADxKX0oFjy/
i3LsD01XrosueMpv1pnu4KtzKe4M4KAnRDOYdJtSFTdbXhP0OuG1kbRhOqC8Z7bFXE4sCJh2I2fT
PJxPFA9T+yi9tGYz78pb3YFzTNpF7J20Y0WbPbuLWdlzsZjkzeL3fam2MbRCEgff42UVNnvNLvlH
7SV0dMmGS3cm87hErh+BjTU4bLbEcS0z8gIC9mXZNT7n+3Kf9d2V1B8ymsuDcutuamcvcudYqBiu
H9qmlXp3XtjBe46mdFqgDCRCYBruo2Phaa8Eh0uH8BwZSKO2yOChZk7kYZgHX8mX+nQR5vc0mt6T
r+ADd1WWrPwgP+rCWqb6Ojlmx4Ic2SIups42PySncUbSJSxHiJ2LiQIGaVN1S9KwBmLQMKOVSbAa
eKT2TF0s13NuZqZv5b65NCyPgWwNR9+ObnGFhySwD6S3hLuML+/KfsHTa+uSh0wgJY0KcO9nQ0MV
2prBW93wgmMVu2xSeC8hGtFGRXEQqk2MSJXjIMtyFmok7UkxmU59uvTjDHhR74i1LyANSeFa1jN2
aH7x5pGZWNux/CX6/IUKLoF2JPopk0UevfGKWfItCHBKoeekXV889chsGVToDGzGoG10IvMh8vcV
LatJVpcu0w5iz+RCxUlgV4hJGBAXA0irgFARK2lKMuPMrxSe+tSxzIz0m4NWK8UsFPIVaDojfjtv
UVNgCYQaMLNYoaihYybQlNyIoxgV6b6DTMjn3YVN0nqEW6F7cyeZ4W5QRLQrLxDdAlzGsk1MeadK
CaLZGIauQy5QYqCOQCPVz6Iciq4YE3pjIS8iFZQ5dt84UrQJ8E1r3hLmQlOTCckwNiJyKv8e1vEk
i/H2+cxnAfxuYijec2mo7mxtzwjs3GXbmyiRhATVlc2C2VpYvUz8zLK5sSHeEx5ZzKETO/Kh0VCR
Cu0m48aZMdTet538KtC4u2TdBEG3tcuS0W2LQy7c2Lw1bDYxKit+8A0intxruqZzOjXmTtfdrVD6
ZcDgZeaauLQLB4O0GpJdGakMu1Vfg9OB4d2tExSzfrWUhy9Di5JJDTus0PsDGqBuGTvKyjVLCFHZ
cBI+Ow5fS6ZdALa0lOJzV3YtSmYvm1n5WXd/tFKgrK262pTl2KVrUan+eY2k/kGJZBkKNZ6uqBoe
tREy/ZvqLhCgFmD/wV0B6oumAYgYbT9wOBP5TX2z3oZb5LQ7B0+t8q7uWhkzlBvc+wsEn031UVf3
UdecHBO2y39+ZNS3/154WoYpC0XmD0T/xu8PTUIo13RpgGPCZ6wUqV/MhkEvKJY7ST80to7VM0x3
S/qY2IGPtgfqqHqyRt76W3bwUUsHuJxe7X2LTbrUCJV481HjJpf4VL6SKw3jERABzrALq3DktzNa
dhmK8rV89G9sO/12n9/yR3+TJs3CPuc3JIxbOVzZn/ZbtZ6ZZwKO38bPVxeWWHGUztB1GkigMB53
wM+QlpxU7RKe4lN2CLdZ1x8YGostcaGjJFyHuxATz17TLV5DK6JR5C4E8oujU7H13no7DYc3Jhf6
qP5Eqpmi5u9Qj2ru2KXuqAxqL7wWR17bQb2KlRq0lnIAkLvU6ifu1HnD5Il7vkQih4ijLih2g1ty
SxLElOpbfBluqr2O23BrF4jp0kOwZYQwVgFabiNwyvBRAzOcYRFLJrKBz9AHYRdeCpHdi4dyay9m
3BLBRJBEYXqcUODe3La1lJ6LsSJxd+aLc7aPnV+uZa2Yw8i9KbeKklBsxk5AdY0pbyCiMSml3hkT
uZH9UwQNbLtJl6AwSo7BMbuOcY9/fmnpIxn9p5YGdHKGIqammLRJfiKnw4BhUKa62oqZ+kY1FH+h
TLT78GyeSOY/cv+7UoxFJt/CQVt26yK7dG+VoHZKQuPpj0WUeEs5f/lBs4iZzD57bpXswQfMU3Yi
h451icccSE6Twib5kJ/ts3wW3WYgKCL6RGC/DuYK5VBVkPGTl/d+hzdU6ld/8TLHG+Snl0l7SDF0
U7Us7qGf2h9qlUqFDGF8hdb6kuQqinBzEWGw9YmSomkp5i1yvfJo3kP22s29rO25SJ6V/VGdMe99
dE/jXWJsefRkImSNadgBz3Qwe6aTxjIOUP/mTb3uj/q5e/NyGJckiwBQr9aGSg8AGNjS2QevjfmG
0Qug61w6gp89Fa+ibvfqrtjEY0Emd967FkWPP3/tKpz9f3vtvMO2YSmWbQn7p3Wtbu0yVRJXrACA
LtVAsMehJA+a4t00loxwLypMEFzkLXGJvYXckQbRNtvkzoI+yjQ7VteCDVFwhdV0SP/ijfmjvhQH
Juu8KQRm8ffvVzYWI62J9FSsoqb84h+zWkvefZKXSiq94qP68veN8JjPsNW4kqT0F9e/9QeLvj3+
amgMOr3Dn1dWXnNdMQkXKyPA5BS69ipkPGTMn9W+Oms0Z5x3NTl1BtzzZCa/pMf4mF+9s2D3oz+J
1XlBZE2NF17HWCnydV6KM4rDVX5NrxiMulm8qvbFuaYI7O7wZhmKqTv9mX8BnB3UR9m8kFUlDxtS
ScmzaWkFjT8Nrh4t6ZxHnPUeafIPi6q0X5VUqBqVanT1qFrLsXwllNMay1mbujYaC9yWSrcZS17v
I7q2YxFsHoxX8RpTGTtUyPJYKv/59fUHp1DI4Am4sWTiHujR/v4tdLyuzU3f0VbFm249lBRDBygi
fNBjYexQIQMGhppDzTwcxEuBS4BGQooZGF0Hs++sFlNa+YU58zO2moVGmbKDBTzknztDcubIEEVP
Vs2rBi2hc6fGeVxjikfTgy9DU08UbmQhMp6b6daMpUfTADZNBdPjTiHY/Ri+0Nc+aY46LZR+rWJr
miq9f1LC8Iwhe95ciy/p3QVuRKXdU3FHU3SzHTV4uPf3wViUmwDsqNHxH2VU7GhBATKwWHsfBvV8
T12fHNV7f+d9uWoHBmJcCJc/P8e/LsO/X78E6hzdtmiWc5p/vk0khYE+3HNt1cf2sk5gG1xqVdrQ
UkJm4CH9wa1O31jsM6KgOiJ9hPedRdN6rPJv+VjxW1ciodnAFh9w0LFqwXBBvwS+Kjv337GJDLTH
O5utkwIUEv6Th0uKC7hRTAiyCkVB7DrLn0WWMg/1/quUFDboXf6t9x+49aN1MaDuykW18QamSy72
f8RgKL8nPcNRA1DD1PC1I6OMs9G9qWtnFUXfeRxu4UyRv7UjxIKVtFbpDOsvIU7DPAk+TH1iWDiL
Y5yzbtdsCyNY53Y1/YtzO679vz+3OuuijKlD1nlGKOP6+Zt9HwGmctKSN7GKjDqaFXijHdk/08g+
pzfV8vdpqh/Th/0m35pLGOWbkDfY6QFQNMbM0py3rMlnrmGviBjbUJRlMzuR3wNaG/bY4qDVEY89
D44AduMdT+4yoyUSPouxP5J9wsGcErk1D28x7UU8oW/qLSvVZx6ttV3ukkHpVUePZtboyQmDi4xR
d6IK5T3VypOnt/hDQ7AcRgA9iMEYPW52NxpYvkoPr/kFlY7O861AEn7SDESjI+6sARabIEnTk1dc
hcQzmaj2//ysKva/71l1YiLQbNuaqnBAP63sVpq0QcJoeDXs1WN8k+vYn4XADzw/ebxUvirAI+LK
pdl3kU/9sXmrw40arMQxvXVtum9mKhI4HtZsUk197kjtBJ/PAnCNAldtSoqgPR32zdvwZqWvxBeh
7G8P424188uLbrI2Y7QQP4TVfBdtsraUZtVudLjVmjLhfY2pFDv4cxMXAWFOzkYx189hZx3Eh5sy
WKexg7p63o2tHmts+hASth+3auPCWt7Fyac7RDDlpDsA81F/RDs1Cm/Kp1Lbi8COX8p5rCtI8m/B
pb51RCtBIas+8ok8tWv/m6Z1MUnL9G2oC8bL/ZJLyvxW4X6BrF3TWqtPZvbDO4WH3B8+mtgi7mGi
fHtxd7DTz+Q7VaMfKcFkAdr78CUT2ToaGBRE1djoWdqiiEl+p0lAGvPKIzxtKqxHPNrjeMF0jc8u
AmAnBNZoEi5npsYSs4nKYB6CIg4qIKUOrZhsJBEGY5dFW3C/Q4tG5Wk2H+VwcM5lUqDcd9xVmI+M
hG2dg3jtxilQXBwicATgZQG4BAfSzyhma40GAKEY05ie0Xga+3t7d+glmd45ROvEx6KP/m6/e9dy
lW3iRTirrjJfU961Q0BvCnDDGza2a3S1TtpBfU3pYf35Fav9+1aY4Z5m2ALPsWKxWfr9OhDGrUHX
NmfO3RZ3FNVnpzw1GHBDWBwY18m1hDqGwm9wptmzmXzVA4yjkWNpxvEFH4IAGT52l9Sxz1TScIqW
Uv2OIYoRwVbaSY42M+bF2KH6q9L11yXq90sYwEjVUC2N6aShWT/Vh0pmo+8bDHkFQWFXXPKTvivp
G5X0j3JGK5m+buuCzFn4LO0PT5H+Ygugjqfm336/0IShaWAVVPWn3++1vlRA2JQRf9KmYb+cfhnv
qHtG9oT2TL/CL4W2l8NKw3NH28Y0xKKzewSlVNImi4/RPqNtVtI+ExpNBUV5OJ39bqbEGv/5m/zH
R2qalqqRTaXY8k9HqrSSA+6zU1bQE27hQwvjZ02HsjvoZ1m5eNll+Gy/NQJKXoSx7XXMBUMySbR3
g7A056QACYN9GJORTooBXcz8zur1+hfHqP/R2bQE82bWT0bNPxUriiR4iwj/WEFun5t772LQVVW/
gx+tJm0SDM4rXY7FRCadm61WyxlduJwpQGc4VCY+1vn4UDCXOwcpbjsP/p9v3//8GP/wZjEt0zTF
eBp5DP/+ZolkpSuz2FfwVzkL+817L09IwCYC81N3Zcu7H3ey3Z1HEA3VlMZqxIg1NBEGxd0j0b11
lBl7pGrltMdjGDovKfQKFXBTXe/s8Glm/jYsvO9fj/p/TG/xW7nFP5Zf6ahoKH9VXfyXCuOfuov/
+u//H6IMxVDQ1uijnuH/ngJ3+YoeiftIKC//qfQYNQ+/+c5/6TOUXzTub/q5Bj9PlTUe++1XWf39
b6b5C01vS+Zxb/yk0FDsX2yFC4XiYGytcWX/l0JD0X9h0bJtVl2Lza1OAfaTIuPPFBrcx7+7dxC4
6rqmsBCaCoUuiGh+0283cz7uyFIL8OJCHNLeLM8f0Vhs1XiUERJRBaV+aDxDW9VZSv0RBBDfSYaU
wWkwCN63qmYT2BBI6kIArNjh1q8uwOcgi4m+QxwLcVXBy2cP1aJEv0IfCVng2O3MQZzlaQGGukYx
DHy/BrUNxdta+23L6N4OVccgpqepoPQJvGdOH2ufMm1S8gREUTO3DkP36WchtZJqWFCONL+L2qlj
a4kDs7QsEFP2sXxCpNshL22gu0LB9eRs01tQEzorg2YqI/ftJnC00ysMTqYpRpSX52A0E+Np8V4x
TPT1pO8y+Z7kEHrUMkT6rpsO+aKKPwSX1ggbZqH4ZJ1WJBf0YGzd/AqKlJ203OAWbzHWgtim24uk
U+nmTlXi17H6QG0nmYyokg63ttOkAfNribqeLq4cBffKAS41ZXPWnQnWw7LnBha7265WBlqqqQx4
0h6yRACegBcmQlJhoPlV9ioTLtgzQNPhGmitc6rtNj/W3YBbOnAb4ipB3O/iQVhHt2zSb8/W8h+k
LBkvndniHXCqoZ4T+ku0/JgL18gGfK+hgKolxT47beDu2A39hYDosDJkOdkAnI1G9E+xxx4l7eUw
kDD8hDID+8BdGXUsb4WAnqdKDNmgSMsf+TAMG1JVnEOqwVPsIbAseD9SJGgxtXjLhnVVKMVAqjZl
Gm6qdubnFl7+tu7WKqPja6alzsIksRa5tBvaUyOzocLYkWQt+7y5MQ4xYpIMNDr8HW2nfjJktr7I
66xmA6Z1IL9IK4DlQeDEvR3InZdcJTuagUogrQQBZq7kOm4Mr7RvimyXD1HBi5thcgMbqsQGzgpj
TMbDAILpXcollmxwFyrmx5VSVc3BDQDTTGItKaaot/x1bGtgsmOygG5JYIlXnXglgI5yc2kZf2x1
yeMKN1v/W26ibNG6WorDyEzMDzmK4TTXNTAgM1FQJmCLoXwFV/Fiykm8IwXUXntI+Y8iD5n/6hrb
0KEq9EfWUcfOesgWpw5KG6HxIY82WSBK0QYneK0NRQHAkeivclPodzWPsnUvohHlH+nSquxENi+b
yjOmTqY3F8smH76OzXaF97B/lm5i3CMrr8JV7VjVM5I7nJeDV2FQ9cm2YYzMVGWR9Kr30ISN6oAz
1BsTxzPNfZFAcPYbghsnWhBrQE9T2GZ5iCuCrjTBeDrs76wOk70XBtqlYaizcQpdPXPPNCs6CCmQ
hVrTeQj6IqCoTAt/tNuzTNR9SVvHcImCzCW5JQddq15aJQs+QI9S9XiySW/bdpr6RTR5PjoG4BJP
IgIZKCngI20NB+lmnbTNlhGwvFWsMCQhV9cp4AtJUS60FfCIoPmE56sH0g0MZHy0CkDtA+eahbGK
CXKW5L771gKUcZNAr8ucGaqdQtdr6RLEYaf3EyxlNPEtbty1g+aIMWBLFif3P5F7HdMSYG0aa41n
V8qqQ+ZybAaflA+rx3oiKzH3XSLgszsVBbSfoquJqzybKyrQpbyomi3RcZo1l5QOa1OXK11HyPEQ
EgjAEG2e6nU7Z/prrSNFgqTRl+Z7pyY+VGI35g4ssAui9ynqMR08IWTXMXxa+S64g9ToZPDvUv/W
t7H7DR4jOUlDKc9aogZ8BsZms1M14KNK67OnzxCGRBo66W0T6I0CfcCKv7F5Rx8psEA0swGOGa3W
6T+VVjVjaqpjciSTZJY7NScLbwONAKOwPZiCGvCbMEog9Q9DBryNKepg4oJogAsaE0F2OEWW2dP+
SwaCvPEMt/G3N4QoMjwum5toMvXFCvv8mZpCuwoLYw2+Q1WedV1gH3l6a+Yq8trsva0kxAiiAno2
8XmM+jM8CN4Xro8GdJsMLnsWU+NtXUvBXaC2ddNOQyBbpFQJK4RgYxCfPTW7nvgKqRYWqmsCTVPu
1GaepY16KvETGBDLiFaZGsjGCEuyGvfewWXfGmFNW5z59FVWxrlVGjYEVTLhmzYSUGFBqgzJG6ii
JpKLc9o1ow4mLCMBxLl6NB8kr36YVqg/ua3MLz+wYJnkVrpHpDNmxxS1BnUJ3F1huhClcESjxWYP
wxPKao2vvA+qj9jTva0VJbFPopRbrNoEieGkQRNpTbKkkbFgYU4oIrKf+En+R8S1OrOqkiA0WQ2e
fhUMd7aseIdwLwYn31aZMAtPEOqjop1Tq656tk4a3gKtubpaF0s8niwEzINnBCjhazu5E/hw7RwC
Nws/M/eCemktEC0Dg/c8krj9BEBS3ATJW1MZ0ZVAxuhJ8Hf5gssvWNu9ly3NuiiPjAIZ0zWBQ36n
lnTo7OmrDy12A9RVJE/rq9QB59nrVf+i63lJVz81a4ApmTIwwI/0T7Nn3Aq6R/STtq5cHDpasSvN
Xlwyz1fWjl0Hjzgw3uUs1FhIdQSiSVlGp5Yg1GNcq+FNd2VplfjC22hqok7UsitHpJAzMZJex71C
luG0dwbnyHbB2uHJDHcNxjF2BGOMU9YI65llXrFjSxgfPV1tkcai5sbXYhgl8JakAlbETbbIK1oX
umyIdhLkif8uKXH1EknYEUh1a+wV4T/RjBzX+rWiBfVu2cSFjWypbB0oBi6gnOiCtebiO50M5F5v
IHvTm5BTIc98SYkWeuWqiwI62a4roP7OE8lONloX9jfkNuJTBG11gSdTniTftMjydoYfaSQjHwN8
qezcWOefbqoVVyOVQTIYWZy82GCONzk8P9JNhvTNS3z9w06icMMpIOqwdcTCUqr/zdyZLMeNZFn0
V/oH0OYAHHBgG4iRZJDBmeIGJpIi5skx4+v7INPKukpVnWW9aetFyjJTEmMA4P78vXvPrRWyAr8D
8G/r+xaF9z1pgcyYevI1vCKL3qQr2kORCLUjkrC6wV9tfOBOwmAkWgIjHiCvFleFwjYTaqzEmSzL
NxOs15uV4FpkD+lBBjbxl2H6xVW7oE2qI+ny4cdcfxo+QoOtTPIM7aKHizGklwWWALTVMkY7B10s
mGK6NiBavbs4SS2YI/VM+GylnwUYu9s+M4cT37T5njREBXZq7hDZCSQMTZ3/TL1BB35qqoeYMCe4
3KVghSkK5yNKUnUaHG1ue89lb7PTtr+fa4s8CPCW5jlVZLSVxDu9+5aZEKXmujySa9sE+QqKqGXN
nnQBNVz0gBiuKy00BFGYEAaZFYazidi5r5eh4A7xyl6e6hbf25Lo6nHg7PCMvra/z6yxOVuYgAOC
+NTZtvrlxbA6sqVIDD303ZCeu8VDvElM5LFlkLePkxD1bktRBjGjO2V08340KGZ+LmhVdiZomruw
NjDKED3D9tIWy3YAVsro2fEPeEokRpuBV1ry+qZcPOu9LezwWQN931e0EQ+9bWABTJAk39D6WNE5
izMxc8K2fdOU2Go2TULrXylCktqqbh/mqfL2oU69T+HPriQvlj0YoqV6911jfZCEl73UcW7uauIy
bzvCoN68TMx3lm2bO4a+3g+X+AfyY7LSvMy+43w7WlevSZ8ad5JY9+0SduITxIt5roeWpcIvfP0z
msMEZ3xl3tP25wVDrMieGU5UTY1+EplV/cxVPe2GcTS3qejkBYyMR6iegH4H8N3zn8ntLJwNTpR1
ZSM1FhwOR4qcPffB9TzE8K31nWSlfxUV8GTJtZL5acyGYjuy777oBCyxFnTatkklaxCOyn7OnbCG
rGXQgh3MInpSKROeWGqOGR6ryIko2REWAnCBCz0I/KWzQ2OT9In5qFOLYL+maIaHqGo0JytHLGTp
EmLU1aHzgP07/IggkAZ+YePbxqC4883Gu7FI/AswCLbPtA1huxSxERiFYJ40lUSYkIIEyGQZ0hNm
SPJ3x7A40aNjnWXy+gbnSDzCw5L3vTWqfb2k9ovW0jmUttnfepUSVxMehX0SjsutFf3iZASCOqsF
+ORwtOrAwVQJUmvOygtBKSkm7ix3Lm1VoabNG2B+wNGGx0bmSRXQevfeZLbmrFmpz8NoQ8F4haVO
Djj3sQffnXQCu/I4QDahsXBigIy/gAW9zKGtntvMy27zPkyOVYGuXdTwO7El5xcsffaN6Znvo68g
0QxNjrdp5sSXdi0mOWvWQ2CHy3g2eYq3jkjjO6EAQCgmTwhqx4wmoRka8JyF2PTCDW/DyXL3BStE
tWHfUSirCg/MODyefMsp3cDlXativVO5DZVT0WJna8OOLRiKwcoDnTctKSBarFTeuxkCnNtMda0I
zEQUys5AHFDdZuWHKtxw70L9+vF/22L6/2jp4eBEi/J/7hy90v/5j80vmkf53/eOKF7Xv/dn38gX
/8kmDWDO8qW06fgwZfuzb+TRAbLw/EicFjQSV8PP34w9a0cJxdOaNu5bStn8nb8Ze8z/dJiI0ucR
Cv0KXcj/TdvI/KeuEb0i33L9tX2umFn91vpHQRc1ued6B1AHP0iLOGMneppc58j8491oETJBGAys
+dbwZbuZqscKlv/ffWWXP5vlf2/R+U2JQ8mNNoP2mKQ5LSRWo9/G6Kk1hTTXfXXQVr7sa8f/Vkqc
SwZYoLjLcut/4mzDK2CR0+q67h5Ms8L4PJFBCKYhTYgK8wCiOaynnr3rFtwjxNYwvokXB3sGJwka
cCe3IYQHKdDdXOffTgXpx1nwZ9i2EWj0+14MGrdOj05Dqs7i8tvMko6l6U9IAWmLLJpfSMEjCeWG
ym/apcSxJZGG1VJBajbsaNmDDrlw0EBtPyHnnk9c2mQ7SuPjr78wE1vZ3w0d/vzCLE94EkuW5Tvq
txb0KliU6Yz02Qnl0zJcx3Qetpk4ig4NK4SH42zMQ+CM6CQQGjC9iUAhjLx/C7NgDcFkI/z82AEM
HEXy/m/e3D9OP/98c7bJSFnQDaX3+tubyzzgAFMKCMkTvRFMNUkBZb/3rPjTHL0ncDVxwEhkQMHR
UsPxFo3I+DcDrbXV+d9DmT/fgkTW4inbV77t/zbq4Kw2pOBnvIMNCRNCC4FoIDoHLV6lzi5jkhMj
QkhT2SOs/utP/y+uDN0QPrZUjoVc8bfHScM/EBNIwIOt4kCtswqjnV4nb8o3Y94oWkj25q9f8R9H
Jn98Vp/VgD4ygzCmEb89PFaYmQ0gB3VwSO3eNOD3NlBwHoBVf/71C/2LL5VWNg1un8+GEPO3F3KM
hW96fUpJzPosyRgpjPS74+4b6vQrs8tLUpuc6u7++lX/0ND8di19Bnusm7bkNCd+e9mpl1WlWqlW
/9snWr47qH9X0Vw/+6bz1msPbF0XFIubI6B1j3/94opl9vcbiVIbL6xkjcRD+dvlTEzcexyt1UHG
6panzMfWZ6O9pE29ad0xhByyBIa1VYi5GdSuQZRdDQtP3Ij2OUlg7vSZt48suRqjgVFn0ythKFRx
bQX9ff3z4IcLVMsAVNLM0wcS56SBujOedLrz5Qn8anPgmKIDurt0QaJAu3Smeti4+2ZInEAt6LMT
Z3xdOGPualeyv9e3hjTJGO2AQrhmFihoAnTWw+oaxcdNAt38yNRs3hSTgfY6MzF8Ex7gzLI5CEHU
GzKaj4o4dLQeJIDNzXIBDmTt5hZFXwSh05kBIpZ9BH7aXoAKJiyWVYkUhCJt48J7wg5YUiAr2o4W
kX2uY755UwuURE4Aoisz/zfXaR29/NN1QubHZiqk98+P3Vgm1ujMcFoiN/s2SmyYKXniSeRcF5N7
LKzh4vbuD2/O3qXIvwl1A4s9HWUFODyrLr2f31RVfYGUA57SNfcdKB1/jF4S/5cVJd8N7i0zIvAj
VS1l4ujgGveCZeBPz5a8rZeZY5YqL3998/3LO5/q0ZK+qRjPy99uPp3OsnRC4suXproy0zAYBhBu
rkaNsWS3hAYkc8hyLzGMMZ7a/vWrrz/8Hx87H2mbslmQPIe5+m8vDjyuHeFxgLOrmidVqYvhI8mo
3SddFe9uKc5xHbX/ZvFkHWEu908vy6FndSxLG9b8byt3syJelNXywPmDtWuL9ryiPXkjAmsAbhwf
XYSWLKYJp5gsNZtgNlTC8B/ZtRneiggiVgjnopqJ6rP76EyGC/f7jTC8EopkQw83YmtGl7mxgXW3
tsf5xRPAtKm77WmYYPg1JNDMqG1GGLWG12Uw+mJesbSvoqx86loLxwyURsEhESsGQi865TgX8Jv1
zagC4dWIZNMfhZggDsycamvjyXadpwX/Y4oEphhquDkrKSXVw4MzNfgsMyJTCtxFTWkEDafBzgfk
CpEtF5+pQUwGhlSjZI7DCgE+EtAHN6ofnzpZtQdhI+Op8mNV6kPuo6xh8NLXAoJnUVqAIsYAtfLN
WvXQF4JpHraMfArYZ2Nz0ykYdMpj02jLMBDJ9JG7Fnpvj7O6xaEoGgGXUuXcN6P7ulYyup5w++gc
M6xkD/dHDIzRq7WaLxNR3OY1LeXQ/ok9GUtN2bxXtfERZcMDoOuj5wynaSFXw55+DZ7tbiKFDF1E
YKbAsI6b4Q3CKZMcLNa9W9wUIyzEyVpyDIgFBy3sx2jPEjqWhhluQykxQQ+vxUCOSkT/qiur78bD
M9aW+TcZ1Xsz7nf9VD6uqS4D19PJi88l7R99l9AogKGbcYY9VvFqOuRFQMQGZpchIZP5CxC3JsiZ
N+C558/l38tQvhIzfQBDskN0cktG27J3E2hkaz+nTS2+jIRUl2RGYR16T+HEemK52zHr+00EPGjW
k8dQR4pg9QcDJzlGEQsIvCfcXqtTHpkb9lhNpRapn2bTIPanJCXECz+DQYSe0NCIQzFAsncYdjxN
bXdPzgt6ErMmPE42mzLhB2qy6CgHnpgQEzQQ+QjNxuyzVSltPRiJQlaXqWNCYgtcJqnmb3Q5QR3J
/GXMYENbrIiTu52MhbCoqiH1bw3zljXyhpLr5DX+JZrBsi5jte+8yAGUpMnXQ4Th02qkhUBmV+jh
YWpWvG3cuq8spMmu4z+BP/Vn88YZYPSaKTS0jC4Ro+RfcdHBiHHYN5iIFRtrMK6rvk0Oo5v+yNi3
ePbg45lljAmEkdTgcMr2vGODhWmTEz1HDzp6Xu8YE6yh3cYWfX71ylib4WmvRBD26Dhzo7hWyEZ2
9YyNzgkhbNZMwwUHtw2sw1dBRjhGooX0hQwhuI/9dzD2mSbLNrcMB2M6eE5trTyZOfoybNDSPlVL
YNMQp/nJOIbGEW3M1bQaE7yx7qis4JtM+R6TXcpwezilDTOLx7GRH20sV7gaakpnGkhKynEV0bo2
tOY44ni/MDxsGAOsSHjzXqc8TXnBk2PCKmamAj6J5sKGUjOGkzTyyOPQFXV9cZF0B72ceDWLkiK0
k6Op5L4hR5u/C3QtSphgwY+VBVm/PaRIH+7opjbql8RtyY+0eX2/bi7Ca+i6UOEV3Mj0kF4zK/kE
2HIBSsmHEsVlaGscLoL8Ro5oY0luROfgQTtFbj0faA4B34qXkzJtOAVuiXC4pPyl4R80HaGLBH3R
ujBei6yFjjUlGnvbJuVDW7B1/9xbC8g1PDqcZPKivnZ5IN2wuZ4K8033tItZ1+mkc2XykYKp8sdA
N5hTIt5rz4wvcDxMXHNN8CjxRQwNxqt6LKBigyZHF4HR19QvuGSbw5JVHBTmV3viUQQs2dJBHA5D
bx84QUGqjio4yDwk8BPIEa4HrresERRn1bev+xVa0cHjHFxafW7tQWXC6QAt/01jiiREGjSYnMt3
FzKqcFoDBSvII2NYs0ymhwIh0RbyU9OK5Fh6TCKN1HoyIqJ5asq1cV2lWn6JfB7UxEs/oVn4O3wN
FDbDyanyT8blRFZMNW2jvt7/cZOwMY2sAfKhblddmjwQsng3oAexbFRS9TB4ZOCl9xyTUHFEMwYO
176lGbrXsmHMWNxIv0OcerIWeWsX1cWFow4vHAcSxPJjRdtd2OK2hMpqZfrOBZaHkynwElZTLBe7
LKOhLhb1Qpf+Hrz3apG9E6NJN9UihWhuTH2qhj+mB2CJlml+NMhL3Jo0q5iCOW1gO87IGM98LasV
SwQSECLFg/TLn7Md/2DsoYkgosmWAicyLABkLr3X0ucG6jqP9T9sr5JqfgC5bHDgLy6UFOdFDZ9j
0yCLn8wzNtJXsQK9I3c4lfaDMcHzTFu2zNFqfiKheCwYhmynOQWJE914JU9eK4sLXkx8DJK9RMw+
S2m6l1HCbcnV3I9kT/ZTQ6+O5z2sunNHljeRe+9MC8gnXLdYOKEQd5uFC9gsh9HD5Yg38NjmDIfd
WmgctAQVRtjcjZQ1X2IiKuM7RJjZdW6RYTt4VDrriq4MWvKDyS3Wzdgo6aBjUWeJqA3Ym8jwb1bI
GOIbMp5jd+VQ5DdyQRaH9LZR8mhCkITM4G3K2tc3M+SOPyuYgTdaR77FoIEPIyt9NYj6UUY0MZx5
vF7M9i0d+CrShM/hEAjPHG5TF6G3cRfw5DLp71Zo2FKQE+8ukdq7NRkFNkz9SfKj+yr8JTps2l76
jSyCwiFlpfXq7hWn9KZx5d06oI4zfl4CVyHwNck1ZsX5Bp06E9yieNSVcePI6GdE8+zCK4YjGWoh
tj5QYcVhMMyR2ws0q4f9AzbKM2NL5vVdHR9InR+9+tar7deWa7ZNER5h9y+O0LuLhz6ynrrEldss
AReiWnVSdSUuwCtLZrAVtOEmrvDxmhgEpEb+4U0fA5BfFhFP74sSfXXOKMPUFdCOLHutB3pXRtmg
X0D6Y5pzDiQTNJYF4rtKs/f6NkVAAPprfnEGasY/mmsiZ7tvZbceJCMes7E7DJa848x28MgEvm4q
plyNgbtU1be5fI1pSV11hE9Vq41XGiJIxpZ0iYyz3zI1t7nZxCeZXmVu8ggln6SXLhZHaRGVQKLb
VWp5Z2AwoFs1yYPJ1N1ZMFRKgnBPXOll21E379Xk7m1zQKbdiA6wNg3BGa09xyUW84zy1s1gI+YQ
WdZIAWj6274k9cJwUQ7jU7d3VJo7JfOvBCUmGNIiP2Spf3Cb/jUD2WTwGKX2dDvQjYl80NQz4x/i
Nfc6GwmWVnszNC9MY8wtF+HXSlttZ7WBLwOfz82MKwYxl0xWr30lTtjBjW3SGfau9bFKkGxK1TKc
IgIzXB/Si7QQxNgFwYdSDVtQ+jbxfd19x/A7tueO0hX7cO28LvZyXTv2rzBZ24TnStO7WZwWYJ/f
XmYqm4kYwTGzgtEFGeZ3PTYmu0wQ2wHqSqOtA9t2Y4T+o6R+OqmZLT6ydASGp7tzGoollFA7y/Cc
nXkNJfu75TQFhJGjXZWFmjB1u9tENtmv6EnvCx0xVsQGqlO4QSUO6Tn3nvBVE7ZAlioYscBqoylo
e5v8guWFtCuXANuGBDd/PMdlrXbWePbM+Nh23I1C1uFemzvibwArIzLbVqSxGanz4nKwDiZtPiec
zqU3fyypS01nlriQ0QoEjTPe9KP4NbpPnWuHJzeR5PJG9AKKbVqhxu2yot6ToHgNMYB5a3kP3Tja
2kX8kTMg2orWvyYQByAN+W+BqY0bUgw5ORkXZE54nGCnIjxcrlzXehEVJw+S43bWkuyXJn7JJFSY
mA+1qP7FjpNhazutvwkb/je3O4QCaGidESfXYWSW6AmcYQX4nBexLb+8qY43hRWfmdKcsCjfjzX+
AGOa0C2ZkFvB6zu9vAb1MioATLZNKBZSlsviTkSmhNk+ao2n2UEsEWNsN1akpF9bX80aH4G08QYs
uwpsn9DLDqagMSJAl4pcV7lcW011ytlSKLEfPVnWQRlj9h6SpzG5VgiXNlP7WDdWvzM9CJpj/45c
jBS+Uu113W+pQGgwmNHT6A1oBMzVjJ/Bl/aMX05TfBqGvomTJKb2ekAVRpXULRRXTowRbb17/JhR
fZ0+ciCAnj9Cri6xSMQMm0ei7Tn1Fge/IzDNT6BxeJDt8c6U8OOW7mRN6M2cGnZD3VPcWklEt5Y9
Ie31pq2TghmnjUvFr56ABj+iPrh3GsvYOZ1PplIfgHbvGWKFHInWsozZVQqZ55T40b3yzceUrwal
aU+NRSxC9+YMEmVawoG9aFJQpqkL/poZahgNvxw3guZuUOIsLcx5q0Q0E9m04euQVHQzfu5NZz+u
R1Z/Wu7LVv3SSIRw46tzI8ANhDBZeYYOIvTOc3TbS5pviRybvTlHW9Ut4gA6a9+Z49vcH8dxV6UO
IpUe79gUrkHXFgUIdWZoMlcEMrf+hqbFt51Kz9ybhSJRHKGiGXszdR3HsDiEIkN7ALWTcVySuzYa
+p0PbWNIwAtyrN8wV/9OSYIgkLC7N3Baq+ljmnwQ6qjkOJBdU4sgEV1zd612/qoR2G5EikoW/hq/
TwLbDu7stmSdg8+wxvGijWMVIup+QRiWjTeDgUkPDUC72F+yijui8so3BdUhm+Pr3I81y9xWzNTl
ZVl8mf6pw9wHYzu+EWn9A2hVYC/DraDRgD0KRpVLkjwdyJfJSQBNFNxWVhaFwTi96IGH0BD7MLE2
ZjH/khOA+YJkc/BaD40svxj2wFAznyYVk3ne6rdUGR9NPB4Ktz95FQkhKa1JmSDKakIOnAJp2NDG
j/5CPiWlu9YCHBkdD653xokRNvOk+x2wEALXA5MjCiWtPqYVj2tS38mmWBd797hM1qFrzm64CHAh
HOxrlVzAH+y6cArhVXA+wgjsGkWI643VYDYHPsQUxCVRELqvfc7D36FLFEdmD9j+yLaBaX/Fabnb
JOZK4va7YqfpDXQWNJYZgMVxipn6QQGhJshOS8xdaE/auur7+ZwnOGe4JEgZVk1clE0+IbYnnpfX
oraACFfzvVq2bO6kuWIpDRp9Q2QyyRPg/t1GEoVJ1kTi029im4i6jpYEll0Px0k73keJuA9x9Wz6
uSGI3LnTam1jdndpM4KAT9/Spn82Y6PYdMfamy6wUkXQxhSDvUxXBelOcfvIyrnuKvyVjJk5EPYm
dA3z55iCIMkiyOfjXHyGpMpUNlt7MU2ffVz9ij1Nh0Oy7fbEnKMJbU2epk5/Nk566HiIg9ZNvDWl
j+abK4+jw5k8NovzCIx326LPpKXRIzcjKyBQuvhQHCTcakkCd6x+NZxN9n5IDRZb1JCLz4k34czv
QfVBItieWzic2USDwKtTFAlKvAEgefAWjK5kDnGiCCF+WArKtUNMYmpBy1feiLyxfrXrHwwbkj10
v4hGVfSZlrmziSVYJmbnfD3EcLjRjo4nKcug1oVFl4l8SApoKGwq11xArnWDwD8oBvnZa1Ymd2pv
kepsawDJV3ZN3BjaHs3auZxauNYr8IUdEtUawXQ1aOnJbTdIlu5T03C22NbuY9W9+59z+MiXtRy6
cdiCG/vscd8sdJAi1neNThyW7Rt5cECcQPZu2rHktDeiEurs8tbvyktoSoL+/OEm0vK+cWBH4H7W
+07YdlAYeR8Mkcdm22yV2fCVEE3JO0roSVbLW59n93YM39ZW9nuyVIeyXIoNqP5gmqyfVgvDtMzK
06wI9Q2r9qjmFst1nBMxQNxp3znXfdkYMFn9+4Y88wZF8sbuwvvB1/h0crs82HPyBjwfHrmOyDgX
4jWt3sKQrJWRzgJChjvGmOfBymZU2CFILQDls1cNlJLhr7wjXYGocQ7OLWbQXkSnCvWKfUaRTChX
huApytR7AkI8qEv/iYBm52as2LHSWRyt3URYbRAvnrF3W16xI3Z9Zih9WLD7XFuRzCgz4tMw2Sj9
jem+r4E3LhlxV4nY+VP+1NCcvPd5aViHxl6oqj7QHQ1ySqIDcYXxNmxyQlfIwKhNnrLRY8ecxine
zQB9N3BvJMtcXNLzjUg1R25NJH3ZbkUTHhhhkR2VCuQkcQzke8JVDRcLnene6IuOYJcm3+W+i7wa
fTj3WukHDIFJsBfet8rEebI1tW/tfVpGNL10IPQ3Lsv8zqPzyNmzY2SFInifSkCb9GHOjbE0pyqP
3gs7dXYph2XyuZYba6qQqEoGxCGoyD715q3szRrs1xJel0LcOIoIFup679SiKEL3+JNR0NEpa++5
AW5vCrjdufCSIKMtf2oqjxV+MaKjh2cTSf9hLiT0Q6FOHCToKxAJs09n0Ge5SJAem5H3RMzceyTa
tQ1Z4kaF3rnlEA09DVHEsZ/srwSX+krkPtuiu4UJPxj1cRHDVzICREqVF+6W8k6R6QifP14z5Lg3
2rC5STjochAsjlKTkcQ6zEG1TD65jnQ281cR9vSKndrF5pFukRUp0PjWV8vUY5TzNouHLnD4dmBg
7CpYFtrOrpheK3S9Yt4qW6xqNuu8hvkOIYCJsCVC0tuTrfJsRVpfqQmIlAvzesPXt5bQB933IX5q
l8QcDgtrzNvSQiL0fBSuBux/Aogf/igIlm54Ei3UQe6bbxdRH5Aopg70rRgYFD1dGIeMMjpxuYPv
VLbdjUVmAuG8BF/H4sH2l+NYEA8EsCgOCtTnzYwaNNJkqmbOu8no6xjZmCM4N8d+uC2xCe9wJQzB
RJtfmyFZXpz9DLP60bvdG1zCXRnCDkva7GZUCC+97jkVDkFzSbFlK3lDyQe8bqIhG4aYT/quanYS
dw13Fp14xbyzrIxsZ7GB0C99jHsO6yYbMdvlaSozGcx1/zBOgB2nPntdwdq72UXJFpfGkVKzWQHj
8zJYB4cCdXTPDAAZZITGfrHld6hUdE3L+8blcdgzLAFGnjm/xjl6cjOqGYVELiLD3q+TckucS5UX
QZt1mpZ0/MEwfT8V6E1KbeMG6eh9oWbIdn2ePo45/T61oPBK0vIHILwvDPNrzDmJcyopz011PVhw
CWYqwmMpaXYigs8CRpc/G9U+A+OQgSXFiR40sSnI2mdwqQdngm9RcTu2pOw5d8RPBEhqi21cxMdG
ds/L4otDUtYnZEFbexrrwDA8Cg7pnMJiBRxk+hdxUUlg0mjdMcCicuz43MiKg5re3l6L+ZIn2S4S
RGF4amKjg6Y+5ay/o8uJw/MeV9KRyOsLcY/9PifAPci8QZwWzZGtT1wA+XZLboBdnAqzgsZvPNjW
lG1sL7z0aVnuopyKijlwH4I/oH9xiWNvPLQp1REPx2c+T+YDxMGruUm9oG9rYw9f/GpycHeLRL8W
5o5wp4FPqL+rPkTna/RbTQ52k8Kxa3iqG2w5W9eTH5KOSSCLA/c5MLZEZasGm2WcWUtP1et41itO
SwL5DKcLrKa4taZks3gDYCFBfxXx+1tPBQARzbqjCb/H+sBmvqINUmetQSdL7KPCnGiNhq86hVKi
E36cmy4/sKYSINeR58BVoyto3nAdL/bgE/Bsxv41dOcmMBZbHRCkB0Y1rS10ttgpKvNDNDNh899y
xI8+HLG2e1KEV7DxfiDAn64ymyXQs9b5QeU6p2jUuxivKU8Oq3dOK5a2kDgX9fQsmhqBVE7pkGU4
qi3JeYdSUMupPzYRlAW8TwcnfarUKN8GsbDHmsmmDS2Cn9r83RL2B6OaifFO2m5sP3qpS/PR96M7
HbvQ1EOQeeFAJ7IBC1ISqws47GlspbVX1rfvD8+1MkgerenYT2C3zLBOdk3vfmOJ6zZ2CWTNzMr3
UWYOXYB8pwoGo3HvqEOVs2HgD2TstuPkyXCulUTOzSW9U8fb6oVR6xyGjFIxTWCFt2BNU4ALtYly
BybX0q6FxoDYoyLQZa4ug4tOeB77hMm4frTymOQH2hQJyDnE0eNV7sz0HMJhk9hk7H1KiuQ9x1eA
o8Ihx2B8ozd/2yfJleP+EdDlnxdyWpMppkfickLzuwabVdN+YligIa3Slk1QKcSo6WWhIcAPBCKf
hzt/ZcqXoEnZfmgbL81ryBp48GgmEW+yx3C0dxuTqVdPOwXMSIprOd2NVvvltou1nQSByBlnEVMB
bm5jd8tjRXKpNZBDTP4tCd11Pnw4cXLfzaR5Vb1r7BJG3nloZWf8TrcdwtGDheY3a6ynzKeft/bb
b6N8oSW+fq2OMIIq8r/aKlk2hfvkjsO+jlnH3Dh7xSY3n1qzNGnC5mSu3PcxFXhWagTOBgpeJB1s
pDDK1EC2/cg1HMPxNGDmohQfvsu65DLGBbepL4AOlzgwPYbWZRfgRCUkO0nmLTB7vaEjDVklE5yT
3ea1tJ3PuQcDHUFjafryJaoHY9ONgD2zKdsxxLpkAyfLWDnUtj07d+1aU9BpQD/r1peiidWF8+nF
5G2OcufF5b2J1YN+AaeIurT1tpn3lGZMeLp5E2PR69IQTrleHtqShqGLxMUEfHNUNOZhEZWcTWgs
RtmuXt+j1NgYixjgoj/IJ8dJaAUojYDceekGZ4v7z9xqYTKCNEiCkgwQrjGMIa4O23dHOl8UU30w
ZcNLaM4vHDs9aBZbO/UMxoiEko8y/WkWJufT8FUWEQaRzLnDAH9VQJIsqDCKhlWSgPiSBmDdHprl
DqzSaTRbghBV8uYZhMPQAFgaBJpmmZ9WAkOEgIq+55LtGeD4dM2bnkPMIn/mXfVUV3zg2Fqew8i6
80LsMzKXH0kTkjWLsWJTVww2FSdNbgp08fX7mDi7yOtf3YhbuwS5Ny/uYWrF1bysGFPCkZWriAjT
QWczCahgbAjbuokbC7KLDdIg9b/isd+rnrm+k7LpL6up0NccMDE1onQgjTc35DPZ7TAbaurqqa2Y
BZTNm+iIAbdReDozTXUyw95FOBI7PL8X+fjOZrsmlEJWT5FyzxbmPEJlvoqwx0VR7ifTOaIouCvt
5b0ZXJ9buLiaQnoyVpqYh6S91YRs4hLUEtwH0KNSsMsj2Nj2M3+6JsKELsAjsE1nY9SIKwusKiec
dnyMrryeQ4eqjRKtSZEteAnUwZZBpLLEeFyFf5HjGLuZDIWgkXhzZ2i3GptZncw/RXRXtyGoUprk
2KFPRnozoBEgscFhcFt8D3wlJ7M0UP+jy6Wa80jRgcOZJhgC5gGHpVlod2Pm8aebWqgeNHtF2bub
3GnOIXsArfN5Fw1kFTeLwrVSMr0E8/OMtr/dtRNmxKEsfrluGBSqBJ8zQBsbEuaZXclustDPDZjA
rOG//ZfUHslKzUxxlF5N8D82Gf+2EcVkAhvPA+QWwdSrG50ypKnApoma6iobzAezVLcuIeO696+n
3rqv032eMsdzSO8mwfueYY6zmYV+byuyUJU2UfE3XH3cWUSC2o687WbnZDlPk+O+MgwaoHUSVhEy
pAtwEQEvnK6gYU5XnjXBbyU2rzjnmcLuybh0F2boXVCcbNqOByQc5m1Ylh8xcU0aD+LGXx1tlnoe
qZkI2DuWC9cbnhCPNAFHg7zP2m567Kcfcxy222poL+5MC5w4WrrcYQFtOnePiTZu7TB9x9k0XBXm
ndH46lHThohbAFQDed0ZedOLIOk3tJ+weY1XqogRapBEvv4TDoIoFmcnHdjSRBLhkokBawBCE07G
GkSxbU2PQuTXvjvcmSNlqh5yjDiCb5h8d/clbzqw3JruB/lxQbgOtPQatCdcEMZAwWHbTfnBJFhn
l7iYBfG4kuGZ8OyJFIdsNxKb7tH5HSjBy+k5Dkn6IMmY7bZW1KFZzgiILJalQ+mAv2TPKjnDeanO
tkzJMOqbX2pMqSd7O9qkiii2pS42abHcupW+tfqBYSBNng6c038Rdh7LlStZlv2hhhkcGtOrNS+1
mMAYjCCkQzmEA19fCznqrm6rntAy38uMIC8B9yP2XlslrdyBQcPeVQAfsCbowyQN5gMtiMUgZ6US
tcNr9mKOLul05fBG0Ft6EUQ9bTrNikDvRdeeW6BlxFT/WHHQHoMorNBOjK8kpiKsaWl6Qv/gk6BS
y44Uoiil0QM/MNQCiYxbvvkqfoQlG65t39zmXUCeG3paPmlW7KX9azTLozlPz2h7/yHysxcOULDt
9Mi0vn4t2Y3scjv9nkaNVGNEeSKSlwA3LVkx7Ox6jewb/NHX3HMVeWn0FsWMkyvzbLn6OfWzeZ/D
DDLwvK8CMaEbaV0EVzgxMNId0vpEmuSbh7BHThxdUfQ1twThyDpBt5xOxS6N423c+w+tsN6KbMnN
Lrhq8siGW5S5zGWJ3Ful8PcRQDCBjjkaoqZCNtTYVE2bvOSFt22eP59iZlXVRbDK8WXxmrg8j4Z6
zplxM3tddgXzU2GxciBX5xKHSGeszl+XQ+BsRra2oMaNndMlN7DPyYbEpGKdlWgzRI/ajSc+Dwwc
tob/W+aoKwHirgnENXetUdOHIyGwuqBaa4mKLMOltOd6eSJlqGEM40Mv53sfQbSJRhG8xEM7uEfa
GH+L4P1DGvGT9Kp334WIiMmKrW8xwAYgmmQ1kuhJ5X0Os6Q59bFPZs00GdvQX6IS1YXtlnlj5HlG
aUJ7kldbwh/6+29bhjx8PqMAsj+Qh04rv53qrcn0L2OhvmnBGTgQ4dHuTKh2fR53xpCoJuoqWI/g
4ddMz1AEkdRFzz58hCyTV4l7ITjibyv9/Ozb352j91GXPPp9+bhkGLtkm7Ul56TV1MPal8NW+hIH
oK2BzJEgycZgpvT0pvXg9BVGyuitcpXF9JGxjcPUFiPCr3TVvp7kvdPJq1aOjWYiaDZlc817tZ1T
e90ZG7M89yhZ1sHcmqtKQ8wnyoM7XyKeoQNhRPtrznECo866UXrtjcnilFhuK39Orq4cGG/O9brN
2ByB7wwHcN8oUUeTPWsNe6M7zYX86hs+zTyuvlNTs5HRzRbmrsu6Zrr3pniq4/Ylluw1U2M4Z8y5
Rx+cnVsnRIkstSGnMeGrgu3xxDwuatt5Eyflc00q5hgR+aYbCA0YbaHz1vp5nsbvqTck+hWUJFHd
3WvZPqaW/d7H4V7OXCp2N9CWDuUW3t3DTCCTLBQWfde7a0Y8K+aNKytaBEEjWIsYFYI1YKiSHksX
e7ZbxNqnMUFn5uYC8Zs7ks2UYsBELUc6b0g9VmFxqxmKkQd6lMwjz4i3/vpjy2eXQLYe6viplaCJ
5GCEO6P4ZJDFllJdM9v9zgs2WaIR5bFj0y3S3D0XXvkvrsszXep3FNTXisAmkVEYWFy5vkeRH6Sf
XRIedfM6jtOZJAX2zG65LwALrHpZIW3bo49w2P917y4Sp3XECERI4zabzrdPoe1kdzMxu7OZgNPn
PFyDvv3p7T/4u9NN0NoIopOBudRAXsfo0PSZYFwEvXQYGv5HT+IXVm1VtWiJbJhmgxzpePRRmGJP
x+iAdJ1aGuNqrPfkMlQo2f3PSfhyj/ww3syGPe9cCydjodoVV8Z3AXsGdwg6Ct/TzGkePWcCLfzs
Mbdkc07tOPaKbDVn7bZW/GI1aY8kJrynLFdJyGZomFmaBwJph8kiFVnhTs8YP+vwLZfDH6OrmGpn
4XkIm3hbRe6dU4xwN9t50+wfCSFgOG/RX2dx358AImw9GzzhNEQHUsvfnaIm7njkiY3JgRa8Tpjt
V4WK4nUa2jDXHeOS1YvHiBB5zPbLno61U4Oel2DZLaGWrxheIMzF+lWEKf+7Vk/rcHwU0FTmzmle
SGo/90S/3VpjJ+F0nEuO3qqxX9HvAKwDe7EeLBaDdXaaCuAvyMaeVSYYlju8rohSCEhEPuUQ9HYy
5ncl5SKIXlfybkaqwNUMVtKbQOWEyhebwG22KcudvtbjPunpr6Hr3DJl/2vA0Ws2l5FA01wSRVwJ
KKGEpiImzMMA3Wos5a7pRgBlxoyMwVsUFBFRRImxU63oH5sqexIcFk0PVDtPmX54amcX/p1u70MP
2Q5le3jCs34iXPON2TWLWwNGae1VF9E1T1EiTjphxDI3Dzj3qWyiMeJmpc1Dm8jnM30Udj8TFj+/
Jx2dRThD60zX7kQ3jeao2dpVfsvpvCt8kRuEmlfSFZgXHECz0raHf7v+H9HU/q3P0jVeqqfGU5eW
sL0oK5+h46O/Je0tcUN+Q2XkYwqNroPrMDtjXzp0Qu/jhE1GDyw5KgmOmYhkLIeXtOEZGTzmS8Q7
+w6xKePc7il4wdPkfr9egO7Yd+3vwDG8DUou6tuEwb3p/Q1CIlpR8XFACJvpRZiBqYjMlVLuQ6Zm
mlGGE4r5HZRESxPgYqXIgAAnBP3ygqzdfsrfIg1fwfL8/ADAkibPw1Y71c9M4NOpDY9TlS5jQPPI
dKlZs+1wj73FUIPsEEYy8lwQYL3jsDL3ZtYdnLwznhJypJ99kQFNpDUmiSQ9RB49EyvvrW1YPhtv
8qTchI+s4Ic7xRFRRGPzOhehuODaZT9UlyNCBouoxuWLBp5/rKIIo4gTXgPYuNfM6k9VSQRyNs6/
2A5TqNpyOAyj9SegDDtTuI1nxxjnbeimXOwjujaoHPHGwLv2opmnPrBhu4bk/Swiwa0xOfeca3HX
1AD+SoRE8PXc967I230mK6JRnAozN3q9dVZUTAzt5NEsPuc+RyYdaIOd1bzhag13UEHkKoVjiTrS
uU0qZEzlzH+96DF0oq/O6sqTVyRbgs0eYzOks2l/ApzEK9NMELEMLAtkNqKBidRlTgSD1nywebQA
+tejESBAPs6+0Ot2Yldq5gQW5669npw4wze9xATHfXohi2Y9UTQdE+HcESoQLMmvgVFr9ZIZDEAZ
kTvblNcpKF/gWlNz584nAB28+pNmJ6jrTUxcGzr48j0x7xHNBslOgX1iOLUxAm0vroRvLVhtTYOY
AAN431qiDEKPS+ZCbXGvpObVyjIIHYP71KFMjMvuJszPpOGsbUyiMAYPj1lbce4McLJzJm4mkuN1
S5fPMoGrEZwV7CKYMA6FLqZ+l3uQH8ULEE+XU3KRkbcjVcHb4B9vziYhaXg+n130JOSjWU+jiHq+
zyg/ixTHDa6DmFjfLt3rMLpwKNNRYyalSWPUKWsE+zk71c7n70p81o4tqZ+srMLXUAlxad0SyMRg
7N0ATYnljG9jA3YBACs6+NgfKPddxE4e3YwlXYSlk3qwYXD4qmg2xE1trXLGyj/3euc5GB2Ua9rs
wlCnJ/DEdWimZNB/Ohq1mUX9VFbMyTvqw62O1LHFkbSuwU92rjwLt7kMNqgsd5m5Oba4CFsyBdXM
RhaBFzntW/K+ja2aI7nz0bLca5iRVoM6L4NP6o99uEGqF5KbzSpj2k3pEF5UPj+nCYNIqz8kEz85
JCW5RxlzyPOEjVCkn9WYyJUsEzTWx8GiulBkUDM/HI/OHKxi3R9t9nfZpI2NO2JPKa36ERQMF28P
vAm0JdVmzu03Q5Yu2XY54fiK02wJA8iJ8SaokhNfNruRqEjDVBG9RrZrR1Db6AQIoOfYYuSl3F3E
8nrFJ40wKueU1OrAGJgJj0aQg100QyVkUor1EuVoamy9Arz1ZAtmWf8iNkh7uewil/y6UI+SR4WA
7iXbzltS7rgj8w0ZW+XRJALPTRp5TbJ51/UTSAWLViJdEvPaLjzO7HMPM/SDfVqNf9re2dSzBZon
f8rYCyy2+oSUOSDR+OvOovSY46mYAsD5k5Hbl7kO1jbTYh4SDR43NjEN6bQm4AMHcvTljC7Dv8fc
CLGf5JfEiDn80DFGTvtE/0KB68gNABd04A6ZbUQLRg7BZHK8gVMzSK5/oBWvtm3pOwinOGfNIwNX
FENOne8HwguZJF2KcWGjqznfeGF7QqwujrP+Scg7mpqaM2XJDsn9/LmAIYAkm1wRJ6cgJWgEqHC6
ZmmH3I9MUZgZd/b3W8dJ0XSND4ByFNVBeXKD4q78mbXNfxJN4EfgbYZUyRR25ETS+cZReu8RhdIt
mSgBzjgQTYx6gEn86hZXQ2SToVIFeEFLcAV5egz4aDN0fS6hK1qbaMTUm615x0rHfpuH+kp6jXnf
Wz7T1Xjw3jjX92Vv5Gtv8mFdYJDkGt2OKTrHBLTFngHQg28M78WSClMNwwnA360dgzcnoQoUS4TM
CONlLZdYGUcjQ6Pd38I7WjzdX+7cbRx2KbseAxgjlV+ZS7XDQQgvgQx69PbILnRYHFmgo9+tgnw3
TYvNtD/EARPxxUqU5AB6/LpotrkX/cox+V0q6LGgU0RwTbyti6griptNMRGpNPblHowGATazcasq
62NGzB+0ITHWyDXwiLInYqdPEsOQPcC6MXjSYRGJsTmjt8bxSRQMz7Sw3emUjwSeW6G+SObtFYGj
r65dMOeOHwSwspPlhO85u0tt63kdl5LKyjMM5KEr22xxonYaBvZkB5h8SFJhWuAqpOTh/NEq9iIt
MTfIXgBUo0h6wEYcnSLbfrK69A4oCQpe7n+Yg/UPzDLSdYWo1YqlcbRt/0boUcNDNOGOMhBStUyM
O9afQ9M92iIcL3WlH2E01+wig/ku0bzerSz/6dAGnv7z3wI0VGujn+01mBlqugrxd++4GPyQHu8z
2+AZrf2PCbfeKceU9AjYaD5EyTitwIiN+zlEBF35U3aJDdoHsE1ImbowOMHMSq69yMY1xOnIT9IH
bxlpWti4f5JFp2kOJxEW3a5WtD3wODTSNRgoOHGc05C77RVzxisYrC8VUO0wUCoLNO7/SrN7G0Ei
/o2JUtaN2Txx9DfLXM3YQhVACS0Q8Krli2huZhUVl76JbxQigMng5Si7Dl+disljPfcXf/kSW/E1
zVV5rtsuW/dGYZ9Ah6XYK1h0zUlNSHV3rquM0FCC6wJDP49Oh+WphRcYDOUe2abYDG5asFGDMJwx
01mXEoFcFcgIXMgCoS4K5i0TxUXqcqjYVwcWpFn65wqRq/D+VqFTXkmrXxVtyeCNfZXqLcA0iViP
FXz1IkyTrRLBv9nP/lRBd8rL5gYuV98Hu0epGMebDofXBpga8F0Wq2nKCqa4JShIXEBmsGQWpelo
81IRy1Yl9VczIULwyn5josCKNJXNpHvW7znam5SB9W0uRM/aGUxUw0YF9OOwD3yveDWHmS2NWxoU
lGzDspapO5VNTr01J/e+Ae4ngvqj8qzszMwo2nWuVT8pNySkz+hIP8vKg2ib9OZN7ru+giq6+kv5
KF7xuj3PobULB2ab3tTCmvDfOihim6Du7wipoOE40DxRitQLyWlu6tdOOY+JlSDoSfS+bcpDXXId
uqTAhvYZFY0B6xHtQ1VAVGx1v55n+RWI7Mw9OCLltN8SZnzr2rTHQwxVcUMjwWJ+RtRgbVtLIohh
31VP3R4xG80DHybHxCaybypC9sV3vAo1AlGbY8G9Ld1CyqO3VmF1Qh/FMtMyj1lSLNwvQDPaslG+
Yt42KgJ/gu2SCVFZgs+fkrPsGSpoSz55AUKrkVaYHPgP+OxnIrN9xDzDzTa8X41m2eaFyNH4HUob
pYcbL29abFznyAe6YTgXDWhjlQ3lwzym4ToYhvpeT3m+zobsZ2h5AtYYjJojy+04hMwxskg38FbH
/cLGkfUnlGqk64MdraKl7u4nFnmK3TbKEuPWpMo7smIuoK7j6UICpTxyA8eKDqPymY20bwph/IdB
bPoGzGB7stgWBm1xqy2B0GVyjHXusEosnEeIFAHiLUSSUjiXsfZOCODc8yTbn4RXZUPNiyaLMxKe
YceAB6X4PD9WWcA+xccOI3nktoUZk6qO+FyEQbY1BZtxBZo/jh88hVSE3fiFBd9zP1vhQTn6UWse
25aSgOZTG1CiRYAH9zOp7J+x56TuWmXexNCyIZ8oOOghrtxp88MZuZ/euIbz0Tv6u4mX7UpEchhB
Xs7F6JgjVsEnVV7wnfEfxqixjjoq5T7hzL5gfwEVNHqk5/IDjrwvREF2r4mPXLoIBtqZ+MKahbco
GhdiaLzurDLcmKN5qJ3Jp0ex11mAbzrszRB9i9k9TqBadjP7GOqgWp+nSfFcet8pRkXexUC84mHC
gsOExDVRmMGYWE2OXTzGuPE3KmCjMI/mPjInfI2ssvq22hW4KzatRCvfQBjk6kSdQ64VejGfTtYO
a+SRRvRNlzcQ4MPOJxmC5Ab2Q2xjxWI0nPtHClOmEnAhqWTWcc3lE9VRf4qIG+GwgIvgK3EOqiQk
ryO7+2nNXJOUu86eu2egs47pp7eqnyk1q6B8yn3/MshuWpsCXu44Ixi3Zj8+6hln3+yMgvE7hUSa
jBnRwuW5kHbFi0D7ytljsAPFXK5DIKejjNTZjEd7BV553ORzZZ+ThLErhp3+ycvcCzlejBxpal+9
2TOvbmH+81Dpw8r0sq1TGJ8ubcoto3bF2TzSR7TTyXFbjqh+E3nMkK2oZXMyHxwC+06ssSvcuzJi
Uci425TRcA2gfl2dsME23x+zQx052YNqGkRWyT6psK2y0+9Prd/tpO9EJw1cEee4EWx8ycZhEnm0
7uoy31shtXnIUGuVt6q4mfWnKGFSsrFvTiNGoLAvhgtBgvGlm4tzFhNj6ZnDxRfqsUHifiykoD6I
caClcGJ1w5VDDZqUUfHZBiZvi2wf6qGjHienuAgHdgSjANMsciCncXgUUWJubRBrKLKLahMPcb6B
UYhYIyIj0qEyiir/jJJvoKRx8mP+j7lvghq1+ZhkUjwbV5LkxElhaabtRKeBGRSRUhv+tviXiRDm
NjJspPQy/0S6/e0UNlGU08RIyipADYnxXhdCb8YxjfZ207H7zrOriHMsTDG39zRJ+pA03iSqaHdq
YgHP9pA0aM88lyiocf1nOZ2jDs+2jZPIsKqBooNjCC5TuLb6ulsJqyccpOeAVWl+ayaeiNw3djFa
QqSd4lotOuFI+u3e6icsbM6bkbPQKZr0EFrjKZF9cQZV/dl1sER0zbiB9cvVCMXBmyxsWOp1tCbY
3ssYzZf5xdX6i0i2rU9qExsJS3ES4LajG1wxWjXR0tf3uf1DFco4d0L4lXioUDOX5wCOUtd5qPXr
8QMZNe1wkz03Q/kk5MzdZpHUUbM+CXPsAGnC1eDQ2UzxY9VxkzZidM8MC1YDLvKv0XR+e8/1dm0z
UidQTg036KpML8f+jBrl0/a9I5sw+G98eImcdo5iMW4FfL+jj3FVxb+JVxxw+3CXAT4IFB01O47P
uvZeoAbduizf2JJYgwEFGuNaT5P4Q8nSq+avl+MQLkX1l8FgbjBicnPwsabfXpAWlOs8JfMCfaWV
usw2RLXoganYspCLNm1Y0waEmjHhoG5AmlYodCCC3ZfZDTfVha9JGNS7BhEyHDikdUswS+EDDwAX
uRnrhmfHSu4NCtUBEw4h0Pbf2XUeLHf+HLDoxXb669T249iBHW+9rwRiK8Bw/8XDrBL6+gmiNp71
9M+cRN9ty06RzRahVAJdQKf+COcaRv1DVmKcBQXL/qse/8x29ZjM1deCvTBaZldKXqKWdPqBbf2q
a7rjTMpoNXpHnLcfIM/DVWuRgpmp6CV10QORATb0udokaARXjjc90s4E7nDh/TyaZlSxvd64LSsl
t4DBnxeLu55TCXU6Mt2NTKeL00TephOGs8oMXAK25TFeGbuPYBzj/zw11oz2XPerfmxfAjY0M2rI
2oHEQ6jVCfPLgcQhtCOjzzYGVXTTd1t6sW4Nypz2tZo1ipgtgkTuiygFo9AwhjCQxCa0BiU7oU1s
ecHaxuswUAHd8+RNtzPuzh4jeS1n1AkYM1cEX8OtLIoN7f5GhM9+1RUs9VjGqtxZMAPBs3/S8jg1
Do+bwBJWuo+wJW6Ap1ECmkzlIBrWW4gPIh5xgnvxi2j7ht0XdOchOFmz8RBYi4gTCo1Jjwq458th
xY9vZJ5ZeUP3rUIEIlxvMW1dt5fpE6SYi2P4gjSqLKHg7i1il8bksWvD9ZBCF2hKb0Jf1hX0wZYL
yKx6BZEi74ySzIBkvwxqgssW5cYU624oG1VE0hsbGP/NDmDGb2sy3If78WRlDRWZb1CkZt/egKbA
qs2lKigEoz7tHKl8sO0caEvnpQ0NYBhOyPl5SuYkjnfCG7uXcpwPEMYfqSnfel4aIiPZnoPtR9/r
FAc6u3ytJt1tYqZSdIVZzVwV1kGL5vTqjBrflblxKFV5C80DRKAQ/RzLiSACt0z7t4bi0387sf3Y
JPVayjw8ulbHz6XlqfOfG3awp9muMYTkOd+3j1Bu68coHvEfGMOKkw+XGDSDmlkim/ZDJuPgavb6
YmcrI/3XqPzIWBCvoM0swA0fLA35yIUTvUIBePcRKjkdJuik8l8bAy9I4AfbyXFee42CqBuS/mTi
YbmzvLuPxjSua3w5m67snowA7rZt7lI5j9v5ql2mL5O+Jyd+VzsTj0bFDHTrW1iIh6Nrd89Kzy+g
bZmR+/IntBHliOZ1ULguRps5x1g8a0VAVli725mbHPGN8cJ5VrHRid/sWOXIgE307mkTb2SP162D
K2kav2FNs8ek4Ls3iSHF8peWzT1rhqPfzD+hP+1tFKOQxvJfs5a3GCvPXkGtbkwDHyT7sqYPzh0L
2qvvxQ8BM+VDL6pb0LTJrUS/naTQSfrIpwhlZnQWnyx0qf31YO+GuY+ueV5ulcUaKHGdgOE53/Dc
et1FDwco7Q8GtJ3Xosuy/VSyJiTVEc9ZsjhGPZgFnDcUKqg/ISuYpE+SSNrQZez7mI8awdEHWUD5
xWLSi/EhPM1gDw+gUy6hYbanoJDpsSSajClBeAWx+Teib6NrCsyz69J9+LX1PBWmCR+4+m6SdjvN
odzG2kGnh6pZd+N1iIsXUUX48lyNWKCy64tTyPmknSZbtm9/s7ik9WTlBr3gT517bMIgoGbAjHlv
li0dirrBI0WooUMXRFtcGhRtZPTuY2XzW0r6cc3pzli0D/MnftSdGS1FG57FY9OOD8yJqxcHeIAb
ptlDNjyZgRedfCV5Jie/ZrVYuOewm6tdYMdIxopq602JfBOR9WO24VlGcf3qotCzg3DiLUU80uQu
/q3Ujl4oTreEw4F8l18ki7qbIHHlsdZyp7McOLzEpVC0xXzQY3yvbTM9ZXEiLvM0nWbF7wLyjLtP
Xdq8CT/rZYm/YxH/ENreOZ7EB1OG4RB3jsQuVPHphfQkwzRztKKIW3CU1PS9g8s3mpk5oLdgPDSJ
BdFvHnsCLTeRyeGJjukiVL+VEntgb0EaNPpjtCwxIYcUEDo6ArF4S61mS1bJajRb8BhJEB/4htE7
tVQOBDY0qzEb3NvktAcN3exrdtKjB/in7f0Z350/XXRnH4Cg/SCR0G+1nz02rffDTHI6hEXxHrMW
WsdWmp8I433UHNZnOzR+tdN9l62vr1orsYtn95luHlGSJYubTsx/vkN30lkV660htJHum4vjGc93
i1bhrITcpJwX2OOCl8kX1t7x6r1oEofLZEivofTfjMFNbvF004vERhA4RP/HLZcRdFowabtx2RyK
sSog/ZrQ5pb6GEzPiJxQIjQzDQ9kAwN7M7fPBLURclY0BJ0Nzt3kad8SZ+Fvg87HKJ4Wl6F3YZwv
X0p6AHbjBNZZvpNv0U/9tIjz372scDcF62/stS6kTtz2HRKYLajq4pmYwwzZ7Llr+gme3ksu8+Se
Ll+YtluymS4ez+gBE1ey7aOIeyL35UvYsfwFUpRuWpuykfAYFOJR2V1zhW238rqdHtu/Vu7lpza9
uUaErapR/5KyazHdMKjBl2NjqdoUDGf7tt20rOteSmfZGmn71Lb5jAFk1ju4Lt0t7+Lvhkcerv/a
dmyk2MAc+ioXaxFEryrLtoXCMaBsZBBMLxG19RyOob0flfEO/ijNzE8zbHOW6fMnsrafJcdyZLhj
d2a4G1yFFIX6UvYM78eEhJ2EJItVVw74nvu22JoWr4M5bxB4iX+IZJadwJkLflH+2tM/Odj+2U7B
LrNgaXcFHAq8+zaB2WTKH01McU5itpciCR4NW9FW9Ym3zxk3MHtWdwvt2F5mIeF3bXiZYut9eaEZ
Xeu3XnnIJgO1H8Mqvrq+bPbjQHVcNCh3ok8viB/nEFtmwVZuG4oa1oMo0qvDgSfxRfeJAS06NNH0
mQVKewgtSSCZaAC6CC1NAkTJzV5i8oFsINc6xi1OnONVw0ZeKZH9mCV7QQXvlNf2jGYqOIc2YtzR
rO+CdA4cMnBgPWxHNnJMZtqQcvoyxoBpAJJlO3kxUGMyAi9+XCt/DmkAyhbeX0dwrCtwMFJGk0ug
070RNT9DHeRHwa8RzqPagiwxibH32GJ2wUmxtafG7ocdGAd3nSrbPQb5yTYOYnxM0idqqmnDT4Sq
K/Lds2V4l55OGafRt5X8qmZ+Fm17T5jR1mL54Uu+EEmzQwTpYGcpw+rLU8i1A0QdrxuToUEvY+OI
4rI/Viim/S1VWnQnRQlaJNYCAkSRyaSYHEzkAN1kWfvS+xsnqJuS+b3CxLINTKVweJrn2EG1rXxs
AAnzk7p3Lxgbojv3pmzInEOAaK67pLikFiDp8kVBVmOUmN382T34Pp0DqVEbqrZ7Ey8oq2mBUXxX
LTuJblHKp2iPY4jccxzxkguruQcjE2oQBCNuRW6/st6SFbPQZl6cmn9jiiw4OO4Hy2VKjtLdsvn+
zRL0ZYg/NllDXlE1UoBpfoghG0LOcmtduSTgeFScDe40zmT2AnHKHPHBLz1ENwkcKisHvseftTfj
BLUYB38tnqaZjUKjAxo80/3zZG57k28ln6GCMBcGmpUuRZUKWIbG/KFmnu9VEx/amn1ONAI+aSdE
zq4GEFGE3wOU9oMW8Yea8R2RrSJpYfwPKXA3Rtpcw3j5qVIbzScg9QIUxeATp52j+MsMQkScHpOq
0OUzEqRt2PR/4Y2xeg/gSoCiICuW/PkFWjS10W8V+/dWFC/sXFA3ya9mtMGv+xAhekG57dB8FYl/
GAA3rGf2S5Qsm4IZFiC/9NdSLPl9D6YKtuESQ2EXqD9ZTc0Fbwv+bojVzuuYFTqPXUQ/G5WsWGKT
jXPKLV77dC4151HbAYDTM0p1OPaMBJiQTt5fJfWzW8EzIp8omNpmBXUIAPxYvY+CI27y82oVJ8k3
RWKv+dcsgh9iw/B3ZoIcWFucXjic1sM0IbAo3mZg6Tvdyj1TxHznSvqMEgrUSlkDpL+GTqaz5ENn
YSHw0YZGbGhw/vFFTuXNCZNLFSOqiwfIiVk47GQ6vA3Ab0XNJ8/GvZgSIkSYc3nqK85mvbegFaBq
ru/DvPxfJmjILlU3vkqq1q6zsNf0MNkzZ+fQzMRVh0sYJKRgbDz0xr+kzy4C6CvQ4tGSv7wzF8z5
AM1KiC7UH9f/mcP5H+JlVUxxVS4pdAvfNzQdxhGMmy0HJ9jC//35fkqRchBS978S/E/khTTBfohs
IsdCBdAN0N4g4h/e8vUUsplBrIRqbwFgKQLlx07dS9v7gG7xd1Eqrz2NBHpsnZNP/Y2MfW/VL7Zv
XWdZ1CeswVd0EOl6rv5UyfjJVfmU5wN0bFk9ml23hYZCkYiUgZslrIM/gzjD5lT/H4yxsP9vhis/
aOBZJlRsyxLBfwP9zpyZQRrqYE+lTcxwB+6wjvEhTi5iHeQACPU+hlZ5+8CSGM2G2kSogYHeqFyY
AQPPdute414d2BSx8VxAyCRJHGzmYDR05WNVsh6ByZ+zBCSzDDSmN9d/0FUUdQV4halVFpy6GIdt
yzxf5G3JEVSd7co7FR0vTds8FzWSD73QSJSXP5JD9wlC58MoxofRMJbHiPEJm0C8ENHbzB+5YlF7
TlOsIdOIYC9PmgNZTvg8xNju0Uu7zQPVxsmp9pYJXLG33adhzvnLE/tkEERIX7icMBwYKGDPKBDx
cxoZe4+OfzrZB6o98q45d5owJg8zY50fpG//eXFqFxAj2KKTPQXvGBfgDe3itq+ODuRbkDab1vCO
0veWjG/0C6ronovOJjbs4DP4xLcCSsuzk3fldbc5y38B5/yWTfZTmzgIM15fWyoDL+l0NGMWFY2x
h0UGn8LjSbSy4qEIp53ysq+uXtaweKiaZec5DvrAQjNcsU1n/mFZr74ACFC8OOEGdhxemgFgV2Ng
UtDD45ia7/DxUFAyCuFcI5NDEYwVSI/qxnJOicnfaPMTZ2L3P791/4FZ/7e3LnTMEF4/cyabbeL/
+dbJUjk8kA7s3SBayZm6ombICSeEuCSGGigKGg9ShvxbqTbaY1LFFsaVHqDLxhHZXAPd/519aW1a
QtL+4wGNfOOLFghfc/GrRKswlXnveK9BoHgYN8L04LVoN6yssjaERGwlxle2yPwJFR5ZY0Ee6IJ/
5Ta/pWlP284ozpgo5oPZsqHAr72YpKo3L4v5y7kctBt9+Lp/iRYrSg1CeM2KiGsCyiaoFn6MVp3M
Ba4W1WjE/UouH+wxdIFrO8xbLX7SQMIcmjwBMIXC9H/+hN3/x+seuoI0hICvYIYX9Pb/dq6l5RCB
UmzD/2LvzJriRrY8/lUc92HeRGhNSTP3dsRQKzsYjDEvijJg7fuuTz8/VWG7CtNud1fHvTxMRb+4
AamUyjx58pz/sijKO6/xPyrZcSRVJ72g2RZ4lH4URTSAXKIjtA2R1tXxfAxdmv1Kj5O0qn9qSw7B
ZpMAf8QyucGKvPTcB9ugqFNLdDjTAA2HLLulp0cZrVuafvPg+qzQaGWUaIgq7plW6EvU6o6zsvqY
xMxcWzE/Wmq7bAUDAzEYihiyAIbsgG6JTtd7J0k/hBEzmlJFOeLbPkQZYLc8uPcTsiPLLzDWbp5+
PlijecRLWWSkcoRFYEQuFLr47mC5qicJReCC06npfa8FD7j5WgjV3t535ZhS0DRGGxwf6db5Yukd
bWwkgRGbxaISOLlsNH9ggmu+otOMcakqj8FakW3lxRfKAhYHNR97YQIEo3njr6zoOgpRjNLbad62
x4ksfRoaBDwHzzpKnOM6K66xkyDNUgHxgZ/ndM/y6DXtAZFTNfCoAmTwZWp1FnYsATpc936cHeuj
KKeuomrqWMadhnqHLKHaj3T/Y/gU+C3pWNR8jK30OA1beHbsd9O6tBWmPJpQfXyjpg5SOTmk/pFA
F6lnaGC0UxtBxcNGxR3irKvet65ZXA2lc9bGCHgKiQZ5qxUT6TGxIGehOPtxyDv3DJygrIzAbzci
tYntqaZFixhb4jHQaTnzrdH9T27H2c9UcDjwejYl3gzqc/dtZlx72XD384mhj5vidpwyZXpbBrhD
ZGrRi9RemC2AyxxQgCdOpXzLadxneFMgb9tRHqvM8DQL3+t5dOX7/gMKsEd4RH4OHDL6CBMGvQ3w
LR/llWl6JIdwgA9ViVNAgAKs3zPBCcd+jTw0yAWttYC5W8a0rPR+dDKYaT0nkab/0AjSaSwvHuLR
YV3K06uOEsEUXdUZ+DdrInz3ohwXJ5pNDASec+sR+H9j45s+e/rXP1aPMRIUfkm281BtW8woQsGt
XZfRZf99e5oPVbUqVqG3Sh5/52+/WRvL2NPgWqPSeCTQ4P2wsajB2tgwNf63QlZpbTnUaMqBLghH
oG2xUhxn33eHGuuAH1i4uqB4MgYt48841Gjm7k4h+Fr09YRsChtBemGYozHF1k7RD7mg+OV7y7Sk
10FjbmrT7L3QtDwl/IyaQXVGXbfS2lMXXeezTvWrp6HMuivhxFSDWtBcBHLXYp8ckN7B0s+QFATb
kT+wqgQp8QBQnS5JEPmVOsR/0aQR4Zq2/CB8sizkYwgsOlmcjj3eIS4m9McMqPBDEVB/yroQubAo
gYIJTnwRpQAX4Dp/khJUDK1A3PayuHTsgq5oyS6cGTaizmjBn6dS0WJmFiBQnYfZzQBThQ7GKDWQ
CwvfBQdcCLuBzzEdMqOHislcj0KY3XqGPm7Tl8Epin3VRK7da/T/aEnQwZhIDUUIBvM6JWHFN+e2
CyyUGsWoIRADX4UuDtlOsfDfCsUXAyDjKK6mEiNNfPpAyVRzsn9PzFFag5Ulu4XxqKIdSR9cBz44
6QEeejOkVtOPA/VKWnC+Baa58ATNPpN8EByGuBF1JR1hMCiuQg+d0LAImyWJKjiYyDsBrRqtsprq
QV8Z80aG6xBArRxtco3DrNP1RW9jGa1ZmXEK/g3wYIGODHRXQcO7PQrU9FNMRfGwUvg/kj+ERylS
Epzd4VoUjfxUig5gr6pft2F0LKFXB3fpLG39zyG2qVMIE+0CWRWSpsisFzQ5g6WEztlEUSsmS0b5
qqqlZU37jJeJgpgH0GBU17tFlwrduDZa+CK8D6IxjU21YFKlkTIPLIOErdBhfxOF4xOcoet5U3Z3
bongl9zSGkxqw5/rAz0wXUMx2srkB+AKMihsUKuFXYWTMO5oXgdg9TyQix9cqUZNTTbRDpFClMd0
Krkjyr4/TFo4bYbqQehtOHt3VoP4jYHBL3qVxTT1u7NBwN8hzRmZLrG4LFxbmRsO1IQ8tqXFUPiQ
ncweRyB8rvHjUc3DoHPrEcKQ32C0W04MpHiQm5DkWez55qSC4D7zC0EHAv0EOtlSdolLwr3cWRWA
9aZ+L4dIDQPdbz7ZCuyWJqobxC/BVjPbm2RCgTucaTCmT4Me2pthIOqUysBEkQRW7mN0ChmI3jnq
a0jBNs6Ndya6e0i2a+J9gRnbiYyq/VXfQrgHWe0uSrUK0DWvpQkA/hhqhm9e2KMTh9zF4loqTBQA
3Q4mlYbSoxdq0vvMEtkS9BYtUDvN5jXx5pLdjtorXtVoLFrXmo+lJpxBbTJUpTuJ5MYaz1k6huTI
DcD8pyeBfhogJBm4D4fCYYGsljMja9A/oHJGwTCXzKWKuBBKkC0YqbYbjsvYFR8LzcUNWEjBkVUh
VN809URl1TdgO3Png+6G2qVIYnhShhHCnQHQZGG3AnoJCnfsxNpSFqPvs/GhMcB/EK6jq6gr0RHo
nJVX4NWdjYB5HQB67NxmuNYcmmmExFarBDR7k/IC705whIqPWIsZ5mTEtP7ofGvzukPT9Nyg5zCg
TldnCoAXTXwqDeh8vdVT0a6VhHkc9cZnP/TClTqUwcJBcwDl4J7SLQYA5XTgHGXNaaCAQajalAqc
7wxA2ChSm7cy8XuBlYZyQWfBwzk8Li7JXBI4XAFUHiQpQVXZGG6r0q1ttoROal3o2yaTPMaIU0/R
zutkCjHw0YBko9WzROd3NKOJzUkge7d5TiW2lrtknmoCMEZriQmK6dUEkpOg2lciktQgEx3ZDt7W
AYoVN0Om61ApUA21lFH9t0T+JOnUxdA6J9XgnsNAgr5fUUiTLem2p4tPjKPaXKD7c+zEVfaRdqy7
FPh4LEoNSV8kqJG1DgR6WBgoALEoDh29Q3SxL94PmCxPTKmky13bXnoT+2l9UwdRchxGerEA5pDP
m7ikPOt5MkV/3R2hEgnqzDQzFGjGiUDdsqXtEeK0C0QdN27UO9P4KpeN6ljOqDmIshJHXs7J0vfI
u/sqvd7KHS43WeWOT9t6p/2ebf6wE78s0XiAQwFBCXXhBgZKzmYkWhSQ2zY/QgBcvit7R72i6oQu
Lil4PSv7rApmCKyZC9s05GO7RMqvNGLWvNogZe5rGQRS9AHywYjvkB5o535r57PAlygSBpUr+UDT
E3rujWUMRxKOZyElB19+j3RVeI6KWXVqo2S/DJKam+pCymdtij+THkRgRpR6CKZORpkQRGEpXRio
upzJoLFOXUtVZj1SIFN6oMq1XsUANasAO0iw6pwtiGZeoNmPRE5ABQZSaXNFiZ252/fiGtEg/yLM
0OEbT2vTmJwA7YGqHYDLKd3MjyIaZPR2Ke+4sLygY+GSLOcaTfGUbo/N8bAPsZjG72qW6CylPo1z
RL8tPcOLvfKvKx/0s90Q0u3CweDbVem6OJ31Pq8U484LXN+epph/RxPSMuXSkDyq10qTmQ9wrBMT
hHHjyNM+giJYhIhHoWyQHGWl3SADwKy8ruxCbtiNEM2XMME566FO3ttBZ4BpsLLLuCm0epbbGj43
tKumBbSoZSck+czy8+SL6g5inqVxNzcSp4cVpJrytAaUeO3CUTkWbThQGTOEAtO/63GmBEQ8DdrE
zk6NcNSowLXDfhIkQGjMDyPLyS+cbNlj5/uYmfGQQIljcYnGTPuZjhMZQN4+jfSRWNutPJRtL6JA
se+rvqoQTeD4NU1LpfkYdNiTejhuzMpItY8riTk2HYqecnJfJA6ylFW+1J0GaHOJa80RhvP9NUJl
3VHcloiMZ1BVJuk6lsVjWIt5ToRweT/BGPRS3xOUPgmEJfHAO2wNV7sonMS/T9cxM/FsFH4VN0Zb
xsaRtKN7AGJuWmeS9QmRofBL6fbVLef4bqk2VbkIzYTGgmMYNjpWIr5t5digNONIegMafNw7KMGL
SzBzUTe1tBCyKQRb/1wFQcTti7SdQQ6SL2uzksDzorRwYriWgzBLIucLMW6H6dDTSIqMCm29qC8B
ePROBHDAsiMHKiu7sE4h9k6GtnHUlIp0ZLS1OCE17JZKnoGyH+Tcv2xaQzkOpa449eGmTEjPJOwu
BjDfloGkL+yLqL+Mu6Cd8sbE6RrB6Gsoa9CjJBb7FDw/SEaCSncCBESbYKsb2LyTtrwLOhlhO6ep
jhDRRHuzgqc0tfIUbI/p9nPThyMMRTYOz/2afrDaJ/ZVjzlERZpcVJPMNs3pkIbIT6e2M3ci35r3
wiF+m1J+KaV+cdG6ofVRyzXzI4dw5VESfXNjtoQpN3CQqYA0+0XN+obHV41by0ZNZpSRDc9dOumf
8kTTvmheSiQ3UqTYQqfHgmDoM4RAwhpBYz0bjiwc1pa1alkn8PzbSTO45dgwcBtq8Xl+00qdmCUK
FFIqw6r/3i9dSlDqgB4jjt0A7wMUD1I0FDhT1JFxHJq+dWpGjnaRSIVzpCVVBz0jb5YK3jVzAThl
oWLUct6IKPncm1Uz1xXIAWrt2/eDoRYXwMyQAusQ4fAbBAhR+vMQQVAxWv8UxIkxUAZsihMdW71j
L9V1DDRdBx5SmF1UbZLOVZlMWhuogJSFgTqNiviSrafh0oGSTP0cKcJTJ0+s65p96Utm2cpNVbQU
4ao2tNF5pI83FT37MnDAJHqkFuBikRTWJ0WQ0DBGWeiTDxpuWsgZ8CpXs6ayimkyIqGzvre785pO
JOUJPxonKI67CTRMcmYVMlecL6kYsjKBExNRerR5VIIYCloyYLPjgC0I36jgJjMHuudAhBQoPRIo
QtWDwVm21rjU1cSdDHXiI5OUJnCV4uSoqVOTorNAEoQs1cFoOcvSczBCGfyMcuiRGfHVj5rfwPK1
LAipQ4ZCRxTTOmewss9ZrTE8jfSxLUNoynVLVjC6pAakIZd1D3OyzUpB9wtQltrWnHpK1EMqMxpO
BzVzgOY76kJWVTKH0cwvRil+ZowYmQr335MMtPyJreiQoxS4SLKnyBfy4Ce3KJNhRlDgIkN3LaG9
gJg7/jeGh4KsFWvhiUW1875rwvJGUdPi1iDDOtW8olqqgrI/rcTuLsY+YmmpmXlcqdmwAtZYf3Cb
2Ln24FVSd0us/CTWyD4tta9mepl754qL5RSecT3JXuGeqSYaecj6yqel78d3bSM3s8YDK0OdDrbH
vFWDEqMfFRJpb0sebX1bQ/FAbQc1mcdpDINVxkvpMIw5tMutqTy6aY73ilQmIlrIHW6G88YzU20a
0UMEHqtXzgejLoyJdyTj4mVNdaPtsvNiSKyLFmWxKwCo/lOsCBsDuK6EimbBkGVR5DdozUjTAONQ
5BUscW2gMT1HwvA+6k2AnU2rRzN6H9oydjx/rgWciQqYbnO1beqFqbj6cQ2w9H1ixaeWa02SDERo
V5RHBke9ZdtpCSTClsOB3g/dyq3VeJqAbaynAKf8S9fwh6N6QF92gBJFAqRCeMiS7h5qVUwXr0NH
CA7ZxEWugRadd6MOLadInKJnuWQD8I2TxjxW47o7R7RYWjhpK13juVAtCM9iAtdSnEVd4j9Wkhsy
9XAGxDLDnoEQb9/LfhveeJntHiNohZiN67snpie70I0bgDIxMJKeusoHIOUFtLKmBHjjoLURYSI9
VQUB5tBMEnzWAA4qq9zCtsdoGvvKQMgcuRYEDQqzBB5cBsY5/4Kv6XrNrLZ73FOGgfJI6+EYjg5g
Z5A/K9UskyoQfarfmpilyd4cYaCwOpQiCEiSL0fHZt9KdCuLZqYUnb7ExFG5diobV4NWNU4h89sY
T4Adp8mn3FYFHShg6szSumw+cKsSlwQxkEO6cKbuDJ85n7dh9l7WwETacdGe6wHL0sLt69aLde1B
dhBhyhGxPRLk99PEFypy0wA8fCW2lqZTIVaJSMsXKwmtM1Ea0QeANeaccyh4KtS85tQTsmM3I2Ux
A0c+0hV0rPooJHEij/zcltaTjbLc1PdV+6SUqytDLueObuuoxKnWPNYk0C9F8iA5Kdr92GOh94nZ
GjnZrC0C5djAMwTJuDg9MytlgFutJsd087vjzEDfnzQkRmZaB79Vl/SrRc0bPfRK0AaHGMnz/kMD
yHuuaVOTulXwB60cZbcZwLFApTmtGbRWVAv0xNpjeqtAZxekNkj/WwumyfVwp93lK+kuf9+el1fo
jiYXUnT+85OIPpa1vx9EEJ7XNEVGz0vRMdbWZPNF86h1XD0WFZSLRljO54gOGcLMIZHrkEo5qHWk
ztxLPeNkh6GO1H5RIP3OMt0BZyIhUokYBxqLSpuFkOVku4Yd5mgMXEDrP5gmtp/fDoYjfeRARinL
tKlgiSRtlQn3ROtBw2XwWq/DpqN+7ivzBsn4ZaZ2+vs4DakA6gqnOUO2TjRMCb6kRSBuMkfyjwwj
6q8jScoaquFxA7fey/t05gbMjyPowPEpjOPiFtgyzWQ7VqM/6Nr80C1Q6NjYugKDV1YwHbdeVFJL
G6h1k9OrldBpghNSIaaSR9DIhzz4kGFqmR5GTYP4S+q7QLZN5VNpeahKFqnpPlqYBU1sDaFr1I6D
E4m98dKiNHyHygbGk6jdzqnYnfrQWxDLVbDAQGQHb1Jk1MJTPMG05rBPoMMpuqbAhZZN74NwJfMY
ZngfTeuxoKjZpMYTyxmSVTEAOWT2Co/9dqxBhutyZLAuTQ5KYbvkzmCpDjvy1av19Pq39RTeoJO9
yrzfHoTpqlrNksqv+itsS/r3T2UdVb/986H7b/cp/TM/fAdbg6v8UbcCZWqVZbu1zMebPP/x+Sqm
1TFdxavkHa2Kd8AYd9oV3/54060w1QMcr1GXQljnRbdCPqDnICzKX7qpC+b6P94lnAS8f/1DlQ/4
icm+Ljjcq+Sl3/sV8gFFIfDqIMAExuWa/mf6FfZuNOQ7WZamj5siHRrFMuSxnbEVDbNCyls9YYor
gf+lNsW5WRiLTNg3gQNgSoY0O+Ybh40Ec8ZFGXMQn0wcamr7HhEVWHaSe+J4w21Yi0UG8Qg5gFlw
OgTFMYKNE5wnOAiD2Gnl2xwOL8DUeTYAHR+KZUFBIJTgB2YnSsEmYM0FVHQnol8ykPZDA6cXOKre
XonCODfQxW1z/Up3FNoDh6pwP3euN+8zcoYov7ak7HronJlD40CHpxbG8mFUfR6i696lQhMPCwNr
MFNvz8zMOqpdapqZfg6U8zZDSzfDhUKg2Zz1WEHGgAALtkPVuRl6NE0tTOtLAcauDS5iJDAOTc+O
D0ujWA4g7pDdjq4q11xqWQlY3mju4bDcyBbeMTrD5mLWoDniCFoFeIXqQaq0aZ5hWRhEs63Z90q5
Sxlf1PYms36Rpgz2ignFzHmxyUD9Rd1JlvRZlONtnYjD2IxPoexcGH1/YRbEaM+jZj+YM6kGzsbb
+fkX0F+ayRv2uu0lw3IzdWqkL5rsPqDa1FZ9Byc5zhyZf4qbxLzDEBQ8PGczOisXbGliUYOED/Lh
tkl87RS0hXQUY5pxaB4+AVYt5oMoxKShwTI3FSeeOQgjdVgoItwHycECZSoDDY0HlFWhvMTTRdL2
kLoLFLasNpq1Gol0FyF3Qn9q6djaSY43OXI7DljKUn0AckBHmDJqLfuLofSVCeuPI7d64gBwt4L6
JMnRZEzRaDrZjlDPb6hcB6WHNOsLn9r8i3/+dpPG/PfPnYi7+xe/nfkPFKDTL9VPf2vxlI5hqHz5
SztX5u7Pm8gYvXb+8Uow3frVH366eY7nWHuZ+kl1k/61X9oO2j9e6NfCM61MqrZgC3ZayeurrbeH
n10lWhH/60cCuGKMcVRlk7bszecf76I0cZ9/bOoHsqGO2SKA8vEDyIX7bY3Sj1//x33pr/3OzgM8
pDUof/Y810+TnY1mzGx/ZQheXOH7EKjqgWaohqKSDW8+u0NgjyMkMFRXwG3w+U8NwU9gBRw6fm0Q
Xlzj+yAo8gFpOegg4/V5IA6ALaiUpsVmEEju/yPz4MUDPK0TmRF0ywzefKfv6dCfXQuqccC5YA1t
2zwkm8vWWrD4sWwLodtv7uFRwCR7+sWF8GIIt+aAygPKMudBZtPWg9vqgQWcRFganY715629fDxS
NpnyX3/5BELTYM8G1rjz8KZ9YAuDd44K0/rDhv+2Zj5Jtczx8CWo6E/PfutAM8cn/LrEd2e/rR/Q
1rDp+X2Pkm9rHFTOD3tGQVWwFejwI5VXo+C4EFSTDM/m4DF+Nivu378bvljC36PgV4TZ3gOhHFBQ
tnTKQ6+GQvVApkVB//fNhULWAqdWbe8B0Dl66uz7WzFvOyRqHFrByhnKeskwFd5gVBhP7/vuCRpH
cNVmUVjPG/9uVDDFgWnJjAIIv/Vnk4e8pRVBdGQ67DsOlCIUFYS6MmZaWxPB1A5IC0mbzOeF8hYH
YJwI+x4UVOtAwKzgdPv6RDAPFDylTLKnzUTg3Pu2tofxvKSOmztf66+nCRwWxAifp0a0eU4W/vZ0
UA4MmnCaLN7ePMBNYPNS9nh6+0CxLdYAZ6Dtp2bb1KEzQwXb7BZv7uUTpvdOkBT2RPDMum2Ram0/
PWfkEYi9Rlq/rTmvUIHad+EDGrc5Go8l2NdSAcDmKnUIZazgrj9v793z7fZNBxTSAZpXqk4zZv35
YRtUODrCiXqziaGhPWerf331a9oBByR8KuTnGP8i9hlshaZgf3irW8DX7Hjfs6KqHVDeJR+wnl/3
bkCgUGBQKRnBs280KRqbsTIuFyxsElxVhai8577I3LBJvS2V+Lj57MZIKCmkBjpbxGb9vL2T0xjA
9xwE5oWhWSTDxnMsfBElrAMgZfS+AaSuP29vEH6HoPRnawmcGpj+zDABE3787C4Qaipwo5l0xps7
PtL9U/fNkhT7QOfcbFE12kz2FxUlQZy0YCqPmIs3li+MhyXV/hvWAS3VMbrs7hC2cmDqHM6/pRJv
r5S+qR7svUGwA3BmVjh3bub/D+OALj7xRn5eHpv7vaFTM3uX2Lycv54ukC9Tlxw3hVcHwbRoKZgy
gWAz3d7Q0/Odx2WwbxxgOwDmZEDk3g1/63q6kNFQet4r39w+oMEq3ff18/REQMWA/7mTCljmgW3S
UtS/zoq3GgT2fv3iQBaKxbHp1XSZgjo8W8Wkfrb5vLllgHTN3mcG6mYGuaauv95ctRgEKOg6VdbN
ILy5yUAReKRJ71c0EpsjtPLcQR7hRVsFBIsxEtCh1a+B8s3FA+RURqTNXoPAdmDZSPRTg9u86t1B
ICdkR0RF6PmAMI7R20qONDK6vTOjkZovU5QB07n57M4E9kSTnYd242aM3lwxhcAtb6bnX08MOB1Y
Ot06Y2ykb60D0zgAX4BAAsXE9efNBYNxeu779PQYDfQXVASKXpsCNBRG/KHKzvBGB4GcztJUjm/7
BgTzgK1PmES+3WlgHyBRI4iGmwF4nm+/lB/+wi99Q3HBXYge1/gt/6ncQtT+4S987R/8eIFnyNKI
R1HAJe384oi23Vx6064d//3bTiN3Dava+uFXmNX6Ps9//vyAP956515fn+rr/1z6T8UK05N+/YP+
+WtuILz/mzx6xerdZbF6fCq9HWjVGlXx/Qv9oGzybT/46fWLOlk9eKvotVtsIM5736IsV/H2N99A
Afa9LJzrVbF92Q3GaN/LLldFv0pW2xfGBWzszex9ZT/+3ZF+bgXse4vjVRzX7/5rFWf/8+5kBc3J
3xkhKuBjyrjvXU5WRQJYM9wdpE0df+9rsxSiFxde4+f2vfDpChnO1WP79JR9HYF1INi0nva9+tnq
0etfX6abyuW+N7h49Pn629/8Of/f98KX9WP94D0VRb9z8U1Kuf/FcSz4vHvhdYay74Xfr4IVKi+r
HbDp8/6/77WvfTz+dgLWc26574VvVrEfvTtfPdbbI/JczNn34mthqteC+PMRad/rf3wqq3eHT4m7
ina+/aYWse/Vz1YEcwJWVezM8ed6775XX9QBV6+2v/c3vMHe1053vvE33Pe+12Xj/8beOfcf0s+r
4t1RGUHmKXef4xlbuvf9fpYIjCW3DYhx39uc+UNa7KYD3+t5+178pvCzencGPV+ck+G+F5+uHknE
RjLV+crlZSxXzVPkf73uei/5Bmba917jHcZX/eLqI3Tub0hEzlbJOE6vXPxvGKazJ5dsctXvrAre
wvjdKaTvOzLTp8h7OejPAKq9L/1tvf0+W+73mXm/lG1PRt1An9mzm8mvR2c8uu77CJj1rqoKwYuX
d3juHP4N7/cXBBD3HKRjtoLfFVj8G6bQzRNLy32Z438/Nu/7Ek5XjwhEfn2ZY2B4taH/89u8dpL8
xuz58Xz5ldXz2p/tHp7H33iInlbFb/8HAAD//w==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Map_chart!$E$3" fmlaRange="Map_chart!$F$8:$F$13" noThreeD="1" sel="1" val="0"/>
</file>

<file path=xl/ctrlProps/ctrlProp2.xml><?xml version="1.0" encoding="utf-8"?>
<formControlPr xmlns="http://schemas.microsoft.com/office/spreadsheetml/2009/9/main" objectType="Drop" dropStyle="combo" dx="22" fmlaLink="Deceased_recovered!$D$5" fmlaRange="Deceased_recovered!$B$2:$B$37" sel="32" val="28"/>
</file>

<file path=xl/ctrlProps/ctrlProp3.xml><?xml version="1.0" encoding="utf-8"?>
<formControlPr xmlns="http://schemas.microsoft.com/office/spreadsheetml/2009/9/main" objectType="Drop" dropStyle="combo" dx="22" fmlaLink="Deceased_recovered!$D$6" fmlaRange="Deceased_recovered!$B$2:$B$37" noThreeD="1" sel="29" val="28"/>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chart" Target="../charts/chart17.xml"/><Relationship Id="rId2" Type="http://schemas.openxmlformats.org/officeDocument/2006/relationships/image" Target="../media/image1.png"/><Relationship Id="rId1" Type="http://schemas.openxmlformats.org/officeDocument/2006/relationships/hyperlink" Target="#'Dashboard 2'!A1"/><Relationship Id="rId6" Type="http://schemas.openxmlformats.org/officeDocument/2006/relationships/chart" Target="../charts/chart16.xml"/><Relationship Id="rId5" Type="http://schemas.openxmlformats.org/officeDocument/2006/relationships/chart" Target="../charts/chart15.xml"/><Relationship Id="rId4" Type="http://schemas.microsoft.com/office/2014/relationships/chartEx" Target="../charts/chartEx2.xml"/></Relationships>
</file>

<file path=xl/drawings/_rels/drawing1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20.xml"/><Relationship Id="rId7" Type="http://schemas.openxmlformats.org/officeDocument/2006/relationships/image" Target="../media/image1.png"/><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hyperlink" Target="#'DashBoard 1'!A1"/><Relationship Id="rId5" Type="http://schemas.openxmlformats.org/officeDocument/2006/relationships/chart" Target="../charts/chart22.xml"/><Relationship Id="rId10" Type="http://schemas.openxmlformats.org/officeDocument/2006/relationships/chart" Target="../charts/chart24.xml"/><Relationship Id="rId4" Type="http://schemas.openxmlformats.org/officeDocument/2006/relationships/chart" Target="../charts/chart21.xml"/><Relationship Id="rId9"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Map View'!A1"/><Relationship Id="rId5" Type="http://schemas.openxmlformats.org/officeDocument/2006/relationships/chart" Target="../charts/chart26.xml"/><Relationship Id="rId4"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53340</xdr:colOff>
      <xdr:row>9</xdr:row>
      <xdr:rowOff>171450</xdr:rowOff>
    </xdr:from>
    <xdr:to>
      <xdr:col>7</xdr:col>
      <xdr:colOff>259080</xdr:colOff>
      <xdr:row>25</xdr:row>
      <xdr:rowOff>17370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53340" y="1885950"/>
          <a:ext cx="5777865" cy="2893920"/>
          <a:chOff x="53340" y="1817370"/>
          <a:chExt cx="9358680" cy="2772000"/>
        </a:xfrm>
      </xdr:grpSpPr>
      <xdr:grpSp>
        <xdr:nvGrpSpPr>
          <xdr:cNvPr id="3" name="Group 2">
            <a:extLst>
              <a:ext uri="{FF2B5EF4-FFF2-40B4-BE49-F238E27FC236}">
                <a16:creationId xmlns:a16="http://schemas.microsoft.com/office/drawing/2014/main" id="{00000000-0008-0000-0100-000003000000}"/>
              </a:ext>
            </a:extLst>
          </xdr:cNvPr>
          <xdr:cNvGrpSpPr/>
        </xdr:nvGrpSpPr>
        <xdr:grpSpPr>
          <a:xfrm>
            <a:off x="53340" y="1817370"/>
            <a:ext cx="4684192" cy="2772000"/>
            <a:chOff x="4411980" y="209550"/>
            <a:chExt cx="6093835" cy="2743200"/>
          </a:xfrm>
        </xdr:grpSpPr>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4411980" y="209550"/>
            <a:ext cx="608838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00000000-0008-0000-0100-000009000000}"/>
                    </a:ext>
                  </a:extLst>
                </xdr:cNvPr>
                <xdr:cNvGraphicFramePr/>
              </xdr:nvGraphicFramePr>
              <xdr:xfrm>
                <a:off x="8938602" y="297181"/>
                <a:ext cx="1355610" cy="68400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88639" y="1905921"/>
                  <a:ext cx="669416" cy="691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Month_WeekNumber">
                  <a:extLst>
                    <a:ext uri="{FF2B5EF4-FFF2-40B4-BE49-F238E27FC236}">
                      <a16:creationId xmlns:a16="http://schemas.microsoft.com/office/drawing/2014/main" id="{00000000-0008-0000-0100-00000A000000}"/>
                    </a:ext>
                  </a:extLst>
                </xdr:cNvPr>
                <xdr:cNvGraphicFramePr/>
              </xdr:nvGraphicFramePr>
              <xdr:xfrm>
                <a:off x="7034298" y="2545080"/>
                <a:ext cx="3471517" cy="391886"/>
              </xdr:xfrm>
              <a:graphic>
                <a:graphicData uri="http://schemas.microsoft.com/office/drawing/2010/slicer">
                  <sle:slicer xmlns:sle="http://schemas.microsoft.com/office/drawing/2010/slicer" name="Month_WeekNumber"/>
                </a:graphicData>
              </a:graphic>
            </xdr:graphicFrame>
          </mc:Choice>
          <mc:Fallback xmlns="">
            <xdr:sp macro="" textlink="">
              <xdr:nvSpPr>
                <xdr:cNvPr id="0" name=""/>
                <xdr:cNvSpPr>
                  <a:spLocks noTextEdit="1"/>
                </xdr:cNvSpPr>
              </xdr:nvSpPr>
              <xdr:spPr>
                <a:xfrm>
                  <a:off x="1348271" y="4177420"/>
                  <a:ext cx="1714276"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 name="Group 3">
            <a:extLst>
              <a:ext uri="{FF2B5EF4-FFF2-40B4-BE49-F238E27FC236}">
                <a16:creationId xmlns:a16="http://schemas.microsoft.com/office/drawing/2014/main" id="{00000000-0008-0000-0100-000004000000}"/>
              </a:ext>
            </a:extLst>
          </xdr:cNvPr>
          <xdr:cNvGrpSpPr/>
        </xdr:nvGrpSpPr>
        <xdr:grpSpPr>
          <a:xfrm>
            <a:off x="4732020" y="1817370"/>
            <a:ext cx="4680000" cy="2772000"/>
            <a:chOff x="5722620" y="1817370"/>
            <a:chExt cx="4680000" cy="2772000"/>
          </a:xfrm>
        </xdr:grpSpPr>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5722620" y="1817370"/>
            <a:ext cx="4680000" cy="27720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6" name="Year 3">
                  <a:extLst>
                    <a:ext uri="{FF2B5EF4-FFF2-40B4-BE49-F238E27FC236}">
                      <a16:creationId xmlns:a16="http://schemas.microsoft.com/office/drawing/2014/main" id="{00000000-0008-0000-0100-000006000000}"/>
                    </a:ext>
                  </a:extLst>
                </xdr:cNvPr>
                <xdr:cNvGraphicFramePr/>
              </xdr:nvGraphicFramePr>
              <xdr:xfrm>
                <a:off x="9214787" y="1897381"/>
                <a:ext cx="1042034" cy="6840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302435" y="1897381"/>
                  <a:ext cx="669421"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Month_WeekNumber 1">
                  <a:extLst>
                    <a:ext uri="{FF2B5EF4-FFF2-40B4-BE49-F238E27FC236}">
                      <a16:creationId xmlns:a16="http://schemas.microsoft.com/office/drawing/2014/main" id="{00000000-0008-0000-0100-000007000000}"/>
                    </a:ext>
                  </a:extLst>
                </xdr:cNvPr>
                <xdr:cNvGraphicFramePr/>
              </xdr:nvGraphicFramePr>
              <xdr:xfrm>
                <a:off x="7762992" y="4183380"/>
                <a:ext cx="2624098" cy="396000"/>
              </xdr:xfrm>
              <a:graphic>
                <a:graphicData uri="http://schemas.microsoft.com/office/drawing/2010/slicer">
                  <sle:slicer xmlns:sle="http://schemas.microsoft.com/office/drawing/2010/slicer" name="Month_WeekNumber 1"/>
                </a:graphicData>
              </a:graphic>
            </xdr:graphicFrame>
          </mc:Choice>
          <mc:Fallback xmlns="">
            <xdr:sp macro="" textlink="">
              <xdr:nvSpPr>
                <xdr:cNvPr id="0" name=""/>
                <xdr:cNvSpPr>
                  <a:spLocks noTextEdit="1"/>
                </xdr:cNvSpPr>
              </xdr:nvSpPr>
              <xdr:spPr>
                <a:xfrm>
                  <a:off x="4369777" y="4183380"/>
                  <a:ext cx="1685767"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347662</xdr:colOff>
      <xdr:row>0</xdr:row>
      <xdr:rowOff>133350</xdr:rowOff>
    </xdr:from>
    <xdr:to>
      <xdr:col>12</xdr:col>
      <xdr:colOff>361950</xdr:colOff>
      <xdr:row>21</xdr:row>
      <xdr:rowOff>85725</xdr:rowOff>
    </xdr:to>
    <xdr:grpSp>
      <xdr:nvGrpSpPr>
        <xdr:cNvPr id="4" name="Group 3">
          <a:extLst>
            <a:ext uri="{FF2B5EF4-FFF2-40B4-BE49-F238E27FC236}">
              <a16:creationId xmlns:a16="http://schemas.microsoft.com/office/drawing/2014/main" id="{00000000-0008-0000-1300-000004000000}"/>
            </a:ext>
          </a:extLst>
        </xdr:cNvPr>
        <xdr:cNvGrpSpPr/>
      </xdr:nvGrpSpPr>
      <xdr:grpSpPr>
        <a:xfrm>
          <a:off x="2728912" y="133350"/>
          <a:ext cx="6967538" cy="3952875"/>
          <a:chOff x="2728912" y="133350"/>
          <a:chExt cx="6967538" cy="3952875"/>
        </a:xfrm>
      </xdr:grpSpPr>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2728912" y="133350"/>
          <a:ext cx="6967538" cy="395287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1300-000003000000}"/>
                  </a:ext>
                </a:extLst>
              </xdr:cNvPr>
              <xdr:cNvGraphicFramePr/>
            </xdr:nvGraphicFramePr>
            <xdr:xfrm>
              <a:off x="8381999" y="266700"/>
              <a:ext cx="1143001" cy="923925"/>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81999" y="266700"/>
                <a:ext cx="1143001"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464826</xdr:colOff>
      <xdr:row>19</xdr:row>
      <xdr:rowOff>15246</xdr:rowOff>
    </xdr:to>
    <xdr:sp macro="" textlink="">
      <xdr:nvSpPr>
        <xdr:cNvPr id="2" name="Rectangle: Rounded Corners 11">
          <a:extLst>
            <a:ext uri="{FF2B5EF4-FFF2-40B4-BE49-F238E27FC236}">
              <a16:creationId xmlns:a16="http://schemas.microsoft.com/office/drawing/2014/main" id="{00000000-0008-0000-1400-000002000000}"/>
            </a:ext>
          </a:extLst>
        </xdr:cNvPr>
        <xdr:cNvSpPr/>
      </xdr:nvSpPr>
      <xdr:spPr>
        <a:xfrm>
          <a:off x="0" y="182880"/>
          <a:ext cx="5951226"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181545</xdr:colOff>
      <xdr:row>5</xdr:row>
      <xdr:rowOff>103766</xdr:rowOff>
    </xdr:from>
    <xdr:to>
      <xdr:col>26</xdr:col>
      <xdr:colOff>369099</xdr:colOff>
      <xdr:row>8</xdr:row>
      <xdr:rowOff>19380</xdr:rowOff>
    </xdr:to>
    <xdr:sp macro="" textlink="">
      <xdr:nvSpPr>
        <xdr:cNvPr id="52" name="Rectangle 51">
          <a:extLst>
            <a:ext uri="{FF2B5EF4-FFF2-40B4-BE49-F238E27FC236}">
              <a16:creationId xmlns:a16="http://schemas.microsoft.com/office/drawing/2014/main" id="{00000000-0008-0000-1500-000034000000}"/>
            </a:ext>
          </a:extLst>
        </xdr:cNvPr>
        <xdr:cNvSpPr/>
      </xdr:nvSpPr>
      <xdr:spPr>
        <a:xfrm>
          <a:off x="14202345" y="1018166"/>
          <a:ext cx="2016354" cy="464254"/>
        </a:xfrm>
        <a:prstGeom prst="rect">
          <a:avLst/>
        </a:prstGeom>
        <a:noFill/>
      </xdr:spPr>
      <xdr:txBody>
        <a:bodyPr wrap="square" lIns="91440" tIns="45720" rIns="91440" bIns="45720">
          <a:no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226372</xdr:colOff>
      <xdr:row>10</xdr:row>
      <xdr:rowOff>33093</xdr:rowOff>
    </xdr:from>
    <xdr:to>
      <xdr:col>13</xdr:col>
      <xdr:colOff>411854</xdr:colOff>
      <xdr:row>12</xdr:row>
      <xdr:rowOff>71290</xdr:rowOff>
    </xdr:to>
    <xdr:sp macro="" textlink="">
      <xdr:nvSpPr>
        <xdr:cNvPr id="64" name="Rectangle 63">
          <a:extLst>
            <a:ext uri="{FF2B5EF4-FFF2-40B4-BE49-F238E27FC236}">
              <a16:creationId xmlns:a16="http://schemas.microsoft.com/office/drawing/2014/main" id="{00000000-0008-0000-1500-000040000000}"/>
            </a:ext>
          </a:extLst>
        </xdr:cNvPr>
        <xdr:cNvSpPr/>
      </xdr:nvSpPr>
      <xdr:spPr>
        <a:xfrm>
          <a:off x="8151172" y="1861893"/>
          <a:ext cx="185482" cy="403957"/>
        </a:xfrm>
        <a:prstGeom prst="rect">
          <a:avLst/>
        </a:prstGeom>
        <a:noFill/>
      </xdr:spPr>
      <xdr:txBody>
        <a:bodyPr wrap="none" lIns="91440" tIns="45720" rIns="91440" bIns="45720">
          <a:noAutofit/>
        </a:bodyPr>
        <a:lstStyle/>
        <a:p>
          <a:pPr algn="ctr"/>
          <a:endParaRPr lang="en-IN" sz="20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417645</xdr:colOff>
      <xdr:row>20</xdr:row>
      <xdr:rowOff>84351</xdr:rowOff>
    </xdr:from>
    <xdr:to>
      <xdr:col>13</xdr:col>
      <xdr:colOff>603127</xdr:colOff>
      <xdr:row>25</xdr:row>
      <xdr:rowOff>103054</xdr:rowOff>
    </xdr:to>
    <xdr:sp macro="" textlink="">
      <xdr:nvSpPr>
        <xdr:cNvPr id="65" name="Rectangle 64">
          <a:extLst>
            <a:ext uri="{FF2B5EF4-FFF2-40B4-BE49-F238E27FC236}">
              <a16:creationId xmlns:a16="http://schemas.microsoft.com/office/drawing/2014/main" id="{00000000-0008-0000-1500-000041000000}"/>
            </a:ext>
          </a:extLst>
        </xdr:cNvPr>
        <xdr:cNvSpPr/>
      </xdr:nvSpPr>
      <xdr:spPr>
        <a:xfrm>
          <a:off x="8342445" y="3741951"/>
          <a:ext cx="185482" cy="933103"/>
        </a:xfrm>
        <a:prstGeom prst="rect">
          <a:avLst/>
        </a:prstGeom>
        <a:noFill/>
      </xdr:spPr>
      <xdr:txBody>
        <a:bodyPr wrap="none" lIns="91440" tIns="45720" rIns="91440" bIns="45720">
          <a:no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13</xdr:col>
      <xdr:colOff>341135</xdr:colOff>
      <xdr:row>20</xdr:row>
      <xdr:rowOff>161391</xdr:rowOff>
    </xdr:from>
    <xdr:to>
      <xdr:col>13</xdr:col>
      <xdr:colOff>526617</xdr:colOff>
      <xdr:row>26</xdr:row>
      <xdr:rowOff>800</xdr:rowOff>
    </xdr:to>
    <xdr:sp macro="" textlink="">
      <xdr:nvSpPr>
        <xdr:cNvPr id="66" name="Rectangle 65">
          <a:extLst>
            <a:ext uri="{FF2B5EF4-FFF2-40B4-BE49-F238E27FC236}">
              <a16:creationId xmlns:a16="http://schemas.microsoft.com/office/drawing/2014/main" id="{00000000-0008-0000-1500-000042000000}"/>
            </a:ext>
          </a:extLst>
        </xdr:cNvPr>
        <xdr:cNvSpPr/>
      </xdr:nvSpPr>
      <xdr:spPr>
        <a:xfrm>
          <a:off x="8265935" y="3818991"/>
          <a:ext cx="185482" cy="936689"/>
        </a:xfrm>
        <a:prstGeom prst="rect">
          <a:avLst/>
        </a:prstGeom>
        <a:noFill/>
      </xdr:spPr>
      <xdr:txBody>
        <a:bodyPr wrap="none" lIns="91440" tIns="45720" rIns="91440" bIns="45720">
          <a:no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0</xdr:col>
      <xdr:colOff>0</xdr:colOff>
      <xdr:row>0</xdr:row>
      <xdr:rowOff>37170</xdr:rowOff>
    </xdr:from>
    <xdr:to>
      <xdr:col>28</xdr:col>
      <xdr:colOff>358140</xdr:colOff>
      <xdr:row>4</xdr:row>
      <xdr:rowOff>6778</xdr:rowOff>
    </xdr:to>
    <xdr:sp macro="" textlink="">
      <xdr:nvSpPr>
        <xdr:cNvPr id="3" name="Rectangle: Rounded Corners 2">
          <a:extLst>
            <a:ext uri="{FF2B5EF4-FFF2-40B4-BE49-F238E27FC236}">
              <a16:creationId xmlns:a16="http://schemas.microsoft.com/office/drawing/2014/main" id="{00000000-0008-0000-1500-000003000000}"/>
            </a:ext>
          </a:extLst>
        </xdr:cNvPr>
        <xdr:cNvSpPr/>
      </xdr:nvSpPr>
      <xdr:spPr>
        <a:xfrm>
          <a:off x="0" y="37170"/>
          <a:ext cx="16745730" cy="749969"/>
        </a:xfrm>
        <a:prstGeom prst="roundRect">
          <a:avLst/>
        </a:prstGeom>
        <a:solidFill>
          <a:srgbClr val="172144"/>
        </a:soli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Covid19 India</a:t>
          </a:r>
          <a:r>
            <a:rPr lang="en-IN" sz="2800" b="1" baseline="0">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 Analysis Dashboard</a:t>
          </a:r>
          <a:endPar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endParaRPr>
        </a:p>
      </xdr:txBody>
    </xdr:sp>
    <xdr:clientData/>
  </xdr:twoCellAnchor>
  <xdr:twoCellAnchor>
    <xdr:from>
      <xdr:col>26</xdr:col>
      <xdr:colOff>405514</xdr:colOff>
      <xdr:row>0</xdr:row>
      <xdr:rowOff>47112</xdr:rowOff>
    </xdr:from>
    <xdr:to>
      <xdr:col>27</xdr:col>
      <xdr:colOff>436085</xdr:colOff>
      <xdr:row>3</xdr:row>
      <xdr:rowOff>137711</xdr:rowOff>
    </xdr:to>
    <xdr:grpSp>
      <xdr:nvGrpSpPr>
        <xdr:cNvPr id="2" name="Group 1">
          <a:hlinkClick xmlns:r="http://schemas.openxmlformats.org/officeDocument/2006/relationships" r:id="rId1"/>
          <a:extLst>
            <a:ext uri="{FF2B5EF4-FFF2-40B4-BE49-F238E27FC236}">
              <a16:creationId xmlns:a16="http://schemas.microsoft.com/office/drawing/2014/main" id="{3C0218FD-601D-4E71-983E-D2FDE62DB497}"/>
            </a:ext>
          </a:extLst>
        </xdr:cNvPr>
        <xdr:cNvGrpSpPr/>
      </xdr:nvGrpSpPr>
      <xdr:grpSpPr>
        <a:xfrm>
          <a:off x="15612093" y="47112"/>
          <a:ext cx="615439" cy="642046"/>
          <a:chOff x="15622562" y="47112"/>
          <a:chExt cx="615842" cy="675870"/>
        </a:xfrm>
      </xdr:grpSpPr>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15622562" y="495466"/>
            <a:ext cx="615842" cy="227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rPr>
              <a:t>Next</a:t>
            </a:r>
          </a:p>
        </xdr:txBody>
      </xdr:sp>
      <xdr:pic>
        <xdr:nvPicPr>
          <xdr:cNvPr id="10" name="Graphic 9" descr="Africa">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644145" y="47112"/>
            <a:ext cx="517591" cy="389494"/>
          </a:xfrm>
          <a:prstGeom prst="rect">
            <a:avLst/>
          </a:prstGeom>
        </xdr:spPr>
      </xdr:pic>
    </xdr:grpSp>
    <xdr:clientData/>
  </xdr:twoCellAnchor>
  <xdr:twoCellAnchor>
    <xdr:from>
      <xdr:col>25</xdr:col>
      <xdr:colOff>167269</xdr:colOff>
      <xdr:row>4</xdr:row>
      <xdr:rowOff>102219</xdr:rowOff>
    </xdr:from>
    <xdr:to>
      <xdr:col>28</xdr:col>
      <xdr:colOff>404790</xdr:colOff>
      <xdr:row>10</xdr:row>
      <xdr:rowOff>1657</xdr:rowOff>
    </xdr:to>
    <xdr:grpSp>
      <xdr:nvGrpSpPr>
        <xdr:cNvPr id="90" name="Group 89">
          <a:extLst>
            <a:ext uri="{FF2B5EF4-FFF2-40B4-BE49-F238E27FC236}">
              <a16:creationId xmlns:a16="http://schemas.microsoft.com/office/drawing/2014/main" id="{00000000-0008-0000-1500-00005A000000}"/>
            </a:ext>
          </a:extLst>
        </xdr:cNvPr>
        <xdr:cNvGrpSpPr/>
      </xdr:nvGrpSpPr>
      <xdr:grpSpPr>
        <a:xfrm>
          <a:off x="14788980" y="837482"/>
          <a:ext cx="1992126" cy="1002333"/>
          <a:chOff x="15295210" y="819395"/>
          <a:chExt cx="2052874" cy="975203"/>
        </a:xfrm>
      </xdr:grpSpPr>
      <xdr:grpSp>
        <xdr:nvGrpSpPr>
          <xdr:cNvPr id="87" name="Group 86">
            <a:extLst>
              <a:ext uri="{FF2B5EF4-FFF2-40B4-BE49-F238E27FC236}">
                <a16:creationId xmlns:a16="http://schemas.microsoft.com/office/drawing/2014/main" id="{00000000-0008-0000-1500-000057000000}"/>
              </a:ext>
            </a:extLst>
          </xdr:cNvPr>
          <xdr:cNvGrpSpPr/>
        </xdr:nvGrpSpPr>
        <xdr:grpSpPr>
          <a:xfrm>
            <a:off x="15295210" y="819395"/>
            <a:ext cx="2052874" cy="975203"/>
            <a:chOff x="15295210" y="819395"/>
            <a:chExt cx="2052874" cy="975203"/>
          </a:xfrm>
        </xdr:grpSpPr>
        <xdr:sp macro="" textlink="">
          <xdr:nvSpPr>
            <xdr:cNvPr id="11" name="Rectangle: Rounded Corners 10">
              <a:extLst>
                <a:ext uri="{FF2B5EF4-FFF2-40B4-BE49-F238E27FC236}">
                  <a16:creationId xmlns:a16="http://schemas.microsoft.com/office/drawing/2014/main" id="{00000000-0008-0000-1500-00000B000000}"/>
                </a:ext>
              </a:extLst>
            </xdr:cNvPr>
            <xdr:cNvSpPr/>
          </xdr:nvSpPr>
          <xdr:spPr>
            <a:xfrm>
              <a:off x="15295210" y="819395"/>
              <a:ext cx="2052874" cy="975203"/>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33" name="Group 32">
              <a:extLst>
                <a:ext uri="{FF2B5EF4-FFF2-40B4-BE49-F238E27FC236}">
                  <a16:creationId xmlns:a16="http://schemas.microsoft.com/office/drawing/2014/main" id="{00000000-0008-0000-1500-000021000000}"/>
                </a:ext>
              </a:extLst>
            </xdr:cNvPr>
            <xdr:cNvGrpSpPr/>
          </xdr:nvGrpSpPr>
          <xdr:grpSpPr>
            <a:xfrm>
              <a:off x="15459814" y="914624"/>
              <a:ext cx="1678878" cy="689719"/>
              <a:chOff x="14658668" y="967863"/>
              <a:chExt cx="1736007" cy="835032"/>
            </a:xfrm>
            <a:noFill/>
          </xdr:grpSpPr>
          <xdr:sp macro="" textlink="">
            <xdr:nvSpPr>
              <xdr:cNvPr id="34" name="Rectangle: Rounded Corners 33">
                <a:extLst>
                  <a:ext uri="{FF2B5EF4-FFF2-40B4-BE49-F238E27FC236}">
                    <a16:creationId xmlns:a16="http://schemas.microsoft.com/office/drawing/2014/main" id="{00000000-0008-0000-1500-000022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5" name="Rectangle 34">
                <a:extLst>
                  <a:ext uri="{FF2B5EF4-FFF2-40B4-BE49-F238E27FC236}">
                    <a16:creationId xmlns:a16="http://schemas.microsoft.com/office/drawing/2014/main" id="{00000000-0008-0000-1500-000023000000}"/>
                  </a:ext>
                </a:extLst>
              </xdr:cNvPr>
              <xdr:cNvSpPr/>
            </xdr:nvSpPr>
            <xdr:spPr>
              <a:xfrm>
                <a:off x="14727926" y="1399402"/>
                <a:ext cx="1628468" cy="403493"/>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Population</a:t>
                </a:r>
              </a:p>
            </xdr:txBody>
          </xdr:sp>
        </xdr:grpSp>
      </xdr:grpSp>
      <xdr:sp macro="" textlink="Month_with_state_pivot!$B$29">
        <xdr:nvSpPr>
          <xdr:cNvPr id="70" name="Rectangle 69">
            <a:extLst>
              <a:ext uri="{FF2B5EF4-FFF2-40B4-BE49-F238E27FC236}">
                <a16:creationId xmlns:a16="http://schemas.microsoft.com/office/drawing/2014/main" id="{00000000-0008-0000-1500-000046000000}"/>
              </a:ext>
            </a:extLst>
          </xdr:cNvPr>
          <xdr:cNvSpPr/>
        </xdr:nvSpPr>
        <xdr:spPr>
          <a:xfrm>
            <a:off x="15477505" y="889289"/>
            <a:ext cx="1575314" cy="416885"/>
          </a:xfrm>
          <a:prstGeom prst="rect">
            <a:avLst/>
          </a:prstGeom>
          <a:noFill/>
          <a:ln>
            <a:noFill/>
          </a:ln>
        </xdr:spPr>
        <xdr:txBody>
          <a:bodyPr wrap="square" lIns="91440" tIns="45720" rIns="91440" bIns="45720">
            <a:noAutofit/>
          </a:bodyPr>
          <a:lstStyle/>
          <a:p>
            <a:pPr algn="ctr"/>
            <a:fld id="{4196E1D1-32EB-4ADC-A857-C342D33ABA98}"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1.2M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clientData/>
  </xdr:twoCellAnchor>
  <xdr:twoCellAnchor>
    <xdr:from>
      <xdr:col>25</xdr:col>
      <xdr:colOff>167269</xdr:colOff>
      <xdr:row>32</xdr:row>
      <xdr:rowOff>83635</xdr:rowOff>
    </xdr:from>
    <xdr:to>
      <xdr:col>28</xdr:col>
      <xdr:colOff>404790</xdr:colOff>
      <xdr:row>37</xdr:row>
      <xdr:rowOff>162367</xdr:rowOff>
    </xdr:to>
    <xdr:sp macro="" textlink="">
      <xdr:nvSpPr>
        <xdr:cNvPr id="23" name="Rectangle: Rounded Corners 22">
          <a:extLst>
            <a:ext uri="{FF2B5EF4-FFF2-40B4-BE49-F238E27FC236}">
              <a16:creationId xmlns:a16="http://schemas.microsoft.com/office/drawing/2014/main" id="{00000000-0008-0000-1500-000017000000}"/>
            </a:ext>
          </a:extLst>
        </xdr:cNvPr>
        <xdr:cNvSpPr/>
      </xdr:nvSpPr>
      <xdr:spPr>
        <a:xfrm>
          <a:off x="15295210" y="5821047"/>
          <a:ext cx="2052874" cy="975202"/>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167269</xdr:colOff>
      <xdr:row>10</xdr:row>
      <xdr:rowOff>27878</xdr:rowOff>
    </xdr:from>
    <xdr:to>
      <xdr:col>28</xdr:col>
      <xdr:colOff>404790</xdr:colOff>
      <xdr:row>15</xdr:row>
      <xdr:rowOff>106610</xdr:rowOff>
    </xdr:to>
    <xdr:grpSp>
      <xdr:nvGrpSpPr>
        <xdr:cNvPr id="55" name="Group 54">
          <a:extLst>
            <a:ext uri="{FF2B5EF4-FFF2-40B4-BE49-F238E27FC236}">
              <a16:creationId xmlns:a16="http://schemas.microsoft.com/office/drawing/2014/main" id="{00000000-0008-0000-1500-000037000000}"/>
            </a:ext>
          </a:extLst>
        </xdr:cNvPr>
        <xdr:cNvGrpSpPr/>
      </xdr:nvGrpSpPr>
      <xdr:grpSpPr>
        <a:xfrm>
          <a:off x="14788980" y="1866036"/>
          <a:ext cx="1992126" cy="997811"/>
          <a:chOff x="15500196" y="1886415"/>
          <a:chExt cx="2077472" cy="1008000"/>
        </a:xfrm>
      </xdr:grpSpPr>
      <xdr:sp macro="" textlink="">
        <xdr:nvSpPr>
          <xdr:cNvPr id="18" name="Rectangle: Rounded Corners 17">
            <a:extLst>
              <a:ext uri="{FF2B5EF4-FFF2-40B4-BE49-F238E27FC236}">
                <a16:creationId xmlns:a16="http://schemas.microsoft.com/office/drawing/2014/main" id="{00000000-0008-0000-1500-000012000000}"/>
              </a:ext>
            </a:extLst>
          </xdr:cNvPr>
          <xdr:cNvSpPr/>
        </xdr:nvSpPr>
        <xdr:spPr>
          <a:xfrm>
            <a:off x="15500196" y="1886415"/>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2" name="Group 11">
            <a:extLst>
              <a:ext uri="{FF2B5EF4-FFF2-40B4-BE49-F238E27FC236}">
                <a16:creationId xmlns:a16="http://schemas.microsoft.com/office/drawing/2014/main" id="{00000000-0008-0000-1500-00000C000000}"/>
              </a:ext>
            </a:extLst>
          </xdr:cNvPr>
          <xdr:cNvGrpSpPr/>
        </xdr:nvGrpSpPr>
        <xdr:grpSpPr>
          <a:xfrm>
            <a:off x="15684676" y="2025702"/>
            <a:ext cx="1711478" cy="744828"/>
            <a:chOff x="14383700" y="1858433"/>
            <a:chExt cx="1711478" cy="744828"/>
          </a:xfrm>
          <a:noFill/>
        </xdr:grpSpPr>
        <xdr:grpSp>
          <xdr:nvGrpSpPr>
            <xdr:cNvPr id="36" name="Group 35">
              <a:extLst>
                <a:ext uri="{FF2B5EF4-FFF2-40B4-BE49-F238E27FC236}">
                  <a16:creationId xmlns:a16="http://schemas.microsoft.com/office/drawing/2014/main" id="{00000000-0008-0000-1500-000024000000}"/>
                </a:ext>
              </a:extLst>
            </xdr:cNvPr>
            <xdr:cNvGrpSpPr/>
          </xdr:nvGrpSpPr>
          <xdr:grpSpPr>
            <a:xfrm>
              <a:off x="14391702" y="1890326"/>
              <a:ext cx="1703476" cy="712935"/>
              <a:chOff x="14658668" y="967863"/>
              <a:chExt cx="1736007" cy="831174"/>
            </a:xfrm>
            <a:grpFill/>
          </xdr:grpSpPr>
          <xdr:sp macro="" textlink="">
            <xdr:nvSpPr>
              <xdr:cNvPr id="37" name="Rectangle: Rounded Corners 36">
                <a:extLst>
                  <a:ext uri="{FF2B5EF4-FFF2-40B4-BE49-F238E27FC236}">
                    <a16:creationId xmlns:a16="http://schemas.microsoft.com/office/drawing/2014/main" id="{00000000-0008-0000-1500-000025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8" name="Rectangle 37">
                <a:extLst>
                  <a:ext uri="{FF2B5EF4-FFF2-40B4-BE49-F238E27FC236}">
                    <a16:creationId xmlns:a16="http://schemas.microsoft.com/office/drawing/2014/main" id="{00000000-0008-0000-1500-000026000000}"/>
                  </a:ext>
                </a:extLst>
              </xdr:cNvPr>
              <xdr:cNvSpPr/>
            </xdr:nvSpPr>
            <xdr:spPr>
              <a:xfrm>
                <a:off x="14702299" y="1399401"/>
                <a:ext cx="1628468" cy="399636"/>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Tested</a:t>
                </a:r>
              </a:p>
            </xdr:txBody>
          </xdr:sp>
        </xdr:grpSp>
        <xdr:sp macro="" textlink="Month_with_state_pivot!$C$29">
          <xdr:nvSpPr>
            <xdr:cNvPr id="76" name="Rectangle 75">
              <a:extLst>
                <a:ext uri="{FF2B5EF4-FFF2-40B4-BE49-F238E27FC236}">
                  <a16:creationId xmlns:a16="http://schemas.microsoft.com/office/drawing/2014/main" id="{00000000-0008-0000-1500-00004C000000}"/>
                </a:ext>
              </a:extLst>
            </xdr:cNvPr>
            <xdr:cNvSpPr/>
          </xdr:nvSpPr>
          <xdr:spPr>
            <a:xfrm>
              <a:off x="14383700" y="1858433"/>
              <a:ext cx="1638357" cy="500763"/>
            </a:xfrm>
            <a:prstGeom prst="rect">
              <a:avLst/>
            </a:prstGeom>
            <a:grpFill/>
            <a:ln>
              <a:noFill/>
            </a:ln>
          </xdr:spPr>
          <xdr:txBody>
            <a:bodyPr wrap="square" lIns="91440" tIns="45720" rIns="91440" bIns="45720">
              <a:noAutofit/>
            </a:bodyPr>
            <a:lstStyle/>
            <a:p>
              <a:pPr algn="ctr"/>
              <a:fld id="{5F437B7A-D12D-457B-9F48-CE2D1A3DEC83}"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0.79M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167269</xdr:colOff>
      <xdr:row>15</xdr:row>
      <xdr:rowOff>139390</xdr:rowOff>
    </xdr:from>
    <xdr:to>
      <xdr:col>28</xdr:col>
      <xdr:colOff>404790</xdr:colOff>
      <xdr:row>21</xdr:row>
      <xdr:rowOff>32268</xdr:rowOff>
    </xdr:to>
    <xdr:grpSp>
      <xdr:nvGrpSpPr>
        <xdr:cNvPr id="54" name="Group 53">
          <a:extLst>
            <a:ext uri="{FF2B5EF4-FFF2-40B4-BE49-F238E27FC236}">
              <a16:creationId xmlns:a16="http://schemas.microsoft.com/office/drawing/2014/main" id="{00000000-0008-0000-1500-000036000000}"/>
            </a:ext>
          </a:extLst>
        </xdr:cNvPr>
        <xdr:cNvGrpSpPr/>
      </xdr:nvGrpSpPr>
      <xdr:grpSpPr>
        <a:xfrm>
          <a:off x="14788980" y="2896627"/>
          <a:ext cx="1992126" cy="995773"/>
          <a:chOff x="15500196" y="2927195"/>
          <a:chExt cx="2077472" cy="1008000"/>
        </a:xfrm>
      </xdr:grpSpPr>
      <xdr:sp macro="" textlink="">
        <xdr:nvSpPr>
          <xdr:cNvPr id="20" name="Rectangle: Rounded Corners 19">
            <a:extLst>
              <a:ext uri="{FF2B5EF4-FFF2-40B4-BE49-F238E27FC236}">
                <a16:creationId xmlns:a16="http://schemas.microsoft.com/office/drawing/2014/main" id="{00000000-0008-0000-1500-000014000000}"/>
              </a:ext>
            </a:extLst>
          </xdr:cNvPr>
          <xdr:cNvSpPr/>
        </xdr:nvSpPr>
        <xdr:spPr>
          <a:xfrm>
            <a:off x="15500196" y="2927195"/>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3" name="Group 12">
            <a:extLst>
              <a:ext uri="{FF2B5EF4-FFF2-40B4-BE49-F238E27FC236}">
                <a16:creationId xmlns:a16="http://schemas.microsoft.com/office/drawing/2014/main" id="{00000000-0008-0000-1500-00000D000000}"/>
              </a:ext>
            </a:extLst>
          </xdr:cNvPr>
          <xdr:cNvGrpSpPr/>
        </xdr:nvGrpSpPr>
        <xdr:grpSpPr>
          <a:xfrm>
            <a:off x="15707804" y="3070489"/>
            <a:ext cx="1703476" cy="740377"/>
            <a:chOff x="14378951" y="2717367"/>
            <a:chExt cx="1703476" cy="740377"/>
          </a:xfrm>
          <a:noFill/>
        </xdr:grpSpPr>
        <xdr:grpSp>
          <xdr:nvGrpSpPr>
            <xdr:cNvPr id="39" name="Group 38">
              <a:extLst>
                <a:ext uri="{FF2B5EF4-FFF2-40B4-BE49-F238E27FC236}">
                  <a16:creationId xmlns:a16="http://schemas.microsoft.com/office/drawing/2014/main" id="{00000000-0008-0000-1500-000027000000}"/>
                </a:ext>
              </a:extLst>
            </xdr:cNvPr>
            <xdr:cNvGrpSpPr/>
          </xdr:nvGrpSpPr>
          <xdr:grpSpPr>
            <a:xfrm>
              <a:off x="14378951" y="2749260"/>
              <a:ext cx="1703476" cy="708484"/>
              <a:chOff x="14658668" y="967863"/>
              <a:chExt cx="1736007" cy="836039"/>
            </a:xfrm>
            <a:grpFill/>
          </xdr:grpSpPr>
          <xdr:sp macro="" textlink="">
            <xdr:nvSpPr>
              <xdr:cNvPr id="40" name="Rectangle: Rounded Corners 39">
                <a:extLst>
                  <a:ext uri="{FF2B5EF4-FFF2-40B4-BE49-F238E27FC236}">
                    <a16:creationId xmlns:a16="http://schemas.microsoft.com/office/drawing/2014/main" id="{00000000-0008-0000-1500-000028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1" name="Rectangle 40">
                <a:extLst>
                  <a:ext uri="{FF2B5EF4-FFF2-40B4-BE49-F238E27FC236}">
                    <a16:creationId xmlns:a16="http://schemas.microsoft.com/office/drawing/2014/main" id="{00000000-0008-0000-1500-000029000000}"/>
                  </a:ext>
                </a:extLst>
              </xdr:cNvPr>
              <xdr:cNvSpPr/>
            </xdr:nvSpPr>
            <xdr:spPr>
              <a:xfrm>
                <a:off x="14702299" y="1399401"/>
                <a:ext cx="1628468" cy="40450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Confirmed</a:t>
                </a:r>
              </a:p>
            </xdr:txBody>
          </xdr:sp>
        </xdr:grpSp>
        <xdr:sp macro="" textlink="Month_with_state_pivot!$D$29">
          <xdr:nvSpPr>
            <xdr:cNvPr id="77" name="Rectangle 76">
              <a:extLst>
                <a:ext uri="{FF2B5EF4-FFF2-40B4-BE49-F238E27FC236}">
                  <a16:creationId xmlns:a16="http://schemas.microsoft.com/office/drawing/2014/main" id="{00000000-0008-0000-1500-00004D000000}"/>
                </a:ext>
              </a:extLst>
            </xdr:cNvPr>
            <xdr:cNvSpPr/>
          </xdr:nvSpPr>
          <xdr:spPr>
            <a:xfrm>
              <a:off x="14403664" y="2717367"/>
              <a:ext cx="1623092" cy="500763"/>
            </a:xfrm>
            <a:prstGeom prst="rect">
              <a:avLst/>
            </a:prstGeom>
            <a:grpFill/>
            <a:ln>
              <a:noFill/>
            </a:ln>
          </xdr:spPr>
          <xdr:txBody>
            <a:bodyPr wrap="square" lIns="91440" tIns="45720" rIns="91440" bIns="45720">
              <a:noAutofit/>
            </a:bodyPr>
            <a:lstStyle/>
            <a:p>
              <a:pPr algn="ctr"/>
              <a:fld id="{E5FC9313-B680-4277-BA81-A6D313FBD061}" type="TxLink">
                <a:rPr lang="en-US" sz="32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0.07M</a:t>
              </a:fld>
              <a:endParaRPr lang="en-US" sz="32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167269</xdr:colOff>
      <xdr:row>21</xdr:row>
      <xdr:rowOff>65049</xdr:rowOff>
    </xdr:from>
    <xdr:to>
      <xdr:col>28</xdr:col>
      <xdr:colOff>404790</xdr:colOff>
      <xdr:row>26</xdr:row>
      <xdr:rowOff>143781</xdr:rowOff>
    </xdr:to>
    <xdr:grpSp>
      <xdr:nvGrpSpPr>
        <xdr:cNvPr id="56" name="Group 55">
          <a:extLst>
            <a:ext uri="{FF2B5EF4-FFF2-40B4-BE49-F238E27FC236}">
              <a16:creationId xmlns:a16="http://schemas.microsoft.com/office/drawing/2014/main" id="{00000000-0008-0000-1500-000038000000}"/>
            </a:ext>
          </a:extLst>
        </xdr:cNvPr>
        <xdr:cNvGrpSpPr/>
      </xdr:nvGrpSpPr>
      <xdr:grpSpPr>
        <a:xfrm>
          <a:off x="14788980" y="3925181"/>
          <a:ext cx="1992126" cy="997811"/>
          <a:chOff x="15500196" y="3967976"/>
          <a:chExt cx="2077472" cy="1008000"/>
        </a:xfrm>
      </xdr:grpSpPr>
      <xdr:sp macro="" textlink="">
        <xdr:nvSpPr>
          <xdr:cNvPr id="21" name="Rectangle: Rounded Corners 20">
            <a:extLst>
              <a:ext uri="{FF2B5EF4-FFF2-40B4-BE49-F238E27FC236}">
                <a16:creationId xmlns:a16="http://schemas.microsoft.com/office/drawing/2014/main" id="{00000000-0008-0000-1500-000015000000}"/>
              </a:ext>
            </a:extLst>
          </xdr:cNvPr>
          <xdr:cNvSpPr/>
        </xdr:nvSpPr>
        <xdr:spPr>
          <a:xfrm>
            <a:off x="15500196" y="3967976"/>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4" name="Group 13">
            <a:extLst>
              <a:ext uri="{FF2B5EF4-FFF2-40B4-BE49-F238E27FC236}">
                <a16:creationId xmlns:a16="http://schemas.microsoft.com/office/drawing/2014/main" id="{00000000-0008-0000-1500-00000E000000}"/>
              </a:ext>
            </a:extLst>
          </xdr:cNvPr>
          <xdr:cNvGrpSpPr/>
        </xdr:nvGrpSpPr>
        <xdr:grpSpPr>
          <a:xfrm>
            <a:off x="15740412" y="4120009"/>
            <a:ext cx="1703476" cy="770906"/>
            <a:chOff x="14383681" y="3543863"/>
            <a:chExt cx="1703476" cy="770906"/>
          </a:xfrm>
          <a:noFill/>
        </xdr:grpSpPr>
        <xdr:grpSp>
          <xdr:nvGrpSpPr>
            <xdr:cNvPr id="30" name="Group 29">
              <a:extLst>
                <a:ext uri="{FF2B5EF4-FFF2-40B4-BE49-F238E27FC236}">
                  <a16:creationId xmlns:a16="http://schemas.microsoft.com/office/drawing/2014/main" id="{00000000-0008-0000-1500-00001E000000}"/>
                </a:ext>
              </a:extLst>
            </xdr:cNvPr>
            <xdr:cNvGrpSpPr/>
          </xdr:nvGrpSpPr>
          <xdr:grpSpPr>
            <a:xfrm>
              <a:off x="14383681" y="3605371"/>
              <a:ext cx="1703476" cy="709398"/>
              <a:chOff x="14658668" y="967863"/>
              <a:chExt cx="1736007" cy="835032"/>
            </a:xfrm>
            <a:grpFill/>
          </xdr:grpSpPr>
          <xdr:sp macro="" textlink="">
            <xdr:nvSpPr>
              <xdr:cNvPr id="31" name="Rectangle: Rounded Corners 30">
                <a:extLst>
                  <a:ext uri="{FF2B5EF4-FFF2-40B4-BE49-F238E27FC236}">
                    <a16:creationId xmlns:a16="http://schemas.microsoft.com/office/drawing/2014/main" id="{00000000-0008-0000-1500-00001F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2" name="Rectangle 31">
                <a:extLst>
                  <a:ext uri="{FF2B5EF4-FFF2-40B4-BE49-F238E27FC236}">
                    <a16:creationId xmlns:a16="http://schemas.microsoft.com/office/drawing/2014/main" id="{00000000-0008-0000-1500-000020000000}"/>
                  </a:ext>
                </a:extLst>
              </xdr:cNvPr>
              <xdr:cNvSpPr/>
            </xdr:nvSpPr>
            <xdr:spPr>
              <a:xfrm>
                <a:off x="14702299" y="1399402"/>
                <a:ext cx="1628468" cy="403493"/>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Recovered</a:t>
                </a:r>
              </a:p>
            </xdr:txBody>
          </xdr:sp>
        </xdr:grpSp>
        <xdr:sp macro="" textlink="Month_with_state_pivot!$E$29">
          <xdr:nvSpPr>
            <xdr:cNvPr id="80" name="Rectangle 79">
              <a:extLst>
                <a:ext uri="{FF2B5EF4-FFF2-40B4-BE49-F238E27FC236}">
                  <a16:creationId xmlns:a16="http://schemas.microsoft.com/office/drawing/2014/main" id="{00000000-0008-0000-1500-000050000000}"/>
                </a:ext>
              </a:extLst>
            </xdr:cNvPr>
            <xdr:cNvSpPr/>
          </xdr:nvSpPr>
          <xdr:spPr>
            <a:xfrm>
              <a:off x="14491865" y="3543863"/>
              <a:ext cx="1530193" cy="500763"/>
            </a:xfrm>
            <a:prstGeom prst="rect">
              <a:avLst/>
            </a:prstGeom>
            <a:grpFill/>
            <a:ln>
              <a:noFill/>
            </a:ln>
          </xdr:spPr>
          <xdr:txBody>
            <a:bodyPr wrap="square" lIns="91440" tIns="45720" rIns="91440" bIns="45720">
              <a:noAutofit/>
            </a:bodyPr>
            <a:lstStyle/>
            <a:p>
              <a:pPr algn="ctr"/>
              <a:fld id="{515DC7DC-6ADE-4601-8EAA-B713F9EAEE07}"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0.06M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167269</xdr:colOff>
      <xdr:row>26</xdr:row>
      <xdr:rowOff>157976</xdr:rowOff>
    </xdr:from>
    <xdr:to>
      <xdr:col>28</xdr:col>
      <xdr:colOff>404790</xdr:colOff>
      <xdr:row>32</xdr:row>
      <xdr:rowOff>50854</xdr:rowOff>
    </xdr:to>
    <xdr:grpSp>
      <xdr:nvGrpSpPr>
        <xdr:cNvPr id="57" name="Group 56">
          <a:extLst>
            <a:ext uri="{FF2B5EF4-FFF2-40B4-BE49-F238E27FC236}">
              <a16:creationId xmlns:a16="http://schemas.microsoft.com/office/drawing/2014/main" id="{00000000-0008-0000-1500-000039000000}"/>
            </a:ext>
          </a:extLst>
        </xdr:cNvPr>
        <xdr:cNvGrpSpPr/>
      </xdr:nvGrpSpPr>
      <xdr:grpSpPr>
        <a:xfrm>
          <a:off x="14788980" y="4937187"/>
          <a:ext cx="1992126" cy="995772"/>
          <a:chOff x="15500196" y="4990171"/>
          <a:chExt cx="2077472" cy="1008000"/>
        </a:xfrm>
      </xdr:grpSpPr>
      <xdr:sp macro="" textlink="">
        <xdr:nvSpPr>
          <xdr:cNvPr id="22" name="Rectangle: Rounded Corners 21">
            <a:extLst>
              <a:ext uri="{FF2B5EF4-FFF2-40B4-BE49-F238E27FC236}">
                <a16:creationId xmlns:a16="http://schemas.microsoft.com/office/drawing/2014/main" id="{00000000-0008-0000-1500-000016000000}"/>
              </a:ext>
            </a:extLst>
          </xdr:cNvPr>
          <xdr:cNvSpPr/>
        </xdr:nvSpPr>
        <xdr:spPr>
          <a:xfrm>
            <a:off x="15500196" y="4990171"/>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5" name="Group 14">
            <a:extLst>
              <a:ext uri="{FF2B5EF4-FFF2-40B4-BE49-F238E27FC236}">
                <a16:creationId xmlns:a16="http://schemas.microsoft.com/office/drawing/2014/main" id="{00000000-0008-0000-1500-00000F000000}"/>
              </a:ext>
            </a:extLst>
          </xdr:cNvPr>
          <xdr:cNvGrpSpPr/>
        </xdr:nvGrpSpPr>
        <xdr:grpSpPr>
          <a:xfrm>
            <a:off x="15684656" y="5166483"/>
            <a:ext cx="1703476" cy="735923"/>
            <a:chOff x="14383681" y="4460239"/>
            <a:chExt cx="1703476" cy="735923"/>
          </a:xfrm>
          <a:noFill/>
        </xdr:grpSpPr>
        <xdr:grpSp>
          <xdr:nvGrpSpPr>
            <xdr:cNvPr id="42" name="Group 41">
              <a:extLst>
                <a:ext uri="{FF2B5EF4-FFF2-40B4-BE49-F238E27FC236}">
                  <a16:creationId xmlns:a16="http://schemas.microsoft.com/office/drawing/2014/main" id="{00000000-0008-0000-1500-00002A000000}"/>
                </a:ext>
              </a:extLst>
            </xdr:cNvPr>
            <xdr:cNvGrpSpPr/>
          </xdr:nvGrpSpPr>
          <xdr:grpSpPr>
            <a:xfrm>
              <a:off x="14383681" y="4483227"/>
              <a:ext cx="1703476" cy="712935"/>
              <a:chOff x="14658668" y="967863"/>
              <a:chExt cx="1736007" cy="831174"/>
            </a:xfrm>
            <a:grpFill/>
          </xdr:grpSpPr>
          <xdr:sp macro="" textlink="">
            <xdr:nvSpPr>
              <xdr:cNvPr id="43" name="Rectangle: Rounded Corners 42">
                <a:extLst>
                  <a:ext uri="{FF2B5EF4-FFF2-40B4-BE49-F238E27FC236}">
                    <a16:creationId xmlns:a16="http://schemas.microsoft.com/office/drawing/2014/main" id="{00000000-0008-0000-1500-00002B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4" name="Rectangle 43">
                <a:extLst>
                  <a:ext uri="{FF2B5EF4-FFF2-40B4-BE49-F238E27FC236}">
                    <a16:creationId xmlns:a16="http://schemas.microsoft.com/office/drawing/2014/main" id="{00000000-0008-0000-1500-00002C000000}"/>
                  </a:ext>
                </a:extLst>
              </xdr:cNvPr>
              <xdr:cNvSpPr/>
            </xdr:nvSpPr>
            <xdr:spPr>
              <a:xfrm>
                <a:off x="14702299" y="1399401"/>
                <a:ext cx="1628468" cy="399636"/>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Deceased</a:t>
                </a:r>
              </a:p>
            </xdr:txBody>
          </xdr:sp>
        </xdr:grpSp>
        <xdr:sp macro="" textlink="Month_with_state_pivot!$F$29">
          <xdr:nvSpPr>
            <xdr:cNvPr id="81" name="Rectangle 80">
              <a:extLst>
                <a:ext uri="{FF2B5EF4-FFF2-40B4-BE49-F238E27FC236}">
                  <a16:creationId xmlns:a16="http://schemas.microsoft.com/office/drawing/2014/main" id="{00000000-0008-0000-1500-000051000000}"/>
                </a:ext>
              </a:extLst>
            </xdr:cNvPr>
            <xdr:cNvSpPr/>
          </xdr:nvSpPr>
          <xdr:spPr>
            <a:xfrm>
              <a:off x="14466361" y="4460239"/>
              <a:ext cx="1530193" cy="500763"/>
            </a:xfrm>
            <a:prstGeom prst="rect">
              <a:avLst/>
            </a:prstGeom>
            <a:grpFill/>
            <a:ln>
              <a:noFill/>
            </a:ln>
          </xdr:spPr>
          <xdr:txBody>
            <a:bodyPr wrap="square" lIns="91440" tIns="45720" rIns="91440" bIns="45720">
              <a:noAutofit/>
            </a:bodyPr>
            <a:lstStyle/>
            <a:p>
              <a:pPr algn="ctr"/>
              <a:fld id="{76B80541-3E9C-46E7-AC03-F2CB96C32B0A}"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0.82K</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25</xdr:col>
      <xdr:colOff>332797</xdr:colOff>
      <xdr:row>33</xdr:row>
      <xdr:rowOff>22347</xdr:rowOff>
    </xdr:from>
    <xdr:to>
      <xdr:col>28</xdr:col>
      <xdr:colOff>252473</xdr:colOff>
      <xdr:row>37</xdr:row>
      <xdr:rowOff>20292</xdr:rowOff>
    </xdr:to>
    <xdr:grpSp>
      <xdr:nvGrpSpPr>
        <xdr:cNvPr id="58" name="Group 57">
          <a:extLst>
            <a:ext uri="{FF2B5EF4-FFF2-40B4-BE49-F238E27FC236}">
              <a16:creationId xmlns:a16="http://schemas.microsoft.com/office/drawing/2014/main" id="{00000000-0008-0000-1500-00003A000000}"/>
            </a:ext>
          </a:extLst>
        </xdr:cNvPr>
        <xdr:cNvGrpSpPr/>
      </xdr:nvGrpSpPr>
      <xdr:grpSpPr>
        <a:xfrm>
          <a:off x="14954508" y="6088268"/>
          <a:ext cx="1674281" cy="733208"/>
          <a:chOff x="15664924" y="6155514"/>
          <a:chExt cx="1762545" cy="742135"/>
        </a:xfrm>
      </xdr:grpSpPr>
      <xdr:grpSp>
        <xdr:nvGrpSpPr>
          <xdr:cNvPr id="45" name="Group 44">
            <a:extLst>
              <a:ext uri="{FF2B5EF4-FFF2-40B4-BE49-F238E27FC236}">
                <a16:creationId xmlns:a16="http://schemas.microsoft.com/office/drawing/2014/main" id="{00000000-0008-0000-1500-00002D000000}"/>
              </a:ext>
            </a:extLst>
          </xdr:cNvPr>
          <xdr:cNvGrpSpPr/>
        </xdr:nvGrpSpPr>
        <xdr:grpSpPr>
          <a:xfrm>
            <a:off x="15675727" y="6204182"/>
            <a:ext cx="1751742" cy="693467"/>
            <a:chOff x="14653087" y="967863"/>
            <a:chExt cx="1785194" cy="816280"/>
          </a:xfrm>
          <a:noFill/>
        </xdr:grpSpPr>
        <xdr:sp macro="" textlink="">
          <xdr:nvSpPr>
            <xdr:cNvPr id="46" name="Rectangle: Rounded Corners 45">
              <a:extLst>
                <a:ext uri="{FF2B5EF4-FFF2-40B4-BE49-F238E27FC236}">
                  <a16:creationId xmlns:a16="http://schemas.microsoft.com/office/drawing/2014/main" id="{00000000-0008-0000-1500-00002E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7" name="Rectangle 46">
              <a:extLst>
                <a:ext uri="{FF2B5EF4-FFF2-40B4-BE49-F238E27FC236}">
                  <a16:creationId xmlns:a16="http://schemas.microsoft.com/office/drawing/2014/main" id="{00000000-0008-0000-1500-00002F000000}"/>
                </a:ext>
              </a:extLst>
            </xdr:cNvPr>
            <xdr:cNvSpPr/>
          </xdr:nvSpPr>
          <xdr:spPr>
            <a:xfrm>
              <a:off x="14653087" y="1399402"/>
              <a:ext cx="1785194" cy="38474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Vaccinated (1st)</a:t>
              </a:r>
            </a:p>
          </xdr:txBody>
        </xdr:sp>
      </xdr:grpSp>
      <xdr:sp macro="" textlink="Month_with_state_pivot!$G$29">
        <xdr:nvSpPr>
          <xdr:cNvPr id="82" name="Rectangle 81">
            <a:extLst>
              <a:ext uri="{FF2B5EF4-FFF2-40B4-BE49-F238E27FC236}">
                <a16:creationId xmlns:a16="http://schemas.microsoft.com/office/drawing/2014/main" id="{00000000-0008-0000-1500-000052000000}"/>
              </a:ext>
            </a:extLst>
          </xdr:cNvPr>
          <xdr:cNvSpPr/>
        </xdr:nvSpPr>
        <xdr:spPr>
          <a:xfrm>
            <a:off x="15664924" y="6155514"/>
            <a:ext cx="1603644" cy="500763"/>
          </a:xfrm>
          <a:prstGeom prst="rect">
            <a:avLst/>
          </a:prstGeom>
          <a:noFill/>
          <a:ln>
            <a:noFill/>
          </a:ln>
        </xdr:spPr>
        <xdr:txBody>
          <a:bodyPr wrap="square" lIns="91440" tIns="45720" rIns="91440" bIns="45720">
            <a:noAutofit/>
          </a:bodyPr>
          <a:lstStyle/>
          <a:p>
            <a:pPr algn="ctr"/>
            <a:fld id="{DCCDA8AE-DC96-40BB-A156-A9D82D02B384}"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0.93M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clientData/>
  </xdr:twoCellAnchor>
  <xdr:twoCellAnchor>
    <xdr:from>
      <xdr:col>25</xdr:col>
      <xdr:colOff>167269</xdr:colOff>
      <xdr:row>38</xdr:row>
      <xdr:rowOff>9294</xdr:rowOff>
    </xdr:from>
    <xdr:to>
      <xdr:col>28</xdr:col>
      <xdr:colOff>404790</xdr:colOff>
      <xdr:row>43</xdr:row>
      <xdr:rowOff>52026</xdr:rowOff>
    </xdr:to>
    <xdr:grpSp>
      <xdr:nvGrpSpPr>
        <xdr:cNvPr id="59" name="Group 58">
          <a:extLst>
            <a:ext uri="{FF2B5EF4-FFF2-40B4-BE49-F238E27FC236}">
              <a16:creationId xmlns:a16="http://schemas.microsoft.com/office/drawing/2014/main" id="{00000000-0008-0000-1500-00003B000000}"/>
            </a:ext>
          </a:extLst>
        </xdr:cNvPr>
        <xdr:cNvGrpSpPr/>
      </xdr:nvGrpSpPr>
      <xdr:grpSpPr>
        <a:xfrm>
          <a:off x="14788980" y="6994294"/>
          <a:ext cx="1992126" cy="961811"/>
          <a:chOff x="15500196" y="7071733"/>
          <a:chExt cx="2077472" cy="972000"/>
        </a:xfrm>
      </xdr:grpSpPr>
      <xdr:sp macro="" textlink="">
        <xdr:nvSpPr>
          <xdr:cNvPr id="24" name="Rectangle: Rounded Corners 23">
            <a:extLst>
              <a:ext uri="{FF2B5EF4-FFF2-40B4-BE49-F238E27FC236}">
                <a16:creationId xmlns:a16="http://schemas.microsoft.com/office/drawing/2014/main" id="{00000000-0008-0000-1500-000018000000}"/>
              </a:ext>
            </a:extLst>
          </xdr:cNvPr>
          <xdr:cNvSpPr/>
        </xdr:nvSpPr>
        <xdr:spPr>
          <a:xfrm>
            <a:off x="15500196" y="7071733"/>
            <a:ext cx="2077472" cy="972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7" name="Group 16">
            <a:extLst>
              <a:ext uri="{FF2B5EF4-FFF2-40B4-BE49-F238E27FC236}">
                <a16:creationId xmlns:a16="http://schemas.microsoft.com/office/drawing/2014/main" id="{00000000-0008-0000-1500-000011000000}"/>
              </a:ext>
            </a:extLst>
          </xdr:cNvPr>
          <xdr:cNvGrpSpPr/>
        </xdr:nvGrpSpPr>
        <xdr:grpSpPr>
          <a:xfrm>
            <a:off x="15696324" y="7154177"/>
            <a:ext cx="1703476" cy="773499"/>
            <a:chOff x="14358177" y="6197029"/>
            <a:chExt cx="1703476" cy="773499"/>
          </a:xfrm>
          <a:noFill/>
        </xdr:grpSpPr>
        <xdr:grpSp>
          <xdr:nvGrpSpPr>
            <xdr:cNvPr id="48" name="Group 47">
              <a:extLst>
                <a:ext uri="{FF2B5EF4-FFF2-40B4-BE49-F238E27FC236}">
                  <a16:creationId xmlns:a16="http://schemas.microsoft.com/office/drawing/2014/main" id="{00000000-0008-0000-1500-000030000000}"/>
                </a:ext>
              </a:extLst>
            </xdr:cNvPr>
            <xdr:cNvGrpSpPr/>
          </xdr:nvGrpSpPr>
          <xdr:grpSpPr>
            <a:xfrm>
              <a:off x="14358177" y="6232857"/>
              <a:ext cx="1703476" cy="737671"/>
              <a:chOff x="14658668" y="967863"/>
              <a:chExt cx="1736007" cy="868312"/>
            </a:xfrm>
            <a:grpFill/>
          </xdr:grpSpPr>
          <xdr:sp macro="" textlink="">
            <xdr:nvSpPr>
              <xdr:cNvPr id="49" name="Rectangle: Rounded Corners 48">
                <a:extLst>
                  <a:ext uri="{FF2B5EF4-FFF2-40B4-BE49-F238E27FC236}">
                    <a16:creationId xmlns:a16="http://schemas.microsoft.com/office/drawing/2014/main" id="{00000000-0008-0000-1500-000031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50" name="Rectangle 49">
                <a:extLst>
                  <a:ext uri="{FF2B5EF4-FFF2-40B4-BE49-F238E27FC236}">
                    <a16:creationId xmlns:a16="http://schemas.microsoft.com/office/drawing/2014/main" id="{00000000-0008-0000-1500-000032000000}"/>
                  </a:ext>
                </a:extLst>
              </xdr:cNvPr>
              <xdr:cNvSpPr/>
            </xdr:nvSpPr>
            <xdr:spPr>
              <a:xfrm>
                <a:off x="14671175" y="1450984"/>
                <a:ext cx="1683968" cy="38519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Fully Vaccinated</a:t>
                </a:r>
              </a:p>
            </xdr:txBody>
          </xdr:sp>
        </xdr:grpSp>
        <xdr:sp macro="" textlink="Month_with_state_pivot!$H$29">
          <xdr:nvSpPr>
            <xdr:cNvPr id="83" name="Rectangle 82">
              <a:extLst>
                <a:ext uri="{FF2B5EF4-FFF2-40B4-BE49-F238E27FC236}">
                  <a16:creationId xmlns:a16="http://schemas.microsoft.com/office/drawing/2014/main" id="{00000000-0008-0000-1500-000053000000}"/>
                </a:ext>
              </a:extLst>
            </xdr:cNvPr>
            <xdr:cNvSpPr/>
          </xdr:nvSpPr>
          <xdr:spPr>
            <a:xfrm>
              <a:off x="14418291" y="6197029"/>
              <a:ext cx="1591014" cy="500762"/>
            </a:xfrm>
            <a:prstGeom prst="rect">
              <a:avLst/>
            </a:prstGeom>
            <a:grpFill/>
            <a:ln>
              <a:noFill/>
            </a:ln>
          </xdr:spPr>
          <xdr:txBody>
            <a:bodyPr wrap="square" lIns="91440" tIns="45720" rIns="91440" bIns="45720">
              <a:noAutofit/>
            </a:bodyPr>
            <a:lstStyle/>
            <a:p>
              <a:pPr algn="ctr"/>
              <a:fld id="{EF33A758-397C-4B41-96D5-279DFD63A008}"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0.55M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clientData/>
  </xdr:twoCellAnchor>
  <xdr:twoCellAnchor>
    <xdr:from>
      <xdr:col>3</xdr:col>
      <xdr:colOff>223023</xdr:colOff>
      <xdr:row>4</xdr:row>
      <xdr:rowOff>55755</xdr:rowOff>
    </xdr:from>
    <xdr:to>
      <xdr:col>12</xdr:col>
      <xdr:colOff>103169</xdr:colOff>
      <xdr:row>22</xdr:row>
      <xdr:rowOff>22390</xdr:rowOff>
    </xdr:to>
    <xdr:grpSp>
      <xdr:nvGrpSpPr>
        <xdr:cNvPr id="61" name="Group 60">
          <a:extLst>
            <a:ext uri="{FF2B5EF4-FFF2-40B4-BE49-F238E27FC236}">
              <a16:creationId xmlns:a16="http://schemas.microsoft.com/office/drawing/2014/main" id="{00000000-0008-0000-1500-00003D000000}"/>
            </a:ext>
          </a:extLst>
        </xdr:cNvPr>
        <xdr:cNvGrpSpPr/>
      </xdr:nvGrpSpPr>
      <xdr:grpSpPr>
        <a:xfrm>
          <a:off x="1977628" y="791018"/>
          <a:ext cx="5143962" cy="3275319"/>
          <a:chOff x="2062974" y="799170"/>
          <a:chExt cx="5380464" cy="3307086"/>
        </a:xfrm>
      </xdr:grpSpPr>
      <xdr:sp macro="" textlink="">
        <xdr:nvSpPr>
          <xdr:cNvPr id="60" name="Rectangle: Rounded Corners 11">
            <a:extLst>
              <a:ext uri="{FF2B5EF4-FFF2-40B4-BE49-F238E27FC236}">
                <a16:creationId xmlns:a16="http://schemas.microsoft.com/office/drawing/2014/main" id="{00000000-0008-0000-1500-00003C000000}"/>
              </a:ext>
            </a:extLst>
          </xdr:cNvPr>
          <xdr:cNvSpPr/>
        </xdr:nvSpPr>
        <xdr:spPr>
          <a:xfrm>
            <a:off x="2062974" y="799170"/>
            <a:ext cx="5380464"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mc:Choice xmlns:a14="http://schemas.microsoft.com/office/drawing/2010/main" Requires="a14">
          <xdr:sp macro="" textlink="">
            <xdr:nvSpPr>
              <xdr:cNvPr id="6150" name="Drop Down 6" hidden="1">
                <a:extLst>
                  <a:ext uri="{63B3BB69-23CF-44E3-9099-C40C66FF867C}">
                    <a14:compatExt spid="_x0000_s6150"/>
                  </a:ext>
                  <a:ext uri="{FF2B5EF4-FFF2-40B4-BE49-F238E27FC236}">
                    <a16:creationId xmlns:a16="http://schemas.microsoft.com/office/drawing/2014/main" id="{00000000-0008-0000-1500-000006180000}"/>
                  </a:ext>
                </a:extLst>
              </xdr:cNvPr>
              <xdr:cNvSpPr/>
            </xdr:nvSpPr>
            <xdr:spPr bwMode="auto">
              <a:xfrm>
                <a:off x="5773123" y="865147"/>
                <a:ext cx="1473803" cy="205104"/>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cx4="http://schemas.microsoft.com/office/drawing/2016/5/10/chartex" Requires="cx4">
          <xdr:graphicFrame macro="">
            <xdr:nvGraphicFramePr>
              <xdr:cNvPr id="94" name="Chart 93">
                <a:extLst>
                  <a:ext uri="{FF2B5EF4-FFF2-40B4-BE49-F238E27FC236}">
                    <a16:creationId xmlns:a16="http://schemas.microsoft.com/office/drawing/2014/main" id="{00000000-0008-0000-1500-00005E000000}"/>
                  </a:ext>
                </a:extLst>
              </xdr:cNvPr>
              <xdr:cNvGraphicFramePr/>
            </xdr:nvGraphicFramePr>
            <xdr:xfrm>
              <a:off x="2180351" y="1226249"/>
              <a:ext cx="5179240" cy="2836895"/>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80351" y="1226249"/>
                <a:ext cx="5179240" cy="28368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3</xdr:col>
      <xdr:colOff>204438</xdr:colOff>
      <xdr:row>22</xdr:row>
      <xdr:rowOff>27878</xdr:rowOff>
    </xdr:from>
    <xdr:to>
      <xdr:col>16</xdr:col>
      <xdr:colOff>436755</xdr:colOff>
      <xdr:row>43</xdr:row>
      <xdr:rowOff>83634</xdr:rowOff>
    </xdr:to>
    <xdr:grpSp>
      <xdr:nvGrpSpPr>
        <xdr:cNvPr id="69" name="Group 68">
          <a:extLst>
            <a:ext uri="{FF2B5EF4-FFF2-40B4-BE49-F238E27FC236}">
              <a16:creationId xmlns:a16="http://schemas.microsoft.com/office/drawing/2014/main" id="{00000000-0008-0000-1500-000045000000}"/>
            </a:ext>
          </a:extLst>
        </xdr:cNvPr>
        <xdr:cNvGrpSpPr/>
      </xdr:nvGrpSpPr>
      <xdr:grpSpPr>
        <a:xfrm>
          <a:off x="1959043" y="4071825"/>
          <a:ext cx="7835607" cy="3915888"/>
          <a:chOff x="2044388" y="4116658"/>
          <a:chExt cx="8205439" cy="3967976"/>
        </a:xfrm>
      </xdr:grpSpPr>
      <xdr:sp macro="" textlink="">
        <xdr:nvSpPr>
          <xdr:cNvPr id="63" name="Rectangle: Rounded Corners 11">
            <a:extLst>
              <a:ext uri="{FF2B5EF4-FFF2-40B4-BE49-F238E27FC236}">
                <a16:creationId xmlns:a16="http://schemas.microsoft.com/office/drawing/2014/main" id="{00000000-0008-0000-1500-00003F000000}"/>
              </a:ext>
            </a:extLst>
          </xdr:cNvPr>
          <xdr:cNvSpPr/>
        </xdr:nvSpPr>
        <xdr:spPr>
          <a:xfrm>
            <a:off x="2044388" y="4116658"/>
            <a:ext cx="8205439" cy="396797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96" name="Chart 95">
            <a:extLst>
              <a:ext uri="{FF2B5EF4-FFF2-40B4-BE49-F238E27FC236}">
                <a16:creationId xmlns:a16="http://schemas.microsoft.com/office/drawing/2014/main" id="{00000000-0008-0000-1500-000060000000}"/>
              </a:ext>
            </a:extLst>
          </xdr:cNvPr>
          <xdr:cNvGraphicFramePr>
            <a:graphicFrameLocks/>
          </xdr:cNvGraphicFramePr>
        </xdr:nvGraphicFramePr>
        <xdr:xfrm>
          <a:off x="2142783" y="4237463"/>
          <a:ext cx="7977132" cy="372636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16</xdr:col>
      <xdr:colOff>446048</xdr:colOff>
      <xdr:row>22</xdr:row>
      <xdr:rowOff>37171</xdr:rowOff>
    </xdr:from>
    <xdr:to>
      <xdr:col>25</xdr:col>
      <xdr:colOff>143297</xdr:colOff>
      <xdr:row>43</xdr:row>
      <xdr:rowOff>55756</xdr:rowOff>
    </xdr:to>
    <xdr:grpSp>
      <xdr:nvGrpSpPr>
        <xdr:cNvPr id="68" name="Group 67">
          <a:extLst>
            <a:ext uri="{FF2B5EF4-FFF2-40B4-BE49-F238E27FC236}">
              <a16:creationId xmlns:a16="http://schemas.microsoft.com/office/drawing/2014/main" id="{00000000-0008-0000-1500-000044000000}"/>
            </a:ext>
          </a:extLst>
        </xdr:cNvPr>
        <xdr:cNvGrpSpPr/>
      </xdr:nvGrpSpPr>
      <xdr:grpSpPr>
        <a:xfrm>
          <a:off x="9803943" y="4081118"/>
          <a:ext cx="4961065" cy="3878717"/>
          <a:chOff x="10259121" y="4125951"/>
          <a:chExt cx="5217103" cy="3921512"/>
        </a:xfrm>
      </xdr:grpSpPr>
      <xdr:sp macro="" textlink="">
        <xdr:nvSpPr>
          <xdr:cNvPr id="67" name="Rectangle: Rounded Corners 11">
            <a:extLst>
              <a:ext uri="{FF2B5EF4-FFF2-40B4-BE49-F238E27FC236}">
                <a16:creationId xmlns:a16="http://schemas.microsoft.com/office/drawing/2014/main" id="{00000000-0008-0000-1500-000043000000}"/>
              </a:ext>
            </a:extLst>
          </xdr:cNvPr>
          <xdr:cNvSpPr/>
        </xdr:nvSpPr>
        <xdr:spPr>
          <a:xfrm>
            <a:off x="10259121" y="4125951"/>
            <a:ext cx="5217103" cy="3921512"/>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05" name="Chart 104">
            <a:extLst>
              <a:ext uri="{FF2B5EF4-FFF2-40B4-BE49-F238E27FC236}">
                <a16:creationId xmlns:a16="http://schemas.microsoft.com/office/drawing/2014/main" id="{00000000-0008-0000-1500-000069000000}"/>
              </a:ext>
            </a:extLst>
          </xdr:cNvPr>
          <xdr:cNvGraphicFramePr>
            <a:graphicFrameLocks/>
          </xdr:cNvGraphicFramePr>
        </xdr:nvGraphicFramePr>
        <xdr:xfrm>
          <a:off x="10389220" y="4218878"/>
          <a:ext cx="4971585" cy="3624146"/>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0</xdr:colOff>
      <xdr:row>4</xdr:row>
      <xdr:rowOff>65048</xdr:rowOff>
    </xdr:from>
    <xdr:to>
      <xdr:col>3</xdr:col>
      <xdr:colOff>185853</xdr:colOff>
      <xdr:row>43</xdr:row>
      <xdr:rowOff>74342</xdr:rowOff>
    </xdr:to>
    <xdr:grpSp>
      <xdr:nvGrpSpPr>
        <xdr:cNvPr id="75" name="Group 74">
          <a:extLst>
            <a:ext uri="{FF2B5EF4-FFF2-40B4-BE49-F238E27FC236}">
              <a16:creationId xmlns:a16="http://schemas.microsoft.com/office/drawing/2014/main" id="{00000000-0008-0000-1500-00004B000000}"/>
            </a:ext>
          </a:extLst>
        </xdr:cNvPr>
        <xdr:cNvGrpSpPr/>
      </xdr:nvGrpSpPr>
      <xdr:grpSpPr>
        <a:xfrm>
          <a:off x="0" y="800311"/>
          <a:ext cx="1940458" cy="7178110"/>
          <a:chOff x="0" y="808463"/>
          <a:chExt cx="2025804" cy="7257586"/>
        </a:xfrm>
      </xdr:grpSpPr>
      <xdr:sp macro="" textlink="">
        <xdr:nvSpPr>
          <xdr:cNvPr id="71" name="Rectangle: Rounded Corners 11">
            <a:extLst>
              <a:ext uri="{FF2B5EF4-FFF2-40B4-BE49-F238E27FC236}">
                <a16:creationId xmlns:a16="http://schemas.microsoft.com/office/drawing/2014/main" id="{00000000-0008-0000-1500-000047000000}"/>
              </a:ext>
            </a:extLst>
          </xdr:cNvPr>
          <xdr:cNvSpPr/>
        </xdr:nvSpPr>
        <xdr:spPr>
          <a:xfrm>
            <a:off x="0" y="808463"/>
            <a:ext cx="2025804" cy="72575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88" name="state 1">
                <a:extLst>
                  <a:ext uri="{FF2B5EF4-FFF2-40B4-BE49-F238E27FC236}">
                    <a16:creationId xmlns:a16="http://schemas.microsoft.com/office/drawing/2014/main" id="{00000000-0008-0000-1500-000058000000}"/>
                  </a:ext>
                </a:extLst>
              </xdr:cNvPr>
              <xdr:cNvGraphicFramePr/>
            </xdr:nvGraphicFramePr>
            <xdr:xfrm>
              <a:off x="55758" y="943417"/>
              <a:ext cx="1908000" cy="7001826"/>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5148" y="932836"/>
                <a:ext cx="1887121" cy="6917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119349</xdr:colOff>
      <xdr:row>4</xdr:row>
      <xdr:rowOff>55084</xdr:rowOff>
    </xdr:from>
    <xdr:to>
      <xdr:col>25</xdr:col>
      <xdr:colOff>110168</xdr:colOff>
      <xdr:row>22</xdr:row>
      <xdr:rowOff>27542</xdr:rowOff>
    </xdr:to>
    <xdr:grpSp>
      <xdr:nvGrpSpPr>
        <xdr:cNvPr id="113" name="Group 112">
          <a:extLst>
            <a:ext uri="{FF2B5EF4-FFF2-40B4-BE49-F238E27FC236}">
              <a16:creationId xmlns:a16="http://schemas.microsoft.com/office/drawing/2014/main" id="{00000000-0008-0000-1500-000071000000}"/>
            </a:ext>
          </a:extLst>
        </xdr:cNvPr>
        <xdr:cNvGrpSpPr/>
      </xdr:nvGrpSpPr>
      <xdr:grpSpPr>
        <a:xfrm>
          <a:off x="7137770" y="790347"/>
          <a:ext cx="7594109" cy="3281142"/>
          <a:chOff x="7390482" y="789542"/>
          <a:chExt cx="7867879" cy="3277518"/>
        </a:xfrm>
      </xdr:grpSpPr>
      <xdr:sp macro="" textlink="">
        <xdr:nvSpPr>
          <xdr:cNvPr id="112" name="Rectangle: Rounded Corners 11">
            <a:extLst>
              <a:ext uri="{FF2B5EF4-FFF2-40B4-BE49-F238E27FC236}">
                <a16:creationId xmlns:a16="http://schemas.microsoft.com/office/drawing/2014/main" id="{00000000-0008-0000-1500-000070000000}"/>
              </a:ext>
            </a:extLst>
          </xdr:cNvPr>
          <xdr:cNvSpPr/>
        </xdr:nvSpPr>
        <xdr:spPr>
          <a:xfrm>
            <a:off x="7390482" y="789542"/>
            <a:ext cx="7867879" cy="3277518"/>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11" name="Chart 110">
            <a:extLst>
              <a:ext uri="{FF2B5EF4-FFF2-40B4-BE49-F238E27FC236}">
                <a16:creationId xmlns:a16="http://schemas.microsoft.com/office/drawing/2014/main" id="{00000000-0008-0000-1500-00006F000000}"/>
              </a:ext>
            </a:extLst>
          </xdr:cNvPr>
          <xdr:cNvGraphicFramePr>
            <a:graphicFrameLocks/>
          </xdr:cNvGraphicFramePr>
        </xdr:nvGraphicFramePr>
        <xdr:xfrm>
          <a:off x="7538750" y="936434"/>
          <a:ext cx="7572720" cy="297455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drawings/drawing13.xml><?xml version="1.0" encoding="utf-8"?>
<xdr:wsDr xmlns:xdr="http://schemas.openxmlformats.org/drawingml/2006/spreadsheetDrawing" xmlns:a="http://schemas.openxmlformats.org/drawingml/2006/main">
  <xdr:twoCellAnchor>
    <xdr:from>
      <xdr:col>9</xdr:col>
      <xdr:colOff>541014</xdr:colOff>
      <xdr:row>3</xdr:row>
      <xdr:rowOff>68580</xdr:rowOff>
    </xdr:from>
    <xdr:to>
      <xdr:col>23</xdr:col>
      <xdr:colOff>137160</xdr:colOff>
      <xdr:row>21</xdr:row>
      <xdr:rowOff>0</xdr:rowOff>
    </xdr:to>
    <xdr:grpSp>
      <xdr:nvGrpSpPr>
        <xdr:cNvPr id="8" name="Group 7">
          <a:extLst>
            <a:ext uri="{FF2B5EF4-FFF2-40B4-BE49-F238E27FC236}">
              <a16:creationId xmlns:a16="http://schemas.microsoft.com/office/drawing/2014/main" id="{00000000-0008-0000-1600-000008000000}"/>
            </a:ext>
          </a:extLst>
        </xdr:cNvPr>
        <xdr:cNvGrpSpPr/>
      </xdr:nvGrpSpPr>
      <xdr:grpSpPr>
        <a:xfrm>
          <a:off x="5827389" y="640080"/>
          <a:ext cx="7819396" cy="3360420"/>
          <a:chOff x="6019794" y="830574"/>
          <a:chExt cx="8130546" cy="3487420"/>
        </a:xfrm>
      </xdr:grpSpPr>
      <xdr:sp macro="" textlink="">
        <xdr:nvSpPr>
          <xdr:cNvPr id="9" name="Rectangle: Rounded Corners 11">
            <a:extLst>
              <a:ext uri="{FF2B5EF4-FFF2-40B4-BE49-F238E27FC236}">
                <a16:creationId xmlns:a16="http://schemas.microsoft.com/office/drawing/2014/main" id="{00000000-0008-0000-1600-000009000000}"/>
              </a:ext>
            </a:extLst>
          </xdr:cNvPr>
          <xdr:cNvSpPr/>
        </xdr:nvSpPr>
        <xdr:spPr>
          <a:xfrm>
            <a:off x="6019794" y="830574"/>
            <a:ext cx="8130546" cy="3487420"/>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0" name="Group 9">
            <a:extLst>
              <a:ext uri="{FF2B5EF4-FFF2-40B4-BE49-F238E27FC236}">
                <a16:creationId xmlns:a16="http://schemas.microsoft.com/office/drawing/2014/main" id="{00000000-0008-0000-1600-00000A000000}"/>
              </a:ext>
            </a:extLst>
          </xdr:cNvPr>
          <xdr:cNvGrpSpPr/>
        </xdr:nvGrpSpPr>
        <xdr:grpSpPr>
          <a:xfrm>
            <a:off x="6111240" y="914400"/>
            <a:ext cx="7905227" cy="3268980"/>
            <a:chOff x="3200401" y="354329"/>
            <a:chExt cx="10242961" cy="4636770"/>
          </a:xfrm>
        </xdr:grpSpPr>
        <xdr:graphicFrame macro="">
          <xdr:nvGraphicFramePr>
            <xdr:cNvPr id="11" name="Chart 10">
              <a:extLst>
                <a:ext uri="{FF2B5EF4-FFF2-40B4-BE49-F238E27FC236}">
                  <a16:creationId xmlns:a16="http://schemas.microsoft.com/office/drawing/2014/main" id="{00000000-0008-0000-1600-00000B000000}"/>
                </a:ext>
              </a:extLst>
            </xdr:cNvPr>
            <xdr:cNvGraphicFramePr/>
          </xdr:nvGraphicFramePr>
          <xdr:xfrm>
            <a:off x="3200401" y="354329"/>
            <a:ext cx="10149842" cy="463677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2" name="Year 5">
                  <a:extLst>
                    <a:ext uri="{FF2B5EF4-FFF2-40B4-BE49-F238E27FC236}">
                      <a16:creationId xmlns:a16="http://schemas.microsoft.com/office/drawing/2014/main" id="{00000000-0008-0000-1600-00000C000000}"/>
                    </a:ext>
                  </a:extLst>
                </xdr:cNvPr>
                <xdr:cNvGraphicFramePr/>
              </xdr:nvGraphicFramePr>
              <xdr:xfrm>
                <a:off x="12081537" y="411636"/>
                <a:ext cx="1361825" cy="1028287"/>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2973069" y="732038"/>
                  <a:ext cx="1051018" cy="670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oneCellAnchor>
    <xdr:from>
      <xdr:col>4</xdr:col>
      <xdr:colOff>556260</xdr:colOff>
      <xdr:row>22</xdr:row>
      <xdr:rowOff>137160</xdr:rowOff>
    </xdr:from>
    <xdr:ext cx="184731" cy="264560"/>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2994660" y="4160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15234</xdr:colOff>
      <xdr:row>21</xdr:row>
      <xdr:rowOff>11073</xdr:rowOff>
    </xdr:from>
    <xdr:to>
      <xdr:col>5</xdr:col>
      <xdr:colOff>553779</xdr:colOff>
      <xdr:row>38</xdr:row>
      <xdr:rowOff>77527</xdr:rowOff>
    </xdr:to>
    <xdr:grpSp>
      <xdr:nvGrpSpPr>
        <xdr:cNvPr id="35" name="Group 34">
          <a:extLst>
            <a:ext uri="{FF2B5EF4-FFF2-40B4-BE49-F238E27FC236}">
              <a16:creationId xmlns:a16="http://schemas.microsoft.com/office/drawing/2014/main" id="{00000000-0008-0000-1600-000023000000}"/>
            </a:ext>
          </a:extLst>
        </xdr:cNvPr>
        <xdr:cNvGrpSpPr/>
      </xdr:nvGrpSpPr>
      <xdr:grpSpPr>
        <a:xfrm>
          <a:off x="15234" y="4011573"/>
          <a:ext cx="3475420" cy="3304954"/>
          <a:chOff x="22854" y="4251954"/>
          <a:chExt cx="5836924" cy="3307086"/>
        </a:xfrm>
      </xdr:grpSpPr>
      <xdr:sp macro="" textlink="">
        <xdr:nvSpPr>
          <xdr:cNvPr id="14" name="Rectangle: Rounded Corners 11">
            <a:extLst>
              <a:ext uri="{FF2B5EF4-FFF2-40B4-BE49-F238E27FC236}">
                <a16:creationId xmlns:a16="http://schemas.microsoft.com/office/drawing/2014/main" id="{00000000-0008-0000-1600-00000E000000}"/>
              </a:ext>
            </a:extLst>
          </xdr:cNvPr>
          <xdr:cNvSpPr/>
        </xdr:nvSpPr>
        <xdr:spPr>
          <a:xfrm>
            <a:off x="22854" y="4251954"/>
            <a:ext cx="5731714"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5" name="Chart 14">
            <a:extLst>
              <a:ext uri="{FF2B5EF4-FFF2-40B4-BE49-F238E27FC236}">
                <a16:creationId xmlns:a16="http://schemas.microsoft.com/office/drawing/2014/main" id="{00000000-0008-0000-1600-00000F000000}"/>
              </a:ext>
            </a:extLst>
          </xdr:cNvPr>
          <xdr:cNvGraphicFramePr>
            <a:graphicFrameLocks/>
          </xdr:cNvGraphicFramePr>
        </xdr:nvGraphicFramePr>
        <xdr:xfrm>
          <a:off x="114293" y="4351020"/>
          <a:ext cx="5745485" cy="309372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30480</xdr:colOff>
      <xdr:row>3</xdr:row>
      <xdr:rowOff>68580</xdr:rowOff>
    </xdr:from>
    <xdr:to>
      <xdr:col>9</xdr:col>
      <xdr:colOff>502920</xdr:colOff>
      <xdr:row>20</xdr:row>
      <xdr:rowOff>167640</xdr:rowOff>
    </xdr:to>
    <xdr:grpSp>
      <xdr:nvGrpSpPr>
        <xdr:cNvPr id="34" name="Group 33">
          <a:extLst>
            <a:ext uri="{FF2B5EF4-FFF2-40B4-BE49-F238E27FC236}">
              <a16:creationId xmlns:a16="http://schemas.microsoft.com/office/drawing/2014/main" id="{00000000-0008-0000-1600-000022000000}"/>
            </a:ext>
          </a:extLst>
        </xdr:cNvPr>
        <xdr:cNvGrpSpPr/>
      </xdr:nvGrpSpPr>
      <xdr:grpSpPr>
        <a:xfrm>
          <a:off x="30480" y="640080"/>
          <a:ext cx="5758815" cy="3337560"/>
          <a:chOff x="30480" y="617220"/>
          <a:chExt cx="5958840" cy="3604260"/>
        </a:xfrm>
      </xdr:grpSpPr>
      <xdr:sp macro="" textlink="">
        <xdr:nvSpPr>
          <xdr:cNvPr id="16" name="Rectangle: Rounded Corners 11">
            <a:extLst>
              <a:ext uri="{FF2B5EF4-FFF2-40B4-BE49-F238E27FC236}">
                <a16:creationId xmlns:a16="http://schemas.microsoft.com/office/drawing/2014/main" id="{00000000-0008-0000-1600-000010000000}"/>
              </a:ext>
            </a:extLst>
          </xdr:cNvPr>
          <xdr:cNvSpPr/>
        </xdr:nvSpPr>
        <xdr:spPr>
          <a:xfrm>
            <a:off x="30480" y="617220"/>
            <a:ext cx="5958840" cy="3604260"/>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7" name="Group 16">
            <a:extLst>
              <a:ext uri="{FF2B5EF4-FFF2-40B4-BE49-F238E27FC236}">
                <a16:creationId xmlns:a16="http://schemas.microsoft.com/office/drawing/2014/main" id="{00000000-0008-0000-1600-000011000000}"/>
              </a:ext>
            </a:extLst>
          </xdr:cNvPr>
          <xdr:cNvGrpSpPr/>
        </xdr:nvGrpSpPr>
        <xdr:grpSpPr>
          <a:xfrm>
            <a:off x="114300" y="777240"/>
            <a:ext cx="5760720" cy="3322320"/>
            <a:chOff x="53341" y="1817369"/>
            <a:chExt cx="9358679" cy="2772001"/>
          </a:xfrm>
        </xdr:grpSpPr>
        <xdr:grpSp>
          <xdr:nvGrpSpPr>
            <xdr:cNvPr id="18" name="Group 17">
              <a:extLst>
                <a:ext uri="{FF2B5EF4-FFF2-40B4-BE49-F238E27FC236}">
                  <a16:creationId xmlns:a16="http://schemas.microsoft.com/office/drawing/2014/main" id="{00000000-0008-0000-1600-000012000000}"/>
                </a:ext>
              </a:extLst>
            </xdr:cNvPr>
            <xdr:cNvGrpSpPr/>
          </xdr:nvGrpSpPr>
          <xdr:grpSpPr>
            <a:xfrm>
              <a:off x="53341" y="1817369"/>
              <a:ext cx="4680000" cy="2772000"/>
              <a:chOff x="4411981" y="209549"/>
              <a:chExt cx="6088382" cy="2743200"/>
            </a:xfrm>
          </xdr:grpSpPr>
          <xdr:graphicFrame macro="">
            <xdr:nvGraphicFramePr>
              <xdr:cNvPr id="23" name="Chart 22">
                <a:extLst>
                  <a:ext uri="{FF2B5EF4-FFF2-40B4-BE49-F238E27FC236}">
                    <a16:creationId xmlns:a16="http://schemas.microsoft.com/office/drawing/2014/main" id="{00000000-0008-0000-1600-000017000000}"/>
                  </a:ext>
                </a:extLst>
              </xdr:cNvPr>
              <xdr:cNvGraphicFramePr/>
            </xdr:nvGraphicFramePr>
            <xdr:xfrm>
              <a:off x="4411981" y="209549"/>
              <a:ext cx="6088382"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24" name="Year 7">
                    <a:extLst>
                      <a:ext uri="{FF2B5EF4-FFF2-40B4-BE49-F238E27FC236}">
                        <a16:creationId xmlns:a16="http://schemas.microsoft.com/office/drawing/2014/main" id="{00000000-0008-0000-1600-000018000000}"/>
                      </a:ext>
                    </a:extLst>
                  </xdr:cNvPr>
                  <xdr:cNvGraphicFramePr/>
                </xdr:nvGraphicFramePr>
                <xdr:xfrm>
                  <a:off x="8824629" y="235413"/>
                  <a:ext cx="1596037" cy="65493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2202180" y="787529"/>
                    <a:ext cx="755178" cy="705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Month_WeekNumber 3">
                    <a:extLst>
                      <a:ext uri="{FF2B5EF4-FFF2-40B4-BE49-F238E27FC236}">
                        <a16:creationId xmlns:a16="http://schemas.microsoft.com/office/drawing/2014/main" id="{00000000-0008-0000-1600-000019000000}"/>
                      </a:ext>
                    </a:extLst>
                  </xdr:cNvPr>
                  <xdr:cNvGraphicFramePr/>
                </xdr:nvGraphicFramePr>
                <xdr:xfrm>
                  <a:off x="7018195" y="2579005"/>
                  <a:ext cx="3471514" cy="367359"/>
                </xdr:xfrm>
                <a:graphic>
                  <a:graphicData uri="http://schemas.microsoft.com/office/drawing/2010/slicer">
                    <sle:slicer xmlns:sle="http://schemas.microsoft.com/office/drawing/2010/slicer" name="Month_WeekNumber 3"/>
                  </a:graphicData>
                </a:graphic>
              </xdr:graphicFrame>
            </mc:Choice>
            <mc:Fallback xmlns="">
              <xdr:sp macro="" textlink="">
                <xdr:nvSpPr>
                  <xdr:cNvPr id="0" name=""/>
                  <xdr:cNvSpPr>
                    <a:spLocks noTextEdit="1"/>
                  </xdr:cNvSpPr>
                </xdr:nvSpPr>
                <xdr:spPr>
                  <a:xfrm>
                    <a:off x="1347451" y="3313840"/>
                    <a:ext cx="1642575"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9" name="Group 18">
              <a:extLst>
                <a:ext uri="{FF2B5EF4-FFF2-40B4-BE49-F238E27FC236}">
                  <a16:creationId xmlns:a16="http://schemas.microsoft.com/office/drawing/2014/main" id="{00000000-0008-0000-1600-000013000000}"/>
                </a:ext>
              </a:extLst>
            </xdr:cNvPr>
            <xdr:cNvGrpSpPr/>
          </xdr:nvGrpSpPr>
          <xdr:grpSpPr>
            <a:xfrm>
              <a:off x="4732020" y="1817370"/>
              <a:ext cx="4680000" cy="2772000"/>
              <a:chOff x="5722620" y="1817370"/>
              <a:chExt cx="4680000" cy="2772000"/>
            </a:xfrm>
          </xdr:grpSpPr>
          <xdr:graphicFrame macro="">
            <xdr:nvGraphicFramePr>
              <xdr:cNvPr id="20" name="Chart 19">
                <a:extLst>
                  <a:ext uri="{FF2B5EF4-FFF2-40B4-BE49-F238E27FC236}">
                    <a16:creationId xmlns:a16="http://schemas.microsoft.com/office/drawing/2014/main" id="{00000000-0008-0000-1600-000014000000}"/>
                  </a:ext>
                </a:extLst>
              </xdr:cNvPr>
              <xdr:cNvGraphicFramePr/>
            </xdr:nvGraphicFramePr>
            <xdr:xfrm>
              <a:off x="5722620" y="1817370"/>
              <a:ext cx="4680000" cy="27720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1" name="Year 6">
                    <a:extLst>
                      <a:ext uri="{FF2B5EF4-FFF2-40B4-BE49-F238E27FC236}">
                        <a16:creationId xmlns:a16="http://schemas.microsoft.com/office/drawing/2014/main" id="{00000000-0008-0000-1600-000015000000}"/>
                      </a:ext>
                    </a:extLst>
                  </xdr:cNvPr>
                  <xdr:cNvGraphicFramePr/>
                </xdr:nvGraphicFramePr>
                <xdr:xfrm>
                  <a:off x="9092304" y="1847623"/>
                  <a:ext cx="1273830" cy="66483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5068457" y="791922"/>
                    <a:ext cx="784104" cy="709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Month_WeekNumber 2">
                    <a:extLst>
                      <a:ext uri="{FF2B5EF4-FFF2-40B4-BE49-F238E27FC236}">
                        <a16:creationId xmlns:a16="http://schemas.microsoft.com/office/drawing/2014/main" id="{00000000-0008-0000-1600-000016000000}"/>
                      </a:ext>
                    </a:extLst>
                  </xdr:cNvPr>
                  <xdr:cNvGraphicFramePr/>
                </xdr:nvGraphicFramePr>
                <xdr:xfrm>
                  <a:off x="7763341" y="4199484"/>
                  <a:ext cx="2624099" cy="371215"/>
                </xdr:xfrm>
                <a:graphic>
                  <a:graphicData uri="http://schemas.microsoft.com/office/drawing/2010/slicer">
                    <sle:slicer xmlns:sle="http://schemas.microsoft.com/office/drawing/2010/slicer" name="Month_WeekNumber 2"/>
                  </a:graphicData>
                </a:graphic>
              </xdr:graphicFrame>
            </mc:Choice>
            <mc:Fallback xmlns="">
              <xdr:sp macro="" textlink="">
                <xdr:nvSpPr>
                  <xdr:cNvPr id="0" name=""/>
                  <xdr:cNvSpPr>
                    <a:spLocks noTextEdit="1"/>
                  </xdr:cNvSpPr>
                </xdr:nvSpPr>
                <xdr:spPr>
                  <a:xfrm>
                    <a:off x="4250416" y="3300807"/>
                    <a:ext cx="1615260" cy="39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twoCellAnchor>
    <xdr:from>
      <xdr:col>14</xdr:col>
      <xdr:colOff>67162</xdr:colOff>
      <xdr:row>21</xdr:row>
      <xdr:rowOff>33928</xdr:rowOff>
    </xdr:from>
    <xdr:to>
      <xdr:col>23</xdr:col>
      <xdr:colOff>166222</xdr:colOff>
      <xdr:row>38</xdr:row>
      <xdr:rowOff>132905</xdr:rowOff>
    </xdr:to>
    <xdr:grpSp>
      <xdr:nvGrpSpPr>
        <xdr:cNvPr id="26" name="Group 25">
          <a:extLst>
            <a:ext uri="{FF2B5EF4-FFF2-40B4-BE49-F238E27FC236}">
              <a16:creationId xmlns:a16="http://schemas.microsoft.com/office/drawing/2014/main" id="{00000000-0008-0000-1600-00001A000000}"/>
            </a:ext>
          </a:extLst>
        </xdr:cNvPr>
        <xdr:cNvGrpSpPr/>
      </xdr:nvGrpSpPr>
      <xdr:grpSpPr>
        <a:xfrm>
          <a:off x="8290412" y="4034428"/>
          <a:ext cx="5385435" cy="3337477"/>
          <a:chOff x="6091599" y="4267194"/>
          <a:chExt cx="7974921" cy="3307086"/>
        </a:xfrm>
      </xdr:grpSpPr>
      <xdr:sp macro="" textlink="">
        <xdr:nvSpPr>
          <xdr:cNvPr id="27" name="Rectangle: Rounded Corners 11">
            <a:extLst>
              <a:ext uri="{FF2B5EF4-FFF2-40B4-BE49-F238E27FC236}">
                <a16:creationId xmlns:a16="http://schemas.microsoft.com/office/drawing/2014/main" id="{00000000-0008-0000-1600-00001B000000}"/>
              </a:ext>
            </a:extLst>
          </xdr:cNvPr>
          <xdr:cNvSpPr/>
        </xdr:nvSpPr>
        <xdr:spPr>
          <a:xfrm>
            <a:off x="6091599" y="4267194"/>
            <a:ext cx="7974921"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28" name="Chart 27">
            <a:extLst>
              <a:ext uri="{FF2B5EF4-FFF2-40B4-BE49-F238E27FC236}">
                <a16:creationId xmlns:a16="http://schemas.microsoft.com/office/drawing/2014/main" id="{00000000-0008-0000-1600-00001C000000}"/>
              </a:ext>
            </a:extLst>
          </xdr:cNvPr>
          <xdr:cNvGraphicFramePr>
            <a:graphicFrameLocks/>
          </xdr:cNvGraphicFramePr>
        </xdr:nvGraphicFramePr>
        <xdr:xfrm>
          <a:off x="6243133" y="4328160"/>
          <a:ext cx="7701467" cy="31318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76200</xdr:colOff>
      <xdr:row>0</xdr:row>
      <xdr:rowOff>0</xdr:rowOff>
    </xdr:from>
    <xdr:to>
      <xdr:col>23</xdr:col>
      <xdr:colOff>121920</xdr:colOff>
      <xdr:row>3</xdr:row>
      <xdr:rowOff>60960</xdr:rowOff>
    </xdr:to>
    <xdr:sp macro="" textlink="">
      <xdr:nvSpPr>
        <xdr:cNvPr id="31" name="Rectangle: Rounded Corners 30">
          <a:extLst>
            <a:ext uri="{FF2B5EF4-FFF2-40B4-BE49-F238E27FC236}">
              <a16:creationId xmlns:a16="http://schemas.microsoft.com/office/drawing/2014/main" id="{00000000-0008-0000-1600-00001F000000}"/>
            </a:ext>
          </a:extLst>
        </xdr:cNvPr>
        <xdr:cNvSpPr/>
      </xdr:nvSpPr>
      <xdr:spPr>
        <a:xfrm>
          <a:off x="76200" y="0"/>
          <a:ext cx="13628370" cy="632460"/>
        </a:xfrm>
        <a:prstGeom prst="roundRect">
          <a:avLst/>
        </a:prstGeom>
        <a:solidFill>
          <a:srgbClr val="172144"/>
        </a:soli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Covid19 India</a:t>
          </a:r>
          <a:r>
            <a:rPr lang="en-IN" sz="2800" b="1" baseline="0">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 Analysis Dashboard</a:t>
          </a:r>
          <a:endPar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endParaRPr>
        </a:p>
      </xdr:txBody>
    </xdr:sp>
    <xdr:clientData/>
  </xdr:twoCellAnchor>
  <xdr:twoCellAnchor>
    <xdr:from>
      <xdr:col>21</xdr:col>
      <xdr:colOff>290490</xdr:colOff>
      <xdr:row>0</xdr:row>
      <xdr:rowOff>9644</xdr:rowOff>
    </xdr:from>
    <xdr:to>
      <xdr:col>22</xdr:col>
      <xdr:colOff>514350</xdr:colOff>
      <xdr:row>3</xdr:row>
      <xdr:rowOff>9525</xdr:rowOff>
    </xdr:to>
    <xdr:grpSp>
      <xdr:nvGrpSpPr>
        <xdr:cNvPr id="2" name="Group 1">
          <a:hlinkClick xmlns:r="http://schemas.openxmlformats.org/officeDocument/2006/relationships" r:id="rId6"/>
          <a:extLst>
            <a:ext uri="{FF2B5EF4-FFF2-40B4-BE49-F238E27FC236}">
              <a16:creationId xmlns:a16="http://schemas.microsoft.com/office/drawing/2014/main" id="{498A7903-7170-4D36-AA0E-7A7ECF43E612}"/>
            </a:ext>
          </a:extLst>
        </xdr:cNvPr>
        <xdr:cNvGrpSpPr/>
      </xdr:nvGrpSpPr>
      <xdr:grpSpPr>
        <a:xfrm>
          <a:off x="12625365" y="9644"/>
          <a:ext cx="811235" cy="571381"/>
          <a:chOff x="12692040" y="9644"/>
          <a:chExt cx="814410" cy="571381"/>
        </a:xfrm>
      </xdr:grpSpPr>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12692040" y="433386"/>
            <a:ext cx="814410" cy="14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bg1"/>
                </a:solidFill>
              </a:rPr>
              <a:t>Previous</a:t>
            </a:r>
          </a:p>
        </xdr:txBody>
      </xdr:sp>
      <xdr:pic>
        <xdr:nvPicPr>
          <xdr:cNvPr id="33" name="Graphic 32" descr="Africa">
            <a:extLst>
              <a:ext uri="{FF2B5EF4-FFF2-40B4-BE49-F238E27FC236}">
                <a16:creationId xmlns:a16="http://schemas.microsoft.com/office/drawing/2014/main" id="{00000000-0008-0000-16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803198" y="9644"/>
            <a:ext cx="423519" cy="377784"/>
          </a:xfrm>
          <a:prstGeom prst="rect">
            <a:avLst/>
          </a:prstGeom>
        </xdr:spPr>
      </xdr:pic>
    </xdr:grpSp>
    <xdr:clientData/>
  </xdr:twoCellAnchor>
  <xdr:twoCellAnchor>
    <xdr:from>
      <xdr:col>5</xdr:col>
      <xdr:colOff>522679</xdr:colOff>
      <xdr:row>21</xdr:row>
      <xdr:rowOff>8327</xdr:rowOff>
    </xdr:from>
    <xdr:to>
      <xdr:col>14</xdr:col>
      <xdr:colOff>44303</xdr:colOff>
      <xdr:row>38</xdr:row>
      <xdr:rowOff>115007</xdr:rowOff>
    </xdr:to>
    <xdr:grpSp>
      <xdr:nvGrpSpPr>
        <xdr:cNvPr id="36" name="Group 35">
          <a:extLst>
            <a:ext uri="{FF2B5EF4-FFF2-40B4-BE49-F238E27FC236}">
              <a16:creationId xmlns:a16="http://schemas.microsoft.com/office/drawing/2014/main" id="{00000000-0008-0000-1600-000024000000}"/>
            </a:ext>
          </a:extLst>
        </xdr:cNvPr>
        <xdr:cNvGrpSpPr/>
      </xdr:nvGrpSpPr>
      <xdr:grpSpPr>
        <a:xfrm>
          <a:off x="3459554" y="4008827"/>
          <a:ext cx="4807999" cy="3345180"/>
          <a:chOff x="7436004" y="787275"/>
          <a:chExt cx="7934094" cy="3258475"/>
        </a:xfrm>
      </xdr:grpSpPr>
      <xdr:sp macro="" textlink="">
        <xdr:nvSpPr>
          <xdr:cNvPr id="37" name="Rectangle: Rounded Corners 11">
            <a:extLst>
              <a:ext uri="{FF2B5EF4-FFF2-40B4-BE49-F238E27FC236}">
                <a16:creationId xmlns:a16="http://schemas.microsoft.com/office/drawing/2014/main" id="{00000000-0008-0000-1600-000025000000}"/>
              </a:ext>
            </a:extLst>
          </xdr:cNvPr>
          <xdr:cNvSpPr/>
        </xdr:nvSpPr>
        <xdr:spPr>
          <a:xfrm>
            <a:off x="7436004" y="787275"/>
            <a:ext cx="7934094" cy="3258475"/>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38" name="Group 37">
            <a:extLst>
              <a:ext uri="{FF2B5EF4-FFF2-40B4-BE49-F238E27FC236}">
                <a16:creationId xmlns:a16="http://schemas.microsoft.com/office/drawing/2014/main" id="{00000000-0008-0000-1600-000026000000}"/>
              </a:ext>
            </a:extLst>
          </xdr:cNvPr>
          <xdr:cNvGrpSpPr/>
        </xdr:nvGrpSpPr>
        <xdr:grpSpPr>
          <a:xfrm>
            <a:off x="7493248" y="929640"/>
            <a:ext cx="7763678" cy="3052644"/>
            <a:chOff x="83258" y="0"/>
            <a:chExt cx="11489541" cy="3047106"/>
          </a:xfrm>
          <a:noFill/>
        </xdr:grpSpPr>
        <xdr:sp macro="" textlink="">
          <xdr:nvSpPr>
            <xdr:cNvPr id="39" name="Rectangle: Rounded Corners 38">
              <a:extLst>
                <a:ext uri="{FF2B5EF4-FFF2-40B4-BE49-F238E27FC236}">
                  <a16:creationId xmlns:a16="http://schemas.microsoft.com/office/drawing/2014/main" id="{00000000-0008-0000-1600-000027000000}"/>
                </a:ext>
              </a:extLst>
            </xdr:cNvPr>
            <xdr:cNvSpPr/>
          </xdr:nvSpPr>
          <xdr:spPr>
            <a:xfrm>
              <a:off x="83258" y="0"/>
              <a:ext cx="11489541" cy="3047106"/>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40" name="Chart 39">
              <a:extLst>
                <a:ext uri="{FF2B5EF4-FFF2-40B4-BE49-F238E27FC236}">
                  <a16:creationId xmlns:a16="http://schemas.microsoft.com/office/drawing/2014/main" id="{00000000-0008-0000-1600-000028000000}"/>
                </a:ext>
              </a:extLst>
            </xdr:cNvPr>
            <xdr:cNvGraphicFramePr>
              <a:graphicFrameLocks/>
            </xdr:cNvGraphicFramePr>
          </xdr:nvGraphicFramePr>
          <xdr:xfrm>
            <a:off x="298287" y="222620"/>
            <a:ext cx="4734325" cy="250447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sp macro="" textlink="">
              <xdr:nvSpPr>
                <xdr:cNvPr id="13313" name="Drop Down 1" descr="State Names" hidden="1">
                  <a:extLst>
                    <a:ext uri="{63B3BB69-23CF-44E3-9099-C40C66FF867C}">
                      <a14:compatExt spid="_x0000_s13313"/>
                    </a:ext>
                    <a:ext uri="{FF2B5EF4-FFF2-40B4-BE49-F238E27FC236}">
                      <a16:creationId xmlns:a16="http://schemas.microsoft.com/office/drawing/2014/main" id="{00000000-0008-0000-1600-000001340000}"/>
                    </a:ext>
                  </a:extLst>
                </xdr:cNvPr>
                <xdr:cNvSpPr/>
              </xdr:nvSpPr>
              <xdr:spPr bwMode="auto">
                <a:xfrm>
                  <a:off x="5229875" y="599335"/>
                  <a:ext cx="1843682" cy="281753"/>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3314" name="Drop Down 2" hidden="1">
                  <a:extLst>
                    <a:ext uri="{63B3BB69-23CF-44E3-9099-C40C66FF867C}">
                      <a14:compatExt spid="_x0000_s13314"/>
                    </a:ext>
                    <a:ext uri="{FF2B5EF4-FFF2-40B4-BE49-F238E27FC236}">
                      <a16:creationId xmlns:a16="http://schemas.microsoft.com/office/drawing/2014/main" id="{00000000-0008-0000-1600-000002340000}"/>
                    </a:ext>
                  </a:extLst>
                </xdr:cNvPr>
                <xdr:cNvSpPr/>
              </xdr:nvSpPr>
              <xdr:spPr bwMode="auto">
                <a:xfrm>
                  <a:off x="5239741" y="1815741"/>
                  <a:ext cx="1788063" cy="261655"/>
                </a:xfrm>
                <a:prstGeom prst="rect">
                  <a:avLst/>
                </a:prstGeom>
                <a:noFill/>
                <a:ln>
                  <a:noFill/>
                </a:ln>
                <a:extLst>
                  <a:ext uri="{91240B29-F687-4F45-9708-019B960494DF}">
                    <a14:hiddenLine w="9525">
                      <a:noFill/>
                      <a:miter lim="800000"/>
                      <a:headEnd/>
                      <a:tailEnd/>
                    </a14:hiddenLine>
                  </a:ext>
                </a:extLst>
              </xdr:spPr>
            </xdr:sp>
          </mc:Choice>
          <mc:Fallback/>
        </mc:AlternateContent>
        <xdr:graphicFrame macro="">
          <xdr:nvGraphicFramePr>
            <xdr:cNvPr id="41" name="Chart 40">
              <a:extLst>
                <a:ext uri="{FF2B5EF4-FFF2-40B4-BE49-F238E27FC236}">
                  <a16:creationId xmlns:a16="http://schemas.microsoft.com/office/drawing/2014/main" id="{00000000-0008-0000-1600-000029000000}"/>
                </a:ext>
              </a:extLst>
            </xdr:cNvPr>
            <xdr:cNvGraphicFramePr>
              <a:graphicFrameLocks/>
            </xdr:cNvGraphicFramePr>
          </xdr:nvGraphicFramePr>
          <xdr:xfrm>
            <a:off x="7320872" y="278275"/>
            <a:ext cx="4137605" cy="2504471"/>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2" name="Rectangle 41">
              <a:extLst>
                <a:ext uri="{FF2B5EF4-FFF2-40B4-BE49-F238E27FC236}">
                  <a16:creationId xmlns:a16="http://schemas.microsoft.com/office/drawing/2014/main" id="{00000000-0008-0000-1600-00002A000000}"/>
                </a:ext>
              </a:extLst>
            </xdr:cNvPr>
            <xdr:cNvSpPr/>
          </xdr:nvSpPr>
          <xdr:spPr>
            <a:xfrm>
              <a:off x="5103130" y="262642"/>
              <a:ext cx="2067703" cy="297417"/>
            </a:xfrm>
            <a:prstGeom prst="rect">
              <a:avLst/>
            </a:prstGeom>
            <a:noFill/>
            <a:ln>
              <a:noFill/>
            </a:ln>
          </xdr:spPr>
          <xdr:txBody>
            <a:bodyPr wrap="square" lIns="91440" tIns="45720" rIns="91440" bIns="45720">
              <a:noAutofit/>
            </a:bodyPr>
            <a:lstStyle/>
            <a:p>
              <a:pPr algn="ctr"/>
              <a:r>
                <a:rPr lang="en-US" sz="1400" b="1" cap="none" spc="0">
                  <a:ln w="0"/>
                  <a:solidFill>
                    <a:schemeClr val="bg1"/>
                  </a:solidFill>
                  <a:effectLst>
                    <a:outerShdw blurRad="38100" dist="19050" dir="2700000" algn="tl" rotWithShape="0">
                      <a:schemeClr val="dk1">
                        <a:alpha val="40000"/>
                      </a:schemeClr>
                    </a:outerShdw>
                  </a:effectLst>
                </a:rPr>
                <a:t>STATE 1</a:t>
              </a:r>
            </a:p>
          </xdr:txBody>
        </xdr:sp>
        <xdr:sp macro="" textlink="">
          <xdr:nvSpPr>
            <xdr:cNvPr id="43" name="Rectangle 42">
              <a:extLst>
                <a:ext uri="{FF2B5EF4-FFF2-40B4-BE49-F238E27FC236}">
                  <a16:creationId xmlns:a16="http://schemas.microsoft.com/office/drawing/2014/main" id="{00000000-0008-0000-1600-00002B000000}"/>
                </a:ext>
              </a:extLst>
            </xdr:cNvPr>
            <xdr:cNvSpPr/>
          </xdr:nvSpPr>
          <xdr:spPr>
            <a:xfrm>
              <a:off x="5086232" y="1480548"/>
              <a:ext cx="2153167" cy="285314"/>
            </a:xfrm>
            <a:prstGeom prst="rect">
              <a:avLst/>
            </a:prstGeom>
            <a:grpFill/>
            <a:ln>
              <a:noFill/>
            </a:ln>
          </xdr:spPr>
          <xdr:txBody>
            <a:bodyPr wrap="squar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outerShdw blurRad="38100" dist="19050" dir="2700000" algn="tl" rotWithShape="0">
                      <a:schemeClr val="dk1">
                        <a:alpha val="40000"/>
                      </a:schemeClr>
                    </a:outerShdw>
                  </a:effectLst>
                  <a:latin typeface="+mn-lt"/>
                  <a:ea typeface="+mn-ea"/>
                  <a:cs typeface="+mn-cs"/>
                </a:rPr>
                <a:t>STATE 2</a:t>
              </a:r>
              <a:endParaRPr lang="en-IN" sz="1400" b="1">
                <a:solidFill>
                  <a:schemeClr val="bg1"/>
                </a:solidFill>
                <a:effectLst/>
              </a:endParaRPr>
            </a:p>
          </xdr:txBody>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538297</xdr:colOff>
      <xdr:row>38</xdr:row>
      <xdr:rowOff>121878</xdr:rowOff>
    </xdr:to>
    <xdr:grpSp>
      <xdr:nvGrpSpPr>
        <xdr:cNvPr id="80" name="Group 79">
          <a:extLst>
            <a:ext uri="{FF2B5EF4-FFF2-40B4-BE49-F238E27FC236}">
              <a16:creationId xmlns:a16="http://schemas.microsoft.com/office/drawing/2014/main" id="{00000000-0008-0000-1700-000050000000}"/>
            </a:ext>
          </a:extLst>
        </xdr:cNvPr>
        <xdr:cNvGrpSpPr/>
      </xdr:nvGrpSpPr>
      <xdr:grpSpPr>
        <a:xfrm>
          <a:off x="0" y="0"/>
          <a:ext cx="16297842" cy="7251196"/>
          <a:chOff x="0" y="0"/>
          <a:chExt cx="16297842" cy="7251196"/>
        </a:xfrm>
      </xdr:grpSpPr>
      <xdr:grpSp>
        <xdr:nvGrpSpPr>
          <xdr:cNvPr id="51" name="Group 50">
            <a:extLst>
              <a:ext uri="{FF2B5EF4-FFF2-40B4-BE49-F238E27FC236}">
                <a16:creationId xmlns:a16="http://schemas.microsoft.com/office/drawing/2014/main" id="{00000000-0008-0000-1700-000033000000}"/>
              </a:ext>
            </a:extLst>
          </xdr:cNvPr>
          <xdr:cNvGrpSpPr/>
        </xdr:nvGrpSpPr>
        <xdr:grpSpPr>
          <a:xfrm>
            <a:off x="0" y="0"/>
            <a:ext cx="16177310" cy="7251196"/>
            <a:chOff x="1" y="0"/>
            <a:chExt cx="16325849" cy="7269722"/>
          </a:xfrm>
        </xdr:grpSpPr>
        <xdr:sp macro="" textlink="">
          <xdr:nvSpPr>
            <xdr:cNvPr id="52" name="Rectangle 51">
              <a:extLst>
                <a:ext uri="{FF2B5EF4-FFF2-40B4-BE49-F238E27FC236}">
                  <a16:creationId xmlns:a16="http://schemas.microsoft.com/office/drawing/2014/main" id="{00000000-0008-0000-1700-000034000000}"/>
                </a:ext>
              </a:extLst>
            </xdr:cNvPr>
            <xdr:cNvSpPr/>
          </xdr:nvSpPr>
          <xdr:spPr>
            <a:xfrm>
              <a:off x="1" y="0"/>
              <a:ext cx="16310487" cy="7269722"/>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3" name="Rectangle: Rounded Corners 52">
              <a:extLst>
                <a:ext uri="{FF2B5EF4-FFF2-40B4-BE49-F238E27FC236}">
                  <a16:creationId xmlns:a16="http://schemas.microsoft.com/office/drawing/2014/main" id="{00000000-0008-0000-1700-000035000000}"/>
                </a:ext>
              </a:extLst>
            </xdr:cNvPr>
            <xdr:cNvSpPr/>
          </xdr:nvSpPr>
          <xdr:spPr>
            <a:xfrm>
              <a:off x="30726" y="15363"/>
              <a:ext cx="16295124" cy="7773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
        <xdr:nvSpPr>
          <xdr:cNvPr id="76" name="Rectangle 75">
            <a:extLst>
              <a:ext uri="{FF2B5EF4-FFF2-40B4-BE49-F238E27FC236}">
                <a16:creationId xmlns:a16="http://schemas.microsoft.com/office/drawing/2014/main" id="{00000000-0008-0000-1700-00004C000000}"/>
              </a:ext>
            </a:extLst>
          </xdr:cNvPr>
          <xdr:cNvSpPr/>
        </xdr:nvSpPr>
        <xdr:spPr>
          <a:xfrm>
            <a:off x="13727049" y="1053434"/>
            <a:ext cx="2570793" cy="468013"/>
          </a:xfrm>
          <a:prstGeom prst="rect">
            <a:avLst/>
          </a:prstGeom>
          <a:noFill/>
        </xdr:spPr>
        <xdr:txBody>
          <a:bodyPr wrap="square" lIns="91440" tIns="45720" rIns="91440" bIns="45720">
            <a:sp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3" name="Rectangle 82">
            <a:extLst>
              <a:ext uri="{FF2B5EF4-FFF2-40B4-BE49-F238E27FC236}">
                <a16:creationId xmlns:a16="http://schemas.microsoft.com/office/drawing/2014/main" id="{00000000-0008-0000-1700-000053000000}"/>
              </a:ext>
            </a:extLst>
          </xdr:cNvPr>
          <xdr:cNvSpPr/>
        </xdr:nvSpPr>
        <xdr:spPr>
          <a:xfrm>
            <a:off x="8145862" y="1934332"/>
            <a:ext cx="235184" cy="405432"/>
          </a:xfrm>
          <a:prstGeom prst="rect">
            <a:avLst/>
          </a:prstGeom>
          <a:noFill/>
        </xdr:spPr>
        <xdr:txBody>
          <a:bodyPr wrap="square" lIns="91440" tIns="45720" rIns="91440" bIns="45720">
            <a:spAutoFit/>
          </a:bodyPr>
          <a:lstStyle/>
          <a:p>
            <a:pPr algn="ctr"/>
            <a:endParaRPr lang="en-IN" sz="20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84" name="Rectangle 83">
            <a:extLst>
              <a:ext uri="{FF2B5EF4-FFF2-40B4-BE49-F238E27FC236}">
                <a16:creationId xmlns:a16="http://schemas.microsoft.com/office/drawing/2014/main" id="{00000000-0008-0000-1700-000054000000}"/>
              </a:ext>
            </a:extLst>
          </xdr:cNvPr>
          <xdr:cNvSpPr/>
        </xdr:nvSpPr>
        <xdr:spPr>
          <a:xfrm>
            <a:off x="8336361" y="3886630"/>
            <a:ext cx="235184" cy="937629"/>
          </a:xfrm>
          <a:prstGeom prst="rect">
            <a:avLst/>
          </a:prstGeom>
          <a:noFill/>
        </xdr:spPr>
        <xdr:txBody>
          <a:bodyPr wrap="square" lIns="91440" tIns="45720" rIns="91440" bIns="45720">
            <a:sp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sp macro="" textlink="">
        <xdr:nvSpPr>
          <xdr:cNvPr id="85" name="Rectangle 84">
            <a:extLst>
              <a:ext uri="{FF2B5EF4-FFF2-40B4-BE49-F238E27FC236}">
                <a16:creationId xmlns:a16="http://schemas.microsoft.com/office/drawing/2014/main" id="{00000000-0008-0000-1700-000055000000}"/>
              </a:ext>
            </a:extLst>
          </xdr:cNvPr>
          <xdr:cNvSpPr/>
        </xdr:nvSpPr>
        <xdr:spPr>
          <a:xfrm>
            <a:off x="8260161" y="3959943"/>
            <a:ext cx="235184" cy="937629"/>
          </a:xfrm>
          <a:prstGeom prst="rect">
            <a:avLst/>
          </a:prstGeom>
          <a:noFill/>
        </xdr:spPr>
        <xdr:txBody>
          <a:bodyPr wrap="squar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93" name="Group 92">
            <a:hlinkClick xmlns:r="http://schemas.openxmlformats.org/officeDocument/2006/relationships" r:id="rId1"/>
            <a:extLst>
              <a:ext uri="{FF2B5EF4-FFF2-40B4-BE49-F238E27FC236}">
                <a16:creationId xmlns:a16="http://schemas.microsoft.com/office/drawing/2014/main" id="{00000000-0008-0000-1700-00005D000000}"/>
              </a:ext>
            </a:extLst>
          </xdr:cNvPr>
          <xdr:cNvGrpSpPr/>
        </xdr:nvGrpSpPr>
        <xdr:grpSpPr>
          <a:xfrm>
            <a:off x="14598892" y="114300"/>
            <a:ext cx="1470468" cy="595851"/>
            <a:chOff x="15049500" y="114300"/>
            <a:chExt cx="1460500" cy="596900"/>
          </a:xfrm>
        </xdr:grpSpPr>
        <xdr:pic>
          <xdr:nvPicPr>
            <xdr:cNvPr id="94" name="Graphic 93" descr="Africa">
              <a:extLst>
                <a:ext uri="{FF2B5EF4-FFF2-40B4-BE49-F238E27FC236}">
                  <a16:creationId xmlns:a16="http://schemas.microsoft.com/office/drawing/2014/main" id="{00000000-0008-0000-1700-00005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27300" y="114300"/>
              <a:ext cx="685800" cy="393699"/>
            </a:xfrm>
            <a:prstGeom prst="rect">
              <a:avLst/>
            </a:prstGeom>
          </xdr:spPr>
        </xdr:pic>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15049500" y="469900"/>
              <a:ext cx="1460500"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Map View</a:t>
              </a:r>
            </a:p>
          </xdr:txBody>
        </xdr:sp>
      </xdr:grpSp>
    </xdr:grpSp>
    <xdr:clientData/>
  </xdr:twoCellAnchor>
  <xdr:twoCellAnchor>
    <xdr:from>
      <xdr:col>0</xdr:col>
      <xdr:colOff>1</xdr:colOff>
      <xdr:row>20</xdr:row>
      <xdr:rowOff>144318</xdr:rowOff>
    </xdr:from>
    <xdr:to>
      <xdr:col>15</xdr:col>
      <xdr:colOff>144320</xdr:colOff>
      <xdr:row>38</xdr:row>
      <xdr:rowOff>72159</xdr:rowOff>
    </xdr:to>
    <xdr:grpSp>
      <xdr:nvGrpSpPr>
        <xdr:cNvPr id="102" name="Group 101">
          <a:extLst>
            <a:ext uri="{FF2B5EF4-FFF2-40B4-BE49-F238E27FC236}">
              <a16:creationId xmlns:a16="http://schemas.microsoft.com/office/drawing/2014/main" id="{00000000-0008-0000-1700-000066000000}"/>
            </a:ext>
          </a:extLst>
        </xdr:cNvPr>
        <xdr:cNvGrpSpPr/>
      </xdr:nvGrpSpPr>
      <xdr:grpSpPr>
        <a:xfrm>
          <a:off x="1" y="3896591"/>
          <a:ext cx="9236364" cy="3304886"/>
          <a:chOff x="2728913" y="4382630"/>
          <a:chExt cx="8077680" cy="3614618"/>
        </a:xfrm>
      </xdr:grpSpPr>
      <xdr:graphicFrame macro="">
        <xdr:nvGraphicFramePr>
          <xdr:cNvPr id="103" name="Chart 102">
            <a:extLst>
              <a:ext uri="{FF2B5EF4-FFF2-40B4-BE49-F238E27FC236}">
                <a16:creationId xmlns:a16="http://schemas.microsoft.com/office/drawing/2014/main" id="{00000000-0008-0000-1700-000067000000}"/>
              </a:ext>
            </a:extLst>
          </xdr:cNvPr>
          <xdr:cNvGraphicFramePr/>
        </xdr:nvGraphicFramePr>
        <xdr:xfrm>
          <a:off x="2728913" y="4382630"/>
          <a:ext cx="8077680" cy="361461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104" name="Year 1">
                <a:extLst>
                  <a:ext uri="{FF2B5EF4-FFF2-40B4-BE49-F238E27FC236}">
                    <a16:creationId xmlns:a16="http://schemas.microsoft.com/office/drawing/2014/main" id="{00000000-0008-0000-1700-000068000000}"/>
                  </a:ext>
                </a:extLst>
              </xdr:cNvPr>
              <xdr:cNvGraphicFramePr/>
            </xdr:nvGraphicFramePr>
            <xdr:xfrm>
              <a:off x="9644135" y="4607400"/>
              <a:ext cx="1143001" cy="923925"/>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907161" y="4102101"/>
                <a:ext cx="1306956" cy="844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122351</xdr:colOff>
      <xdr:row>4</xdr:row>
      <xdr:rowOff>101023</xdr:rowOff>
    </xdr:from>
    <xdr:to>
      <xdr:col>9</xdr:col>
      <xdr:colOff>158922</xdr:colOff>
      <xdr:row>20</xdr:row>
      <xdr:rowOff>158751</xdr:rowOff>
    </xdr:to>
    <xdr:graphicFrame macro="">
      <xdr:nvGraphicFramePr>
        <xdr:cNvPr id="106" name="Chart 105">
          <a:extLst>
            <a:ext uri="{FF2B5EF4-FFF2-40B4-BE49-F238E27FC236}">
              <a16:creationId xmlns:a16="http://schemas.microsoft.com/office/drawing/2014/main" id="{00000000-0008-0000-1700-00006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144780</xdr:colOff>
      <xdr:row>1</xdr:row>
      <xdr:rowOff>171450</xdr:rowOff>
    </xdr:from>
    <xdr:to>
      <xdr:col>20</xdr:col>
      <xdr:colOff>251460</xdr:colOff>
      <xdr:row>27</xdr:row>
      <xdr:rowOff>53340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3116580" y="361950"/>
          <a:ext cx="10126980" cy="4834890"/>
          <a:chOff x="3200400" y="354330"/>
          <a:chExt cx="10149840" cy="4636770"/>
        </a:xfrm>
      </xdr:grpSpPr>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3200400" y="354330"/>
          <a:ext cx="10149840" cy="463677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Year 4">
                <a:extLst>
                  <a:ext uri="{FF2B5EF4-FFF2-40B4-BE49-F238E27FC236}">
                    <a16:creationId xmlns:a16="http://schemas.microsoft.com/office/drawing/2014/main" id="{00000000-0008-0000-0200-000004000000}"/>
                  </a:ext>
                </a:extLst>
              </xdr:cNvPr>
              <xdr:cNvGraphicFramePr/>
            </xdr:nvGraphicFramePr>
            <xdr:xfrm>
              <a:off x="12283440" y="480060"/>
              <a:ext cx="1051560" cy="71628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2283440" y="480060"/>
                <a:ext cx="105156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1</xdr:row>
      <xdr:rowOff>179070</xdr:rowOff>
    </xdr:from>
    <xdr:to>
      <xdr:col>11</xdr:col>
      <xdr:colOff>342900</xdr:colOff>
      <xdr:row>16</xdr:row>
      <xdr:rowOff>179070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251460</xdr:colOff>
      <xdr:row>2</xdr:row>
      <xdr:rowOff>3810</xdr:rowOff>
    </xdr:from>
    <xdr:to>
      <xdr:col>17</xdr:col>
      <xdr:colOff>160020</xdr:colOff>
      <xdr:row>19</xdr:row>
      <xdr:rowOff>3810</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7090410" y="384810"/>
          <a:ext cx="6614160" cy="3238500"/>
          <a:chOff x="7124700" y="4583430"/>
          <a:chExt cx="6614160" cy="2743200"/>
        </a:xfrm>
      </xdr:grpSpPr>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7124700" y="4583430"/>
          <a:ext cx="661416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00000000-0008-0000-0600-000004000000}"/>
                  </a:ext>
                </a:extLst>
              </xdr:cNvPr>
              <xdr:cNvGraphicFramePr/>
            </xdr:nvGraphicFramePr>
            <xdr:xfrm>
              <a:off x="12641580" y="4831081"/>
              <a:ext cx="990600" cy="380999"/>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801600" y="650241"/>
                <a:ext cx="990600" cy="431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236220</xdr:colOff>
      <xdr:row>28</xdr:row>
      <xdr:rowOff>179070</xdr:rowOff>
    </xdr:from>
    <xdr:to>
      <xdr:col>17</xdr:col>
      <xdr:colOff>7620</xdr:colOff>
      <xdr:row>43</xdr:row>
      <xdr:rowOff>179070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6</xdr:row>
      <xdr:rowOff>87630</xdr:rowOff>
    </xdr:from>
    <xdr:to>
      <xdr:col>12</xdr:col>
      <xdr:colOff>190500</xdr:colOff>
      <xdr:row>21</xdr:row>
      <xdr:rowOff>160020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295275</xdr:colOff>
      <xdr:row>2</xdr:row>
      <xdr:rowOff>38100</xdr:rowOff>
    </xdr:from>
    <xdr:to>
      <xdr:col>16</xdr:col>
      <xdr:colOff>600075</xdr:colOff>
      <xdr:row>16</xdr:row>
      <xdr:rowOff>114300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6</xdr:row>
      <xdr:rowOff>161925</xdr:rowOff>
    </xdr:from>
    <xdr:to>
      <xdr:col>8</xdr:col>
      <xdr:colOff>304800</xdr:colOff>
      <xdr:row>19</xdr:row>
      <xdr:rowOff>47625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9526</xdr:colOff>
      <xdr:row>1</xdr:row>
      <xdr:rowOff>133350</xdr:rowOff>
    </xdr:from>
    <xdr:to>
      <xdr:col>12</xdr:col>
      <xdr:colOff>28575</xdr:colOff>
      <xdr:row>16</xdr:row>
      <xdr:rowOff>19050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29601" y="323850"/>
              <a:ext cx="3562349"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252412</xdr:colOff>
      <xdr:row>1</xdr:row>
      <xdr:rowOff>76200</xdr:rowOff>
    </xdr:from>
    <xdr:to>
      <xdr:col>16</xdr:col>
      <xdr:colOff>200026</xdr:colOff>
      <xdr:row>16</xdr:row>
      <xdr:rowOff>114300</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73</xdr:row>
      <xdr:rowOff>38100</xdr:rowOff>
    </xdr:from>
    <xdr:to>
      <xdr:col>9</xdr:col>
      <xdr:colOff>509587</xdr:colOff>
      <xdr:row>87</xdr:row>
      <xdr:rowOff>114300</xdr:rowOff>
    </xdr:to>
    <xdr:graphicFrame macro="">
      <xdr:nvGraphicFramePr>
        <xdr:cNvPr id="8" name="Chart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110490</xdr:colOff>
      <xdr:row>19</xdr:row>
      <xdr:rowOff>114300</xdr:rowOff>
    </xdr:from>
    <xdr:to>
      <xdr:col>25</xdr:col>
      <xdr:colOff>472440</xdr:colOff>
      <xdr:row>34</xdr:row>
      <xdr:rowOff>114300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128587</xdr:colOff>
      <xdr:row>1</xdr:row>
      <xdr:rowOff>76200</xdr:rowOff>
    </xdr:from>
    <xdr:to>
      <xdr:col>10</xdr:col>
      <xdr:colOff>433387</xdr:colOff>
      <xdr:row>15</xdr:row>
      <xdr:rowOff>152400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Telak's%20Analysi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Telak's%20Analysis.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Telak's%20Analysis.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Telak's%20Analysis.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0389814814" createdVersion="6" refreshedVersion="6" minRefreshableVersion="3" recordCount="705" xr:uid="{6882C3D7-372B-43AC-A2A1-80142577E84C}">
  <cacheSource type="worksheet">
    <worksheetSource ref="A1:P706" sheet="Month_with_state"/>
  </cacheSource>
  <cacheFields count="16">
    <cacheField name="stat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state_total_population" numFmtId="0">
      <sharedItems containsSemiMixedTypes="0" containsString="0" containsNumber="1" containsInteger="1" minValue="68000" maxValue="224979000"/>
    </cacheField>
    <cacheField name="month_name" numFmtId="0">
      <sharedItems count="12">
        <s v="March"/>
        <s v="April"/>
        <s v="May"/>
        <s v="June"/>
        <s v="July"/>
        <s v="August"/>
        <s v="September"/>
        <s v="October"/>
        <s v="November"/>
        <s v="December"/>
        <s v="January"/>
        <s v="February"/>
      </sharedItems>
    </cacheField>
    <cacheField name="year_name" numFmtId="0">
      <sharedItems containsSemiMixedTypes="0" containsString="0" containsNumber="1" containsInteger="1" minValue="2020" maxValue="2021" count="2">
        <n v="2020"/>
        <n v="2021"/>
      </sharedItems>
    </cacheField>
    <cacheField name="confirmed" numFmtId="0">
      <sharedItems containsSemiMixedTypes="0" containsString="0" containsNumber="1" containsInteger="1" minValue="0" maxValue="1789492"/>
    </cacheField>
    <cacheField name="deceased" numFmtId="0">
      <sharedItems containsSemiMixedTypes="0" containsString="0" containsNumber="1" containsInteger="1" minValue="0" maxValue="26601"/>
    </cacheField>
    <cacheField name="tested" numFmtId="0">
      <sharedItems containsSemiMixedTypes="0" containsString="0" containsNumber="1" containsInteger="1" minValue="0" maxValue="8611359"/>
    </cacheField>
    <cacheField name="recovered" numFmtId="0">
      <sharedItems containsSemiMixedTypes="0" containsString="0" containsNumber="1" containsInteger="1" minValue="0" maxValue="1526394"/>
    </cacheField>
    <cacheField name="vaccinated_1" numFmtId="0">
      <sharedItems containsSemiMixedTypes="0" containsString="0" containsNumber="1" containsInteger="1" minValue="0" maxValue="24698514"/>
    </cacheField>
    <cacheField name="vaccinated_2" numFmtId="0">
      <sharedItems containsSemiMixedTypes="0" containsString="0" containsNumber="1" containsInteger="1" minValue="0" maxValue="11975342"/>
    </cacheField>
    <cacheField name="Population_Effected_%" numFmtId="0">
      <sharedItems containsSemiMixedTypes="0" containsString="0" containsNumber="1" minValue="0.61" maxValue="15.24"/>
    </cacheField>
    <cacheField name="Recovery_%" numFmtId="0">
      <sharedItems containsSemiMixedTypes="0" containsString="0" containsNumber="1" minValue="93.91" maxValue="99.65"/>
    </cacheField>
    <cacheField name="Death_%" numFmtId="0">
      <sharedItems containsSemiMixedTypes="0" containsString="0" containsNumber="1" minValue="0.04" maxValue="2.75"/>
    </cacheField>
    <cacheField name="Vaccinated1_%" numFmtId="0">
      <sharedItems containsSemiMixedTypes="0" containsString="0" containsNumber="1" minValue="33" maxValue="81.98"/>
    </cacheField>
    <cacheField name=" Vaccinated2_%" numFmtId="0">
      <sharedItems containsSemiMixedTypes="0" containsString="0" containsNumber="1" minValue="14.53" maxValue="68"/>
    </cacheField>
  </cacheFields>
  <extLst>
    <ext xmlns:x14="http://schemas.microsoft.com/office/spreadsheetml/2009/9/main" uri="{725AE2AE-9491-48be-B2B4-4EB974FC3084}">
      <x14:pivotCacheDefinition pivotCacheId="7584738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0399999997" createdVersion="6" refreshedVersion="6" minRefreshableVersion="3" recordCount="36" xr:uid="{020041F1-5C78-4B60-8A15-CDDBFDF3C9B8}">
  <cacheSource type="worksheet">
    <worksheetSource ref="A1:N37" sheet="state total"/>
  </cacheSource>
  <cacheFields count="14">
    <cacheField name="state_nam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acheField>
    <cacheField name="Population" numFmtId="0">
      <sharedItems containsSemiMixedTypes="0" containsString="0" containsNumber="1" containsInteger="1" minValue="68000" maxValue="224979000"/>
    </cacheField>
    <cacheField name="Confirmed" numFmtId="0">
      <sharedItems containsSemiMixedTypes="0" containsString="0" containsNumber="1" containsInteger="1" minValue="7651" maxValue="6611078"/>
    </cacheField>
    <cacheField name="Deceased" numFmtId="0">
      <sharedItems containsSemiMixedTypes="0" containsString="0" containsNumber="1" containsInteger="1" minValue="4" maxValue="140216"/>
    </cacheField>
    <cacheField name="Recovered" numFmtId="0">
      <sharedItems containsSemiMixedTypes="0" containsString="0" containsNumber="1" containsInteger="1" minValue="7518" maxValue="6450585"/>
    </cacheField>
    <cacheField name="Tested" numFmtId="0">
      <sharedItems containsSemiMixedTypes="0" containsString="0" containsNumber="1" containsInteger="1" minValue="72410" maxValue="83635222"/>
    </cacheField>
    <cacheField name="Vaccinated1" numFmtId="0">
      <sharedItems containsSemiMixedTypes="0" containsString="0" containsNumber="1" containsInteger="1" minValue="55129" maxValue="98178865"/>
    </cacheField>
    <cacheField name="Vaccinated2" numFmtId="0">
      <sharedItems containsSemiMixedTypes="0" containsString="0" containsNumber="1" containsInteger="1" minValue="45951" maxValue="32681895"/>
    </cacheField>
    <cacheField name="Population Effected %" numFmtId="0">
      <sharedItems containsSemiMixedTypes="0" containsString="0" containsNumber="1" minValue="0.61" maxValue="15.24"/>
    </cacheField>
    <cacheField name="Recovery %" numFmtId="0">
      <sharedItems containsSemiMixedTypes="0" containsString="0" containsNumber="1" minValue="93.91" maxValue="99.65"/>
    </cacheField>
    <cacheField name="Death %" numFmtId="0">
      <sharedItems containsSemiMixedTypes="0" containsString="0" containsNumber="1" minValue="0.04" maxValue="2.75"/>
    </cacheField>
    <cacheField name="% of Population Vaccinated1" numFmtId="0">
      <sharedItems containsSemiMixedTypes="0" containsString="0" containsNumber="1" minValue="33" maxValue="81.98"/>
    </cacheField>
    <cacheField name="% of Population Fully Vaccinated" numFmtId="0">
      <sharedItems containsSemiMixedTypes="0" containsString="0" containsNumber="1" minValue="14.53" maxValue="6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6521064817" createdVersion="6" refreshedVersion="6" minRefreshableVersion="3" recordCount="4" xr:uid="{66A6837D-4BD3-4402-91B5-58534F2CD3A5}">
  <cacheSource type="worksheet">
    <worksheetSource ref="A1:H5" sheet="Death %"/>
  </cacheSource>
  <cacheFields count="8">
    <cacheField name="Category" numFmtId="0">
      <sharedItems count="4">
        <s v="Category A"/>
        <s v="Category B"/>
        <s v="Category C"/>
        <s v="Category D"/>
      </sharedItems>
    </cacheField>
    <cacheField name="Avg_Population" numFmtId="0">
      <sharedItems containsSemiMixedTypes="0" containsString="0" containsNumber="1" containsInteger="1" minValue="1701378" maxValue="5322180"/>
    </cacheField>
    <cacheField name="Avg_Confirmed" numFmtId="0">
      <sharedItems containsSemiMixedTypes="0" containsString="0" containsNumber="1" containsInteger="1" minValue="38785" maxValue="658611"/>
    </cacheField>
    <cacheField name="Avg_Recovered" numFmtId="0">
      <sharedItems containsSemiMixedTypes="0" containsString="0" containsNumber="1" containsInteger="1" minValue="38095" maxValue="646777"/>
    </cacheField>
    <cacheField name="Avg_Deaths" numFmtId="0">
      <sharedItems containsSemiMixedTypes="0" containsString="0" containsNumber="1" containsInteger="1" minValue="591" maxValue="8550"/>
    </cacheField>
    <cacheField name="Avg_Tested" numFmtId="0">
      <sharedItems containsSemiMixedTypes="0" containsString="0" containsNumber="1" containsInteger="1" minValue="79623" maxValue="3838369"/>
    </cacheField>
    <cacheField name="Avg_TestingRatio" numFmtId="0">
      <sharedItems containsSemiMixedTypes="0" containsString="0" containsNumber="1" minValue="0.04" maxValue="0.73"/>
    </cacheField>
    <cacheField name="Death %" numFmtId="0">
      <sharedItems containsSemiMixedTypes="0" containsString="0" containsNumber="1" minValue="1.1100000000000001" maxValue="1.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91765972224" createdVersion="6" refreshedVersion="6" minRefreshableVersion="3" recordCount="108" xr:uid="{17392BB5-1F47-489D-B1CD-A3250B4DA966}">
  <cacheSource type="worksheet">
    <worksheetSource ref="A1:G109" sheet="Weekly_data"/>
  </cacheSource>
  <cacheFields count="7">
    <cacheField name="Year" numFmtId="0">
      <sharedItems containsSemiMixedTypes="0" containsString="0" containsNumber="1" containsInteger="1" minValue="2020" maxValue="2021" count="2">
        <n v="2020"/>
        <n v="2021"/>
      </sharedItems>
    </cacheField>
    <cacheField name="MonthNumber" numFmtId="0">
      <sharedItems containsSemiMixedTypes="0" containsString="0" containsNumber="1" containsInteger="1" minValue="1" maxValue="12"/>
    </cacheField>
    <cacheField name="Month_WeekNumber" numFmtId="0">
      <sharedItems count="64">
        <s v="January-Week 5"/>
        <s v="February-Week 2"/>
        <s v="February-Week 3"/>
        <s v="March-Week 1"/>
        <s v="March-Week 2"/>
        <s v="March-Week 3"/>
        <s v="March-Week 4"/>
        <s v="March-Week 5"/>
        <s v="April-Week 1"/>
        <s v="April-Week 2"/>
        <s v="April-Week 3"/>
        <s v="April-Week 4"/>
        <s v="April-Week 5"/>
        <s v="May-Week 1"/>
        <s v="May-Week 2"/>
        <s v="May-Week 3"/>
        <s v="May-Week 4"/>
        <s v="May-Week 5"/>
        <s v="May-Week 6"/>
        <s v="June-Week 1"/>
        <s v="June-Week 2"/>
        <s v="June-Week 3"/>
        <s v="June-Week 4"/>
        <s v="June-Week 5"/>
        <s v="July-Week 1"/>
        <s v="July-Week 2"/>
        <s v="July-Week 3"/>
        <s v="July-Week 4"/>
        <s v="July-Week 5"/>
        <s v="August-Week 1"/>
        <s v="August-Week 2"/>
        <s v="August-Week 3"/>
        <s v="August-Week 4"/>
        <s v="August-Week 5"/>
        <s v="August-Week 6"/>
        <s v="September-Week 1"/>
        <s v="September-Week 2"/>
        <s v="September-Week 3"/>
        <s v="September-Week 4"/>
        <s v="September-Week 5"/>
        <s v="October-Week 1"/>
        <s v="October-Week 2"/>
        <s v="October-Week 3"/>
        <s v="October-Week 4"/>
        <s v="October-Week 5"/>
        <s v="November-Week 1"/>
        <s v="November-Week 2"/>
        <s v="November-Week 3"/>
        <s v="November-Week 4"/>
        <s v="November-Week 5"/>
        <s v="December-Week 1"/>
        <s v="December-Week 2"/>
        <s v="December-Week 3"/>
        <s v="December-Week 4"/>
        <s v="December-Week 5"/>
        <s v="January-Week 1"/>
        <s v="January-Week 2"/>
        <s v="January-Week 3"/>
        <s v="January-Week 4"/>
        <s v="January-Week 6"/>
        <s v="February-Week 1"/>
        <s v="February-Week 4"/>
        <s v="February-Week 5"/>
        <s v="October-Week 6"/>
      </sharedItems>
    </cacheField>
    <cacheField name="Confirmed" numFmtId="0">
      <sharedItems containsSemiMixedTypes="0" containsString="0" containsNumber="1" containsInteger="1" minValue="0" maxValue="2746319"/>
    </cacheField>
    <cacheField name="Recovered" numFmtId="0">
      <sharedItems containsSemiMixedTypes="0" containsString="0" containsNumber="1" containsInteger="1" minValue="0" maxValue="2629616"/>
    </cacheField>
    <cacheField name="Deaths" numFmtId="0">
      <sharedItems containsSemiMixedTypes="0" containsString="0" containsNumber="1" containsInteger="1" minValue="0" maxValue="28980"/>
    </cacheField>
    <cacheField name="Tested" numFmtId="0">
      <sharedItems containsSemiMixedTypes="0" containsString="0" containsNumber="1" containsInteger="1" minValue="0" maxValue="15518753"/>
    </cacheField>
  </cacheFields>
  <extLst>
    <ext xmlns:x14="http://schemas.microsoft.com/office/spreadsheetml/2009/9/main" uri="{725AE2AE-9491-48be-B2B4-4EB974FC3084}">
      <x14:pivotCacheDefinition pivotCacheId="6017183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3.997627662036" createdVersion="8" refreshedVersion="8" minRefreshableVersion="3" recordCount="108" xr:uid="{547CAEA5-B637-40DC-88B1-06AF43529A15}">
  <cacheSource type="worksheet">
    <worksheetSource ref="A1:G109" sheet="Weekly" r:id="rId2"/>
  </cacheSource>
  <cacheFields count="7">
    <cacheField name="Year" numFmtId="0">
      <sharedItems containsSemiMixedTypes="0" containsString="0" containsNumber="1" containsInteger="1" minValue="2020" maxValue="2021" count="2">
        <n v="2020"/>
        <n v="2021"/>
      </sharedItems>
    </cacheField>
    <cacheField name="MonthNumber" numFmtId="0">
      <sharedItems containsSemiMixedTypes="0" containsString="0" containsNumber="1" containsInteger="1" minValue="1" maxValue="12" count="12">
        <n v="1"/>
        <n v="2"/>
        <n v="3"/>
        <n v="4"/>
        <n v="5"/>
        <n v="6"/>
        <n v="7"/>
        <n v="8"/>
        <n v="9"/>
        <n v="10"/>
        <n v="11"/>
        <n v="12"/>
      </sharedItems>
    </cacheField>
    <cacheField name="Month_WeekNumber" numFmtId="0">
      <sharedItems count="64">
        <s v="January-Week 5"/>
        <s v="February-Week 2"/>
        <s v="February-Week 3"/>
        <s v="March-Week 1"/>
        <s v="March-Week 2"/>
        <s v="March-Week 3"/>
        <s v="March-Week 4"/>
        <s v="March-Week 5"/>
        <s v="April-Week 1"/>
        <s v="April-Week 2"/>
        <s v="April-Week 3"/>
        <s v="April-Week 4"/>
        <s v="April-Week 5"/>
        <s v="May-Week 1"/>
        <s v="May-Week 2"/>
        <s v="May-Week 3"/>
        <s v="May-Week 4"/>
        <s v="May-Week 5"/>
        <s v="May-Week 6"/>
        <s v="June-Week 1"/>
        <s v="June-Week 2"/>
        <s v="June-Week 3"/>
        <s v="June-Week 4"/>
        <s v="June-Week 5"/>
        <s v="July-Week 1"/>
        <s v="July-Week 2"/>
        <s v="July-Week 3"/>
        <s v="July-Week 4"/>
        <s v="July-Week 5"/>
        <s v="August-Week 1"/>
        <s v="August-Week 2"/>
        <s v="August-Week 3"/>
        <s v="August-Week 4"/>
        <s v="August-Week 5"/>
        <s v="August-Week 6"/>
        <s v="September-Week 1"/>
        <s v="September-Week 2"/>
        <s v="September-Week 3"/>
        <s v="September-Week 4"/>
        <s v="September-Week 5"/>
        <s v="October-Week 1"/>
        <s v="October-Week 2"/>
        <s v="October-Week 3"/>
        <s v="October-Week 4"/>
        <s v="October-Week 5"/>
        <s v="November-Week 1"/>
        <s v="November-Week 2"/>
        <s v="November-Week 3"/>
        <s v="November-Week 4"/>
        <s v="November-Week 5"/>
        <s v="December-Week 1"/>
        <s v="December-Week 2"/>
        <s v="December-Week 3"/>
        <s v="December-Week 4"/>
        <s v="December-Week 5"/>
        <s v="January-Week 1"/>
        <s v="January-Week 2"/>
        <s v="January-Week 3"/>
        <s v="January-Week 4"/>
        <s v="January-Week 6"/>
        <s v="February-Week 1"/>
        <s v="February-Week 4"/>
        <s v="February-Week 5"/>
        <s v="October-Week 6"/>
      </sharedItems>
    </cacheField>
    <cacheField name="Confirmed" numFmtId="0">
      <sharedItems containsSemiMixedTypes="0" containsString="0" containsNumber="1" containsInteger="1" minValue="0" maxValue="2746319"/>
    </cacheField>
    <cacheField name="Recovered" numFmtId="0">
      <sharedItems containsSemiMixedTypes="0" containsString="0" containsNumber="1" containsInteger="1" minValue="0" maxValue="2629616"/>
    </cacheField>
    <cacheField name="Deaths" numFmtId="0">
      <sharedItems containsSemiMixedTypes="0" containsString="0" containsNumber="1" containsInteger="1" minValue="0" maxValue="28980"/>
    </cacheField>
    <cacheField name="Tested" numFmtId="0">
      <sharedItems containsSemiMixedTypes="0" containsString="0" containsNumber="1" containsInteger="1" minValue="0" maxValue="15518753"/>
    </cacheField>
  </cacheFields>
  <extLst>
    <ext xmlns:x14="http://schemas.microsoft.com/office/spreadsheetml/2009/9/main" uri="{725AE2AE-9491-48be-B2B4-4EB974FC3084}">
      <x14:pivotCacheDefinition pivotCacheId="17021823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3.70336053241" createdVersion="8" refreshedVersion="8" minRefreshableVersion="3" recordCount="4" xr:uid="{DC012F36-2311-48F5-8122-2A70DBAE86B3}">
  <cacheSource type="worksheet">
    <worksheetSource ref="A1:H5" sheet="Death %" r:id="rId2"/>
  </cacheSource>
  <cacheFields count="8">
    <cacheField name="Category" numFmtId="0">
      <sharedItems count="4">
        <s v="Category A"/>
        <s v="Category B"/>
        <s v="Category C"/>
        <s v="Category D"/>
      </sharedItems>
    </cacheField>
    <cacheField name="Avg_Population" numFmtId="0">
      <sharedItems containsSemiMixedTypes="0" containsString="0" containsNumber="1" containsInteger="1" minValue="1925599" maxValue="5322180"/>
    </cacheField>
    <cacheField name="Avg_Confirmed" numFmtId="0">
      <sharedItems containsSemiMixedTypes="0" containsString="0" containsNumber="1" containsInteger="1" minValue="35304" maxValue="658611"/>
    </cacheField>
    <cacheField name="Avg_Recovered" numFmtId="0">
      <sharedItems containsSemiMixedTypes="0" containsString="0" containsNumber="1" containsInteger="1" minValue="34660" maxValue="646777"/>
    </cacheField>
    <cacheField name="Avg_Deaths" numFmtId="0">
      <sharedItems containsSemiMixedTypes="0" containsString="0" containsNumber="1" containsInteger="1" minValue="560" maxValue="8550"/>
    </cacheField>
    <cacheField name="Avg_Tested" numFmtId="0">
      <sharedItems containsSemiMixedTypes="0" containsString="0" containsNumber="1" containsInteger="1" minValue="149691" maxValue="3838369"/>
    </cacheField>
    <cacheField name="Avg_TestingRatio" numFmtId="0">
      <sharedItems containsSemiMixedTypes="0" containsString="0" containsNumber="1" minValue="0.08" maxValue="0.73"/>
    </cacheField>
    <cacheField name="% of death" numFmtId="0">
      <sharedItems containsSemiMixedTypes="0" containsString="0" containsNumber="1" minValue="1.1100000000000001" maxValue="1.5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5.454333217589" createdVersion="8" refreshedVersion="8" minRefreshableVersion="3" recordCount="36" xr:uid="{CC0B0F37-A74C-4863-8267-8A04FB9BF3D5}">
  <cacheSource type="worksheet">
    <worksheetSource ref="A1:M37" sheet="State Analysis" r:id="rId2"/>
  </cacheSource>
  <cacheFields count="13">
    <cacheField name="State"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Population" numFmtId="0">
      <sharedItems containsSemiMixedTypes="0" containsString="0" containsNumber="1" containsInteger="1" minValue="68000" maxValue="224979000"/>
    </cacheField>
    <cacheField name="Confirmed" numFmtId="0">
      <sharedItems containsSemiMixedTypes="0" containsString="0" containsNumber="1" containsInteger="1" minValue="7651" maxValue="6611078"/>
    </cacheField>
    <cacheField name="Deceased" numFmtId="0">
      <sharedItems containsSemiMixedTypes="0" containsString="0" containsNumber="1" containsInteger="1" minValue="4" maxValue="140216"/>
    </cacheField>
    <cacheField name="Recovered" numFmtId="0">
      <sharedItems containsSemiMixedTypes="0" containsString="0" containsNumber="1" containsInteger="1" minValue="7518" maxValue="6450585"/>
    </cacheField>
    <cacheField name="Tested" numFmtId="0">
      <sharedItems containsSemiMixedTypes="0" containsString="0" containsNumber="1" containsInteger="1" minValue="72410" maxValue="83635222"/>
    </cacheField>
    <cacheField name="Vaccinated1" numFmtId="0">
      <sharedItems containsSemiMixedTypes="0" containsString="0" containsNumber="1" containsInteger="1" minValue="55129" maxValue="98178865"/>
    </cacheField>
    <cacheField name="Vaccinated2" numFmtId="0">
      <sharedItems containsSemiMixedTypes="0" containsString="0" containsNumber="1" containsInteger="1" minValue="45951" maxValue="32681895"/>
    </cacheField>
    <cacheField name="Population Effected %" numFmtId="0">
      <sharedItems containsSemiMixedTypes="0" containsString="0" containsNumber="1" minValue="0.61" maxValue="15.24"/>
    </cacheField>
    <cacheField name="Recovery %" numFmtId="0">
      <sharedItems containsSemiMixedTypes="0" containsString="0" containsNumber="1" minValue="93.91" maxValue="99.65"/>
    </cacheField>
    <cacheField name="Death %" numFmtId="0">
      <sharedItems containsSemiMixedTypes="0" containsString="0" containsNumber="1" minValue="0.04" maxValue="2.75"/>
    </cacheField>
    <cacheField name="% of Population Vaccinated1" numFmtId="0">
      <sharedItems containsSemiMixedTypes="0" containsString="0" containsNumber="1" minValue="33" maxValue="81.98"/>
    </cacheField>
    <cacheField name="% of Population Fully Vaccinated" numFmtId="0">
      <sharedItems containsSemiMixedTypes="0" containsString="0" containsNumber="1" minValue="14.53" maxValue="68"/>
    </cacheField>
  </cacheFields>
  <extLst>
    <ext xmlns:x14="http://schemas.microsoft.com/office/spreadsheetml/2009/9/main" uri="{725AE2AE-9491-48be-B2B4-4EB974FC3084}">
      <x14:pivotCacheDefinition pivotCacheId="118392662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5.34859652778" createdVersion="8" refreshedVersion="8" minRefreshableVersion="3" recordCount="36" xr:uid="{855B26F8-2E61-40FA-BAE0-58BFC3AEF977}">
  <cacheSource type="worksheet">
    <worksheetSource ref="A1:D37" sheet="Delta7 Analysis" r:id="rId2"/>
  </cacheSource>
  <cacheFields count="4">
    <cacheField name="Stat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Delta7 Confirmed" numFmtId="0">
      <sharedItems containsSemiMixedTypes="0" containsString="0" containsNumber="1" containsInteger="1" minValue="0" maxValue="53326"/>
    </cacheField>
    <cacheField name="Fully Vaccinated" numFmtId="0">
      <sharedItems containsSemiMixedTypes="0" containsString="0" containsNumber="1" containsInteger="1" minValue="796" maxValue="31308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n v="397000"/>
    <x v="0"/>
    <x v="0"/>
    <n v="10"/>
    <n v="0"/>
    <n v="0"/>
    <n v="0"/>
    <n v="0"/>
    <n v="0"/>
    <n v="1.93"/>
    <n v="98.26"/>
    <n v="1.69"/>
    <n v="74.06"/>
    <n v="50.42"/>
  </r>
  <r>
    <x v="0"/>
    <x v="0"/>
    <n v="397000"/>
    <x v="1"/>
    <x v="0"/>
    <n v="23"/>
    <n v="0"/>
    <n v="2848"/>
    <n v="16"/>
    <n v="0"/>
    <n v="0"/>
    <n v="1.93"/>
    <n v="98.26"/>
    <n v="1.69"/>
    <n v="74.06"/>
    <n v="50.42"/>
  </r>
  <r>
    <x v="0"/>
    <x v="0"/>
    <n v="397000"/>
    <x v="2"/>
    <x v="0"/>
    <n v="0"/>
    <n v="0"/>
    <n v="4858"/>
    <n v="17"/>
    <n v="0"/>
    <n v="0"/>
    <n v="1.93"/>
    <n v="98.26"/>
    <n v="1.69"/>
    <n v="74.06"/>
    <n v="50.42"/>
  </r>
  <r>
    <x v="0"/>
    <x v="0"/>
    <n v="397000"/>
    <x v="3"/>
    <x v="0"/>
    <n v="64"/>
    <n v="0"/>
    <n v="8003"/>
    <n v="12"/>
    <n v="0"/>
    <n v="0"/>
    <n v="1.93"/>
    <n v="98.26"/>
    <n v="1.69"/>
    <n v="74.06"/>
    <n v="50.42"/>
  </r>
  <r>
    <x v="0"/>
    <x v="0"/>
    <n v="397000"/>
    <x v="4"/>
    <x v="0"/>
    <n v="451"/>
    <n v="5"/>
    <n v="8329"/>
    <n v="169"/>
    <n v="0"/>
    <n v="0"/>
    <n v="1.93"/>
    <n v="98.26"/>
    <n v="1.69"/>
    <n v="74.06"/>
    <n v="50.42"/>
  </r>
  <r>
    <x v="0"/>
    <x v="0"/>
    <n v="397000"/>
    <x v="5"/>
    <x v="0"/>
    <n v="2584"/>
    <n v="41"/>
    <n v="9447"/>
    <n v="2433"/>
    <n v="0"/>
    <n v="0"/>
    <n v="1.93"/>
    <n v="98.26"/>
    <n v="1.69"/>
    <n v="74.06"/>
    <n v="50.42"/>
  </r>
  <r>
    <x v="0"/>
    <x v="0"/>
    <n v="397000"/>
    <x v="6"/>
    <x v="0"/>
    <n v="703"/>
    <n v="7"/>
    <n v="25278"/>
    <n v="961"/>
    <n v="0"/>
    <n v="0"/>
    <n v="1.93"/>
    <n v="98.26"/>
    <n v="1.69"/>
    <n v="74.06"/>
    <n v="50.42"/>
  </r>
  <r>
    <x v="0"/>
    <x v="0"/>
    <n v="397000"/>
    <x v="7"/>
    <x v="0"/>
    <n v="497"/>
    <n v="6"/>
    <n v="29690"/>
    <n v="492"/>
    <n v="0"/>
    <n v="0"/>
    <n v="1.93"/>
    <n v="98.26"/>
    <n v="1.69"/>
    <n v="74.06"/>
    <n v="50.42"/>
  </r>
  <r>
    <x v="0"/>
    <x v="0"/>
    <n v="397000"/>
    <x v="8"/>
    <x v="0"/>
    <n v="378"/>
    <n v="2"/>
    <n v="40936"/>
    <n v="450"/>
    <n v="0"/>
    <n v="0"/>
    <n v="1.93"/>
    <n v="98.26"/>
    <n v="1.69"/>
    <n v="74.06"/>
    <n v="50.42"/>
  </r>
  <r>
    <x v="0"/>
    <x v="0"/>
    <n v="397000"/>
    <x v="9"/>
    <x v="0"/>
    <n v="235"/>
    <n v="1"/>
    <n v="52251"/>
    <n v="276"/>
    <n v="0"/>
    <n v="0"/>
    <n v="1.93"/>
    <n v="98.26"/>
    <n v="1.69"/>
    <n v="74.06"/>
    <n v="50.42"/>
  </r>
  <r>
    <x v="0"/>
    <x v="0"/>
    <n v="397000"/>
    <x v="10"/>
    <x v="1"/>
    <n v="49"/>
    <n v="0"/>
    <n v="41497"/>
    <n v="102"/>
    <n v="2727"/>
    <n v="0"/>
    <n v="1.93"/>
    <n v="98.26"/>
    <n v="1.69"/>
    <n v="74.06"/>
    <n v="50.42"/>
  </r>
  <r>
    <x v="0"/>
    <x v="0"/>
    <n v="397000"/>
    <x v="11"/>
    <x v="1"/>
    <n v="26"/>
    <n v="0"/>
    <n v="45362"/>
    <n v="24"/>
    <n v="3407"/>
    <n v="2422"/>
    <n v="1.93"/>
    <n v="98.26"/>
    <n v="1.69"/>
    <n v="74.06"/>
    <n v="50.42"/>
  </r>
  <r>
    <x v="0"/>
    <x v="0"/>
    <n v="397000"/>
    <x v="0"/>
    <x v="1"/>
    <n v="63"/>
    <n v="0"/>
    <n v="51365"/>
    <n v="24"/>
    <n v="10346"/>
    <n v="3186"/>
    <n v="1.93"/>
    <n v="98.26"/>
    <n v="1.69"/>
    <n v="74.06"/>
    <n v="50.42"/>
  </r>
  <r>
    <x v="0"/>
    <x v="0"/>
    <n v="397000"/>
    <x v="1"/>
    <x v="1"/>
    <n v="866"/>
    <n v="5"/>
    <n v="51032"/>
    <n v="725"/>
    <n v="77013"/>
    <n v="5273"/>
    <n v="1.93"/>
    <n v="98.26"/>
    <n v="1.69"/>
    <n v="74.06"/>
    <n v="50.42"/>
  </r>
  <r>
    <x v="0"/>
    <x v="0"/>
    <n v="397000"/>
    <x v="2"/>
    <x v="1"/>
    <n v="1056"/>
    <n v="48"/>
    <n v="15717"/>
    <n v="1018"/>
    <n v="15591"/>
    <n v="4300"/>
    <n v="1.93"/>
    <n v="98.26"/>
    <n v="1.69"/>
    <n v="74.06"/>
    <n v="50.42"/>
  </r>
  <r>
    <x v="0"/>
    <x v="0"/>
    <n v="397000"/>
    <x v="3"/>
    <x v="1"/>
    <n v="462"/>
    <n v="13"/>
    <n v="23277"/>
    <n v="589"/>
    <n v="47386"/>
    <n v="4642"/>
    <n v="1.93"/>
    <n v="98.26"/>
    <n v="1.69"/>
    <n v="74.06"/>
    <n v="50.42"/>
  </r>
  <r>
    <x v="0"/>
    <x v="0"/>
    <n v="397000"/>
    <x v="4"/>
    <x v="1"/>
    <n v="70"/>
    <n v="1"/>
    <n v="30980"/>
    <n v="92"/>
    <n v="53226"/>
    <n v="71739"/>
    <n v="1.93"/>
    <n v="98.26"/>
    <n v="1.69"/>
    <n v="74.06"/>
    <n v="50.42"/>
  </r>
  <r>
    <x v="0"/>
    <x v="0"/>
    <n v="397000"/>
    <x v="5"/>
    <x v="1"/>
    <n v="29"/>
    <n v="0"/>
    <n v="49782"/>
    <n v="31"/>
    <n v="47799"/>
    <n v="14240"/>
    <n v="1.93"/>
    <n v="98.26"/>
    <n v="1.69"/>
    <n v="74.06"/>
    <n v="50.42"/>
  </r>
  <r>
    <x v="0"/>
    <x v="0"/>
    <n v="397000"/>
    <x v="6"/>
    <x v="1"/>
    <n v="55"/>
    <n v="0"/>
    <n v="61501"/>
    <n v="52"/>
    <n v="32233"/>
    <n v="47412"/>
    <n v="1.93"/>
    <n v="98.26"/>
    <n v="1.69"/>
    <n v="74.06"/>
    <n v="50.42"/>
  </r>
  <r>
    <x v="0"/>
    <x v="0"/>
    <n v="397000"/>
    <x v="7"/>
    <x v="1"/>
    <n v="30"/>
    <n v="0"/>
    <n v="45880"/>
    <n v="35"/>
    <n v="4273"/>
    <n v="46943"/>
    <n v="1.93"/>
    <n v="98.26"/>
    <n v="1.69"/>
    <n v="74.06"/>
    <n v="50.42"/>
  </r>
  <r>
    <x v="1"/>
    <x v="1"/>
    <n v="52221000"/>
    <x v="0"/>
    <x v="0"/>
    <n v="44"/>
    <n v="0"/>
    <n v="0"/>
    <n v="1"/>
    <n v="0"/>
    <n v="0"/>
    <n v="3.96"/>
    <n v="99.09"/>
    <n v="0.7"/>
    <n v="63.15"/>
    <n v="39.020000000000003"/>
  </r>
  <r>
    <x v="1"/>
    <x v="1"/>
    <n v="52221000"/>
    <x v="1"/>
    <x v="0"/>
    <n v="1359"/>
    <n v="31"/>
    <n v="94558"/>
    <n v="320"/>
    <n v="0"/>
    <n v="0"/>
    <n v="3.96"/>
    <n v="99.09"/>
    <n v="0.7"/>
    <n v="63.15"/>
    <n v="39.020000000000003"/>
  </r>
  <r>
    <x v="1"/>
    <x v="1"/>
    <n v="52221000"/>
    <x v="2"/>
    <x v="0"/>
    <n v="2168"/>
    <n v="31"/>
    <n v="278190"/>
    <n v="2019"/>
    <n v="0"/>
    <n v="0"/>
    <n v="3.96"/>
    <n v="99.09"/>
    <n v="0.7"/>
    <n v="63.15"/>
    <n v="39.020000000000003"/>
  </r>
  <r>
    <x v="1"/>
    <x v="1"/>
    <n v="52221000"/>
    <x v="3"/>
    <x v="0"/>
    <n v="11024"/>
    <n v="125"/>
    <n v="517442"/>
    <n v="4171"/>
    <n v="0"/>
    <n v="0"/>
    <n v="3.96"/>
    <n v="99.09"/>
    <n v="0.7"/>
    <n v="63.15"/>
    <n v="39.020000000000003"/>
  </r>
  <r>
    <x v="1"/>
    <x v="1"/>
    <n v="52221000"/>
    <x v="4"/>
    <x v="0"/>
    <n v="126338"/>
    <n v="1162"/>
    <n v="1061586"/>
    <n v="57353"/>
    <n v="0"/>
    <n v="0"/>
    <n v="3.96"/>
    <n v="99.09"/>
    <n v="0.7"/>
    <n v="63.15"/>
    <n v="39.020000000000003"/>
  </r>
  <r>
    <x v="1"/>
    <x v="1"/>
    <n v="52221000"/>
    <x v="5"/>
    <x v="0"/>
    <n v="293838"/>
    <n v="2620"/>
    <n v="1771136"/>
    <n v="266662"/>
    <n v="0"/>
    <n v="0"/>
    <n v="3.96"/>
    <n v="99.09"/>
    <n v="0.7"/>
    <n v="63.15"/>
    <n v="39.020000000000003"/>
  </r>
  <r>
    <x v="1"/>
    <x v="1"/>
    <n v="52221000"/>
    <x v="6"/>
    <x v="0"/>
    <n v="258713"/>
    <n v="1859"/>
    <n v="2083646"/>
    <n v="298685"/>
    <n v="0"/>
    <n v="0"/>
    <n v="3.96"/>
    <n v="99.09"/>
    <n v="0.7"/>
    <n v="63.15"/>
    <n v="39.020000000000003"/>
  </r>
  <r>
    <x v="1"/>
    <x v="1"/>
    <n v="52221000"/>
    <x v="7"/>
    <x v="0"/>
    <n v="129864"/>
    <n v="862"/>
    <n v="2222347"/>
    <n v="162872"/>
    <n v="0"/>
    <n v="0"/>
    <n v="3.96"/>
    <n v="99.09"/>
    <n v="0.7"/>
    <n v="63.15"/>
    <n v="39.020000000000003"/>
  </r>
  <r>
    <x v="1"/>
    <x v="1"/>
    <n v="52221000"/>
    <x v="8"/>
    <x v="0"/>
    <n v="44716"/>
    <n v="302"/>
    <n v="2028949"/>
    <n v="61149"/>
    <n v="0"/>
    <n v="0"/>
    <n v="3.96"/>
    <n v="99.09"/>
    <n v="0.7"/>
    <n v="63.15"/>
    <n v="39.020000000000003"/>
  </r>
  <r>
    <x v="1"/>
    <x v="1"/>
    <n v="52221000"/>
    <x v="9"/>
    <x v="0"/>
    <n v="14222"/>
    <n v="116"/>
    <n v="1767712"/>
    <n v="18684"/>
    <n v="0"/>
    <n v="0"/>
    <n v="3.96"/>
    <n v="99.09"/>
    <n v="0.7"/>
    <n v="63.15"/>
    <n v="39.020000000000003"/>
  </r>
  <r>
    <x v="1"/>
    <x v="1"/>
    <n v="52221000"/>
    <x v="10"/>
    <x v="1"/>
    <n v="5550"/>
    <n v="45"/>
    <n v="1312306"/>
    <n v="7489"/>
    <n v="187252"/>
    <n v="0"/>
    <n v="3.96"/>
    <n v="99.09"/>
    <n v="0.7"/>
    <n v="63.15"/>
    <n v="39.020000000000003"/>
  </r>
  <r>
    <x v="1"/>
    <x v="1"/>
    <n v="52221000"/>
    <x v="11"/>
    <x v="1"/>
    <n v="2080"/>
    <n v="16"/>
    <n v="816259"/>
    <n v="2624"/>
    <n v="342355"/>
    <n v="139337"/>
    <n v="3.96"/>
    <n v="99.09"/>
    <n v="0.7"/>
    <n v="63.15"/>
    <n v="39.020000000000003"/>
  </r>
  <r>
    <x v="1"/>
    <x v="1"/>
    <n v="52221000"/>
    <x v="0"/>
    <x v="1"/>
    <n v="12073"/>
    <n v="48"/>
    <n v="1129048"/>
    <n v="5405"/>
    <n v="1682209"/>
    <n v="254016"/>
    <n v="3.96"/>
    <n v="99.09"/>
    <n v="0.7"/>
    <n v="63.15"/>
    <n v="39.020000000000003"/>
  </r>
  <r>
    <x v="1"/>
    <x v="1"/>
    <n v="52221000"/>
    <x v="1"/>
    <x v="1"/>
    <n v="199701"/>
    <n v="775"/>
    <n v="1307181"/>
    <n v="83284"/>
    <n v="2900737"/>
    <n v="1073911"/>
    <n v="3.96"/>
    <n v="99.09"/>
    <n v="0.7"/>
    <n v="63.15"/>
    <n v="39.020000000000003"/>
  </r>
  <r>
    <x v="1"/>
    <x v="1"/>
    <n v="52221000"/>
    <x v="2"/>
    <x v="1"/>
    <n v="591395"/>
    <n v="2938"/>
    <n v="2865944"/>
    <n v="557642"/>
    <n v="2238415"/>
    <n v="1045115"/>
    <n v="3.96"/>
    <n v="99.09"/>
    <n v="0.7"/>
    <n v="63.15"/>
    <n v="39.020000000000003"/>
  </r>
  <r>
    <x v="1"/>
    <x v="1"/>
    <n v="52221000"/>
    <x v="3"/>
    <x v="1"/>
    <n v="196428"/>
    <n v="1776"/>
    <n v="2737314"/>
    <n v="310109"/>
    <n v="5237401"/>
    <n v="603822"/>
    <n v="3.96"/>
    <n v="99.09"/>
    <n v="0.7"/>
    <n v="63.15"/>
    <n v="39.020000000000003"/>
  </r>
  <r>
    <x v="1"/>
    <x v="1"/>
    <n v="52221000"/>
    <x v="4"/>
    <x v="1"/>
    <n v="76662"/>
    <n v="671"/>
    <n v="2569425"/>
    <n v="93149"/>
    <n v="3697974"/>
    <n v="2458155"/>
    <n v="3.96"/>
    <n v="99.09"/>
    <n v="0.7"/>
    <n v="63.15"/>
    <n v="39.020000000000003"/>
  </r>
  <r>
    <x v="1"/>
    <x v="1"/>
    <n v="52221000"/>
    <x v="5"/>
    <x v="1"/>
    <n v="47941"/>
    <n v="480"/>
    <n v="2066271"/>
    <n v="53948"/>
    <n v="5698762"/>
    <n v="3019979"/>
    <n v="3.96"/>
    <n v="99.09"/>
    <n v="0.7"/>
    <n v="63.15"/>
    <n v="39.020000000000003"/>
  </r>
  <r>
    <x v="1"/>
    <x v="1"/>
    <n v="52221000"/>
    <x v="6"/>
    <x v="1"/>
    <n v="36208"/>
    <n v="319"/>
    <n v="1664390"/>
    <n v="39079"/>
    <n v="5405420"/>
    <n v="5111998"/>
    <n v="3.96"/>
    <n v="99.09"/>
    <n v="0.7"/>
    <n v="63.15"/>
    <n v="39.020000000000003"/>
  </r>
  <r>
    <x v="1"/>
    <x v="1"/>
    <n v="52221000"/>
    <x v="7"/>
    <x v="1"/>
    <n v="16126"/>
    <n v="197"/>
    <n v="1225083"/>
    <n v="23077"/>
    <n v="5586444"/>
    <n v="6668848"/>
    <n v="3.96"/>
    <n v="99.09"/>
    <n v="0.7"/>
    <n v="63.15"/>
    <n v="39.020000000000003"/>
  </r>
  <r>
    <x v="2"/>
    <x v="2"/>
    <n v="1504000"/>
    <x v="1"/>
    <x v="0"/>
    <n v="1"/>
    <n v="0"/>
    <n v="694"/>
    <n v="1"/>
    <n v="0"/>
    <n v="0"/>
    <n v="3.67"/>
    <n v="99.31"/>
    <n v="0.51"/>
    <n v="51.32"/>
    <n v="35.54"/>
  </r>
  <r>
    <x v="2"/>
    <x v="2"/>
    <n v="1504000"/>
    <x v="2"/>
    <x v="0"/>
    <n v="3"/>
    <n v="0"/>
    <n v="7589"/>
    <n v="0"/>
    <n v="0"/>
    <n v="0"/>
    <n v="3.67"/>
    <n v="99.31"/>
    <n v="0.51"/>
    <n v="51.32"/>
    <n v="35.54"/>
  </r>
  <r>
    <x v="2"/>
    <x v="2"/>
    <n v="1504000"/>
    <x v="3"/>
    <x v="0"/>
    <n v="187"/>
    <n v="1"/>
    <n v="15954"/>
    <n v="61"/>
    <n v="0"/>
    <n v="0"/>
    <n v="3.67"/>
    <n v="99.31"/>
    <n v="0.51"/>
    <n v="51.32"/>
    <n v="35.54"/>
  </r>
  <r>
    <x v="2"/>
    <x v="2"/>
    <n v="1504000"/>
    <x v="4"/>
    <x v="0"/>
    <n v="1400"/>
    <n v="2"/>
    <n v="57628"/>
    <n v="856"/>
    <n v="0"/>
    <n v="0"/>
    <n v="3.67"/>
    <n v="99.31"/>
    <n v="0.51"/>
    <n v="51.32"/>
    <n v="35.54"/>
  </r>
  <r>
    <x v="2"/>
    <x v="2"/>
    <n v="1504000"/>
    <x v="5"/>
    <x v="0"/>
    <n v="2521"/>
    <n v="4"/>
    <n v="85750"/>
    <n v="1967"/>
    <n v="0"/>
    <n v="0"/>
    <n v="3.67"/>
    <n v="99.31"/>
    <n v="0.51"/>
    <n v="51.32"/>
    <n v="35.54"/>
  </r>
  <r>
    <x v="2"/>
    <x v="2"/>
    <n v="1504000"/>
    <x v="6"/>
    <x v="0"/>
    <n v="5684"/>
    <n v="9"/>
    <n v="80824"/>
    <n v="4005"/>
    <n v="0"/>
    <n v="0"/>
    <n v="3.67"/>
    <n v="99.31"/>
    <n v="0.51"/>
    <n v="51.32"/>
    <n v="35.54"/>
  </r>
  <r>
    <x v="2"/>
    <x v="2"/>
    <n v="1504000"/>
    <x v="7"/>
    <x v="0"/>
    <n v="5056"/>
    <n v="21"/>
    <n v="70040"/>
    <n v="6069"/>
    <n v="0"/>
    <n v="0"/>
    <n v="3.67"/>
    <n v="99.31"/>
    <n v="0.51"/>
    <n v="51.32"/>
    <n v="35.54"/>
  </r>
  <r>
    <x v="2"/>
    <x v="2"/>
    <n v="1504000"/>
    <x v="8"/>
    <x v="0"/>
    <n v="1430"/>
    <n v="17"/>
    <n v="40644"/>
    <n v="2452"/>
    <n v="0"/>
    <n v="0"/>
    <n v="3.67"/>
    <n v="99.31"/>
    <n v="0.51"/>
    <n v="51.32"/>
    <n v="35.54"/>
  </r>
  <r>
    <x v="2"/>
    <x v="2"/>
    <n v="1504000"/>
    <x v="9"/>
    <x v="0"/>
    <n v="437"/>
    <n v="2"/>
    <n v="19028"/>
    <n v="1153"/>
    <n v="0"/>
    <n v="0"/>
    <n v="3.67"/>
    <n v="99.31"/>
    <n v="0.51"/>
    <n v="51.32"/>
    <n v="35.54"/>
  </r>
  <r>
    <x v="2"/>
    <x v="2"/>
    <n v="1504000"/>
    <x v="10"/>
    <x v="1"/>
    <n v="109"/>
    <n v="0"/>
    <n v="14060"/>
    <n v="195"/>
    <n v="9651"/>
    <n v="0"/>
    <n v="3.67"/>
    <n v="99.31"/>
    <n v="0.51"/>
    <n v="51.32"/>
    <n v="35.54"/>
  </r>
  <r>
    <x v="2"/>
    <x v="2"/>
    <n v="1504000"/>
    <x v="11"/>
    <x v="1"/>
    <n v="8"/>
    <n v="0"/>
    <n v="13593"/>
    <n v="21"/>
    <n v="15728"/>
    <n v="6741"/>
    <n v="3.67"/>
    <n v="99.31"/>
    <n v="0.51"/>
    <n v="51.32"/>
    <n v="35.54"/>
  </r>
  <r>
    <x v="2"/>
    <x v="2"/>
    <n v="1504000"/>
    <x v="0"/>
    <x v="1"/>
    <n v="9"/>
    <n v="0"/>
    <n v="8159"/>
    <n v="5"/>
    <n v="40572"/>
    <n v="13197"/>
    <n v="3.67"/>
    <n v="99.31"/>
    <n v="0.51"/>
    <n v="51.32"/>
    <n v="35.54"/>
  </r>
  <r>
    <x v="2"/>
    <x v="2"/>
    <n v="1504000"/>
    <x v="1"/>
    <x v="1"/>
    <n v="1574"/>
    <n v="3"/>
    <n v="39943"/>
    <n v="349"/>
    <n v="121208"/>
    <n v="34386"/>
    <n v="3.67"/>
    <n v="99.31"/>
    <n v="0.51"/>
    <n v="51.32"/>
    <n v="35.54"/>
  </r>
  <r>
    <x v="2"/>
    <x v="2"/>
    <n v="1504000"/>
    <x v="2"/>
    <x v="1"/>
    <n v="8853"/>
    <n v="56"/>
    <n v="131999"/>
    <n v="6268"/>
    <n v="68430"/>
    <n v="24005"/>
    <n v="3.67"/>
    <n v="99.31"/>
    <n v="0.51"/>
    <n v="51.32"/>
    <n v="35.54"/>
  </r>
  <r>
    <x v="2"/>
    <x v="2"/>
    <n v="1504000"/>
    <x v="3"/>
    <x v="1"/>
    <n v="8585"/>
    <n v="57"/>
    <n v="179985"/>
    <n v="9521"/>
    <n v="253686"/>
    <n v="6201"/>
    <n v="3.67"/>
    <n v="99.31"/>
    <n v="0.51"/>
    <n v="51.32"/>
    <n v="35.54"/>
  </r>
  <r>
    <x v="2"/>
    <x v="2"/>
    <n v="1504000"/>
    <x v="4"/>
    <x v="1"/>
    <n v="12265"/>
    <n v="57"/>
    <n v="173042"/>
    <n v="11016"/>
    <n v="162653"/>
    <n v="90037"/>
    <n v="3.67"/>
    <n v="99.31"/>
    <n v="0.51"/>
    <n v="51.32"/>
    <n v="35.54"/>
  </r>
  <r>
    <x v="2"/>
    <x v="2"/>
    <n v="1504000"/>
    <x v="5"/>
    <x v="1"/>
    <n v="4909"/>
    <n v="31"/>
    <n v="120682"/>
    <n v="7969"/>
    <n v="54511"/>
    <n v="68335"/>
    <n v="3.67"/>
    <n v="99.31"/>
    <n v="0.51"/>
    <n v="51.32"/>
    <n v="35.54"/>
  </r>
  <r>
    <x v="2"/>
    <x v="2"/>
    <n v="1504000"/>
    <x v="6"/>
    <x v="1"/>
    <n v="1595"/>
    <n v="16"/>
    <n v="85905"/>
    <n v="2023"/>
    <n v="29433"/>
    <n v="174863"/>
    <n v="3.67"/>
    <n v="99.31"/>
    <n v="0.51"/>
    <n v="51.32"/>
    <n v="35.54"/>
  </r>
  <r>
    <x v="2"/>
    <x v="2"/>
    <n v="1504000"/>
    <x v="7"/>
    <x v="1"/>
    <n v="529"/>
    <n v="4"/>
    <n v="39917"/>
    <n v="843"/>
    <n v="16003"/>
    <n v="116721"/>
    <n v="3.67"/>
    <n v="99.31"/>
    <n v="0.51"/>
    <n v="51.32"/>
    <n v="35.54"/>
  </r>
  <r>
    <x v="3"/>
    <x v="3"/>
    <n v="34293000"/>
    <x v="0"/>
    <x v="0"/>
    <n v="1"/>
    <n v="0"/>
    <n v="0"/>
    <n v="0"/>
    <n v="0"/>
    <n v="0"/>
    <n v="1.78"/>
    <n v="98.42"/>
    <n v="0.98"/>
    <n v="58.82"/>
    <n v="23.53"/>
  </r>
  <r>
    <x v="3"/>
    <x v="3"/>
    <n v="34293000"/>
    <x v="1"/>
    <x v="0"/>
    <n v="42"/>
    <n v="1"/>
    <n v="9520"/>
    <n v="29"/>
    <n v="0"/>
    <n v="0"/>
    <n v="1.78"/>
    <n v="98.42"/>
    <n v="0.98"/>
    <n v="58.82"/>
    <n v="23.53"/>
  </r>
  <r>
    <x v="3"/>
    <x v="3"/>
    <n v="34293000"/>
    <x v="2"/>
    <x v="0"/>
    <n v="1297"/>
    <n v="3"/>
    <n v="99577"/>
    <n v="157"/>
    <n v="0"/>
    <n v="0"/>
    <n v="1.78"/>
    <n v="98.42"/>
    <n v="0.98"/>
    <n v="58.82"/>
    <n v="23.53"/>
  </r>
  <r>
    <x v="3"/>
    <x v="3"/>
    <n v="34293000"/>
    <x v="3"/>
    <x v="0"/>
    <n v="7068"/>
    <n v="8"/>
    <n v="303117"/>
    <n v="5462"/>
    <n v="0"/>
    <n v="0"/>
    <n v="1.78"/>
    <n v="98.42"/>
    <n v="0.98"/>
    <n v="58.82"/>
    <n v="23.53"/>
  </r>
  <r>
    <x v="3"/>
    <x v="3"/>
    <n v="34293000"/>
    <x v="4"/>
    <x v="0"/>
    <n v="31862"/>
    <n v="86"/>
    <n v="505181"/>
    <n v="24710"/>
    <n v="0"/>
    <n v="0"/>
    <n v="1.78"/>
    <n v="98.42"/>
    <n v="0.98"/>
    <n v="58.82"/>
    <n v="23.53"/>
  </r>
  <r>
    <x v="3"/>
    <x v="3"/>
    <n v="34293000"/>
    <x v="5"/>
    <x v="0"/>
    <n v="68771"/>
    <n v="208"/>
    <n v="1345432"/>
    <n v="55101"/>
    <n v="0"/>
    <n v="0"/>
    <n v="1.78"/>
    <n v="98.42"/>
    <n v="0.98"/>
    <n v="58.82"/>
    <n v="23.53"/>
  </r>
  <r>
    <x v="3"/>
    <x v="3"/>
    <n v="34293000"/>
    <x v="6"/>
    <x v="0"/>
    <n v="71770"/>
    <n v="391"/>
    <n v="1260603"/>
    <n v="60156"/>
    <n v="0"/>
    <n v="0"/>
    <n v="1.78"/>
    <n v="98.42"/>
    <n v="0.98"/>
    <n v="58.82"/>
    <n v="23.53"/>
  </r>
  <r>
    <x v="3"/>
    <x v="3"/>
    <n v="34293000"/>
    <x v="7"/>
    <x v="0"/>
    <n v="25540"/>
    <n v="233"/>
    <n v="1134409"/>
    <n v="50436"/>
    <n v="0"/>
    <n v="0"/>
    <n v="1.78"/>
    <n v="98.42"/>
    <n v="0.98"/>
    <n v="58.82"/>
    <n v="23.53"/>
  </r>
  <r>
    <x v="3"/>
    <x v="3"/>
    <n v="34293000"/>
    <x v="8"/>
    <x v="0"/>
    <n v="6425"/>
    <n v="51"/>
    <n v="656350"/>
    <n v="12342"/>
    <n v="0"/>
    <n v="0"/>
    <n v="1.78"/>
    <n v="98.42"/>
    <n v="0.98"/>
    <n v="58.82"/>
    <n v="23.53"/>
  </r>
  <r>
    <x v="3"/>
    <x v="3"/>
    <n v="34293000"/>
    <x v="9"/>
    <x v="0"/>
    <n v="3435"/>
    <n v="64"/>
    <n v="683261"/>
    <n v="3514"/>
    <n v="0"/>
    <n v="0"/>
    <n v="1.78"/>
    <n v="98.42"/>
    <n v="0.98"/>
    <n v="58.82"/>
    <n v="23.53"/>
  </r>
  <r>
    <x v="3"/>
    <x v="3"/>
    <n v="34293000"/>
    <x v="10"/>
    <x v="1"/>
    <n v="930"/>
    <n v="37"/>
    <n v="468476"/>
    <n v="2271"/>
    <n v="38106"/>
    <n v="0"/>
    <n v="1.78"/>
    <n v="98.42"/>
    <n v="0.98"/>
    <n v="58.82"/>
    <n v="23.53"/>
  </r>
  <r>
    <x v="3"/>
    <x v="3"/>
    <n v="34293000"/>
    <x v="11"/>
    <x v="1"/>
    <n v="396"/>
    <n v="10"/>
    <n v="384278"/>
    <n v="652"/>
    <n v="157800"/>
    <n v="27675"/>
    <n v="1.78"/>
    <n v="98.42"/>
    <n v="0.98"/>
    <n v="58.82"/>
    <n v="23.53"/>
  </r>
  <r>
    <x v="3"/>
    <x v="3"/>
    <n v="34293000"/>
    <x v="0"/>
    <x v="1"/>
    <n v="875"/>
    <n v="13"/>
    <n v="381195"/>
    <n v="615"/>
    <n v="712801"/>
    <n v="112592"/>
    <n v="1.78"/>
    <n v="98.42"/>
    <n v="0.98"/>
    <n v="58.82"/>
    <n v="23.53"/>
  </r>
  <r>
    <x v="3"/>
    <x v="3"/>
    <n v="34293000"/>
    <x v="1"/>
    <x v="1"/>
    <n v="34711"/>
    <n v="202"/>
    <n v="1373536"/>
    <n v="11198"/>
    <n v="1041410"/>
    <n v="394229"/>
    <n v="1.78"/>
    <n v="98.42"/>
    <n v="0.98"/>
    <n v="58.82"/>
    <n v="23.53"/>
  </r>
  <r>
    <x v="3"/>
    <x v="3"/>
    <n v="34293000"/>
    <x v="2"/>
    <x v="1"/>
    <n v="158093"/>
    <n v="2058"/>
    <n v="2440767"/>
    <n v="128167"/>
    <n v="1354028"/>
    <n v="298660"/>
    <n v="1.78"/>
    <n v="98.42"/>
    <n v="0.98"/>
    <n v="58.82"/>
    <n v="23.53"/>
  </r>
  <r>
    <x v="3"/>
    <x v="3"/>
    <n v="34293000"/>
    <x v="3"/>
    <x v="1"/>
    <n v="97268"/>
    <n v="1174"/>
    <n v="3803089"/>
    <n v="122700"/>
    <n v="2487969"/>
    <n v="397711"/>
    <n v="1.78"/>
    <n v="98.42"/>
    <n v="0.98"/>
    <n v="58.82"/>
    <n v="23.53"/>
  </r>
  <r>
    <x v="3"/>
    <x v="3"/>
    <n v="34293000"/>
    <x v="4"/>
    <x v="1"/>
    <n v="57714"/>
    <n v="721"/>
    <n v="3782319"/>
    <n v="70106"/>
    <n v="2961283"/>
    <n v="699014"/>
    <n v="1.78"/>
    <n v="98.42"/>
    <n v="0.98"/>
    <n v="58.82"/>
    <n v="23.53"/>
  </r>
  <r>
    <x v="3"/>
    <x v="3"/>
    <n v="34293000"/>
    <x v="5"/>
    <x v="1"/>
    <n v="23228"/>
    <n v="400"/>
    <n v="3043761"/>
    <n v="29249"/>
    <n v="5670404"/>
    <n v="1197727"/>
    <n v="1.78"/>
    <n v="98.42"/>
    <n v="0.98"/>
    <n v="58.82"/>
    <n v="23.53"/>
  </r>
  <r>
    <x v="3"/>
    <x v="3"/>
    <n v="34293000"/>
    <x v="6"/>
    <x v="1"/>
    <n v="12737"/>
    <n v="213"/>
    <n v="1888496"/>
    <n v="15021"/>
    <n v="4046949"/>
    <n v="2424621"/>
    <n v="1.78"/>
    <n v="98.42"/>
    <n v="0.98"/>
    <n v="58.82"/>
    <n v="23.53"/>
  </r>
  <r>
    <x v="3"/>
    <x v="3"/>
    <n v="34293000"/>
    <x v="7"/>
    <x v="1"/>
    <n v="8482"/>
    <n v="124"/>
    <n v="1148675"/>
    <n v="9088"/>
    <n v="1701713"/>
    <n v="2516566"/>
    <n v="1.78"/>
    <n v="98.42"/>
    <n v="0.98"/>
    <n v="58.82"/>
    <n v="23.53"/>
  </r>
  <r>
    <x v="4"/>
    <x v="4"/>
    <n v="119520000"/>
    <x v="0"/>
    <x v="0"/>
    <n v="21"/>
    <n v="1"/>
    <n v="0"/>
    <n v="0"/>
    <n v="0"/>
    <n v="0"/>
    <n v="0.61"/>
    <n v="98.66"/>
    <n v="1.33"/>
    <n v="41.73"/>
    <n v="15.35"/>
  </r>
  <r>
    <x v="4"/>
    <x v="4"/>
    <n v="119520000"/>
    <x v="1"/>
    <x v="0"/>
    <n v="404"/>
    <n v="1"/>
    <n v="22672"/>
    <n v="84"/>
    <n v="0"/>
    <n v="0"/>
    <n v="0.61"/>
    <n v="98.66"/>
    <n v="1.33"/>
    <n v="41.73"/>
    <n v="15.35"/>
  </r>
  <r>
    <x v="4"/>
    <x v="4"/>
    <n v="119520000"/>
    <x v="2"/>
    <x v="0"/>
    <n v="3382"/>
    <n v="21"/>
    <n v="53065"/>
    <n v="1436"/>
    <n v="0"/>
    <n v="0"/>
    <n v="0.61"/>
    <n v="98.66"/>
    <n v="1.33"/>
    <n v="41.73"/>
    <n v="15.35"/>
  </r>
  <r>
    <x v="4"/>
    <x v="4"/>
    <n v="119520000"/>
    <x v="3"/>
    <x v="0"/>
    <n v="6180"/>
    <n v="45"/>
    <n v="145153"/>
    <n v="6024"/>
    <n v="0"/>
    <n v="0"/>
    <n v="0.61"/>
    <n v="98.66"/>
    <n v="1.33"/>
    <n v="41.73"/>
    <n v="15.35"/>
  </r>
  <r>
    <x v="4"/>
    <x v="4"/>
    <n v="119520000"/>
    <x v="4"/>
    <x v="0"/>
    <n v="41000"/>
    <n v="230"/>
    <n v="327282"/>
    <n v="26106"/>
    <n v="0"/>
    <n v="0"/>
    <n v="0.61"/>
    <n v="98.66"/>
    <n v="1.33"/>
    <n v="41.73"/>
    <n v="15.35"/>
  </r>
  <r>
    <x v="4"/>
    <x v="4"/>
    <n v="119520000"/>
    <x v="5"/>
    <x v="0"/>
    <n v="85350"/>
    <n v="396"/>
    <n v="2638989"/>
    <n v="85922"/>
    <n v="0"/>
    <n v="0"/>
    <n v="0.61"/>
    <n v="98.66"/>
    <n v="1.33"/>
    <n v="41.73"/>
    <n v="15.35"/>
  </r>
  <r>
    <x v="4"/>
    <x v="4"/>
    <n v="119520000"/>
    <x v="6"/>
    <x v="0"/>
    <n v="46569"/>
    <n v="210"/>
    <n v="4078989"/>
    <n v="50053"/>
    <n v="0"/>
    <n v="0"/>
    <n v="0.61"/>
    <n v="98.66"/>
    <n v="1.33"/>
    <n v="41.73"/>
    <n v="15.35"/>
  </r>
  <r>
    <x v="4"/>
    <x v="4"/>
    <n v="119520000"/>
    <x v="7"/>
    <x v="0"/>
    <n v="33858"/>
    <n v="186"/>
    <n v="3656873"/>
    <n v="38186"/>
    <n v="0"/>
    <n v="0"/>
    <n v="0.61"/>
    <n v="98.66"/>
    <n v="1.33"/>
    <n v="41.73"/>
    <n v="15.35"/>
  </r>
  <r>
    <x v="4"/>
    <x v="4"/>
    <n v="119520000"/>
    <x v="8"/>
    <x v="0"/>
    <n v="18852"/>
    <n v="174"/>
    <n v="3741408"/>
    <n v="20987"/>
    <n v="0"/>
    <n v="0"/>
    <n v="0.61"/>
    <n v="98.66"/>
    <n v="1.33"/>
    <n v="41.73"/>
    <n v="15.35"/>
  </r>
  <r>
    <x v="4"/>
    <x v="4"/>
    <n v="119520000"/>
    <x v="9"/>
    <x v="0"/>
    <n v="17176"/>
    <n v="133"/>
    <n v="3672291"/>
    <n v="17887"/>
    <n v="0"/>
    <n v="0"/>
    <n v="0.61"/>
    <n v="98.66"/>
    <n v="1.33"/>
    <n v="41.73"/>
    <n v="15.35"/>
  </r>
  <r>
    <x v="4"/>
    <x v="4"/>
    <n v="119520000"/>
    <x v="10"/>
    <x v="1"/>
    <n v="7927"/>
    <n v="104"/>
    <n v="2684928"/>
    <n v="11333"/>
    <n v="148293"/>
    <n v="0"/>
    <n v="0.61"/>
    <n v="98.66"/>
    <n v="1.33"/>
    <n v="41.73"/>
    <n v="15.35"/>
  </r>
  <r>
    <x v="4"/>
    <x v="4"/>
    <n v="119520000"/>
    <x v="11"/>
    <x v="1"/>
    <n v="1815"/>
    <n v="40"/>
    <n v="1412394"/>
    <n v="2576"/>
    <n v="411865"/>
    <n v="79212"/>
    <n v="0.61"/>
    <n v="98.66"/>
    <n v="1.33"/>
    <n v="41.73"/>
    <n v="15.35"/>
  </r>
  <r>
    <x v="4"/>
    <x v="4"/>
    <n v="119520000"/>
    <x v="0"/>
    <x v="1"/>
    <n v="2993"/>
    <n v="35"/>
    <n v="1267426"/>
    <n v="1777"/>
    <n v="1837967"/>
    <n v="356801"/>
    <n v="0.61"/>
    <n v="98.66"/>
    <n v="1.33"/>
    <n v="41.73"/>
    <n v="15.35"/>
  </r>
  <r>
    <x v="4"/>
    <x v="4"/>
    <n v="119520000"/>
    <x v="1"/>
    <x v="1"/>
    <n v="204790"/>
    <n v="984"/>
    <n v="2732420"/>
    <n v="99985"/>
    <n v="3484272"/>
    <n v="649824"/>
    <n v="0.61"/>
    <n v="98.66"/>
    <n v="1.33"/>
    <n v="41.73"/>
    <n v="15.35"/>
  </r>
  <r>
    <x v="4"/>
    <x v="4"/>
    <n v="119520000"/>
    <x v="2"/>
    <x v="1"/>
    <n v="236444"/>
    <n v="2603"/>
    <n v="3476706"/>
    <n v="323006"/>
    <n v="2632065"/>
    <n v="705670"/>
    <n v="0.61"/>
    <n v="98.66"/>
    <n v="1.33"/>
    <n v="41.73"/>
    <n v="15.35"/>
  </r>
  <r>
    <x v="4"/>
    <x v="4"/>
    <n v="119520000"/>
    <x v="3"/>
    <x v="1"/>
    <n v="15153"/>
    <n v="4425"/>
    <n v="3295508"/>
    <n v="25207"/>
    <n v="5169650"/>
    <n v="424038"/>
    <n v="0.61"/>
    <n v="98.66"/>
    <n v="1.33"/>
    <n v="41.73"/>
    <n v="15.35"/>
  </r>
  <r>
    <x v="4"/>
    <x v="4"/>
    <n v="119520000"/>
    <x v="4"/>
    <x v="1"/>
    <n v="2921"/>
    <n v="55"/>
    <n v="4145691"/>
    <n v="4166"/>
    <n v="6979997"/>
    <n v="1677754"/>
    <n v="0.61"/>
    <n v="98.66"/>
    <n v="1.33"/>
    <n v="41.73"/>
    <n v="15.35"/>
  </r>
  <r>
    <x v="4"/>
    <x v="4"/>
    <n v="119520000"/>
    <x v="5"/>
    <x v="1"/>
    <n v="873"/>
    <n v="10"/>
    <n v="4493302"/>
    <n v="1220"/>
    <n v="11076790"/>
    <n v="2384976"/>
    <n v="0.61"/>
    <n v="98.66"/>
    <n v="1.33"/>
    <n v="41.73"/>
    <n v="15.35"/>
  </r>
  <r>
    <x v="4"/>
    <x v="4"/>
    <n v="119520000"/>
    <x v="6"/>
    <x v="1"/>
    <n v="250"/>
    <n v="8"/>
    <n v="4370082"/>
    <n v="288"/>
    <n v="11808552"/>
    <n v="4524787"/>
    <n v="0.61"/>
    <n v="98.66"/>
    <n v="1.33"/>
    <n v="41.73"/>
    <n v="15.35"/>
  </r>
  <r>
    <x v="4"/>
    <x v="4"/>
    <n v="119520000"/>
    <x v="7"/>
    <x v="1"/>
    <n v="140"/>
    <n v="0"/>
    <n v="4316645"/>
    <n v="147"/>
    <n v="6325377"/>
    <n v="7543719"/>
    <n v="0.61"/>
    <n v="98.66"/>
    <n v="1.33"/>
    <n v="41.73"/>
    <n v="15.35"/>
  </r>
  <r>
    <x v="5"/>
    <x v="5"/>
    <n v="1179000"/>
    <x v="0"/>
    <x v="0"/>
    <n v="15"/>
    <n v="0"/>
    <n v="0"/>
    <n v="0"/>
    <n v="0"/>
    <n v="0"/>
    <n v="5.54"/>
    <n v="98.69"/>
    <n v="1.25"/>
    <n v="78.540000000000006"/>
    <n v="46.39"/>
  </r>
  <r>
    <x v="5"/>
    <x v="5"/>
    <n v="1179000"/>
    <x v="1"/>
    <x v="0"/>
    <n v="59"/>
    <n v="0"/>
    <n v="1147"/>
    <n v="18"/>
    <n v="0"/>
    <n v="0"/>
    <n v="5.54"/>
    <n v="98.69"/>
    <n v="1.25"/>
    <n v="78.540000000000006"/>
    <n v="46.39"/>
  </r>
  <r>
    <x v="5"/>
    <x v="5"/>
    <n v="1179000"/>
    <x v="2"/>
    <x v="0"/>
    <n v="219"/>
    <n v="4"/>
    <n v="3638"/>
    <n v="181"/>
    <n v="0"/>
    <n v="0"/>
    <n v="5.54"/>
    <n v="98.69"/>
    <n v="1.25"/>
    <n v="78.540000000000006"/>
    <n v="46.39"/>
  </r>
  <r>
    <x v="5"/>
    <x v="5"/>
    <n v="1179000"/>
    <x v="3"/>
    <x v="0"/>
    <n v="147"/>
    <n v="2"/>
    <n v="2904"/>
    <n v="165"/>
    <n v="0"/>
    <n v="0"/>
    <n v="5.54"/>
    <n v="98.69"/>
    <n v="1.25"/>
    <n v="78.540000000000006"/>
    <n v="46.39"/>
  </r>
  <r>
    <x v="5"/>
    <x v="5"/>
    <n v="1179000"/>
    <x v="4"/>
    <x v="0"/>
    <n v="611"/>
    <n v="9"/>
    <n v="6270"/>
    <n v="303"/>
    <n v="0"/>
    <n v="0"/>
    <n v="5.54"/>
    <n v="98.69"/>
    <n v="1.25"/>
    <n v="78.540000000000006"/>
    <n v="46.39"/>
  </r>
  <r>
    <x v="5"/>
    <x v="5"/>
    <n v="1179000"/>
    <x v="5"/>
    <x v="0"/>
    <n v="3295"/>
    <n v="41"/>
    <n v="16418"/>
    <n v="1764"/>
    <n v="0"/>
    <n v="0"/>
    <n v="5.54"/>
    <n v="98.69"/>
    <n v="1.25"/>
    <n v="78.540000000000006"/>
    <n v="46.39"/>
  </r>
  <r>
    <x v="5"/>
    <x v="5"/>
    <n v="1179000"/>
    <x v="6"/>
    <x v="0"/>
    <n v="7592"/>
    <n v="106"/>
    <n v="47112"/>
    <n v="7382"/>
    <n v="0"/>
    <n v="0"/>
    <n v="5.54"/>
    <n v="98.69"/>
    <n v="1.25"/>
    <n v="78.540000000000006"/>
    <n v="46.39"/>
  </r>
  <r>
    <x v="5"/>
    <x v="5"/>
    <n v="1179000"/>
    <x v="7"/>
    <x v="0"/>
    <n v="2480"/>
    <n v="64"/>
    <n v="29526"/>
    <n v="3738"/>
    <n v="0"/>
    <n v="0"/>
    <n v="5.54"/>
    <n v="98.69"/>
    <n v="1.25"/>
    <n v="78.540000000000006"/>
    <n v="46.39"/>
  </r>
  <r>
    <x v="5"/>
    <x v="5"/>
    <n v="1179000"/>
    <x v="8"/>
    <x v="0"/>
    <n v="2991"/>
    <n v="51"/>
    <n v="35311"/>
    <n v="2519"/>
    <n v="0"/>
    <n v="0"/>
    <n v="5.54"/>
    <n v="98.69"/>
    <n v="1.25"/>
    <n v="78.540000000000006"/>
    <n v="46.39"/>
  </r>
  <r>
    <x v="5"/>
    <x v="5"/>
    <n v="1179000"/>
    <x v="9"/>
    <x v="0"/>
    <n v="2339"/>
    <n v="40"/>
    <n v="38860"/>
    <n v="2975"/>
    <n v="0"/>
    <n v="0"/>
    <n v="5.54"/>
    <n v="98.69"/>
    <n v="1.25"/>
    <n v="78.540000000000006"/>
    <n v="46.39"/>
  </r>
  <r>
    <x v="5"/>
    <x v="5"/>
    <n v="1179000"/>
    <x v="10"/>
    <x v="1"/>
    <n v="1177"/>
    <n v="17"/>
    <n v="35060"/>
    <n v="1381"/>
    <n v="3447"/>
    <n v="0"/>
    <n v="5.54"/>
    <n v="98.69"/>
    <n v="1.25"/>
    <n v="78.540000000000006"/>
    <n v="46.39"/>
  </r>
  <r>
    <x v="5"/>
    <x v="5"/>
    <n v="1179000"/>
    <x v="11"/>
    <x v="1"/>
    <n v="845"/>
    <n v="18"/>
    <n v="38187"/>
    <n v="611"/>
    <n v="17443"/>
    <n v="1712"/>
    <n v="5.54"/>
    <n v="98.69"/>
    <n v="1.25"/>
    <n v="78.540000000000006"/>
    <n v="46.39"/>
  </r>
  <r>
    <x v="5"/>
    <x v="5"/>
    <n v="1179000"/>
    <x v="0"/>
    <x v="1"/>
    <n v="5229"/>
    <n v="27"/>
    <n v="57472"/>
    <n v="2665"/>
    <n v="45140"/>
    <n v="9839"/>
    <n v="5.54"/>
    <n v="98.69"/>
    <n v="1.25"/>
    <n v="78.540000000000006"/>
    <n v="46.39"/>
  </r>
  <r>
    <x v="5"/>
    <x v="5"/>
    <n v="1179000"/>
    <x v="1"/>
    <x v="1"/>
    <n v="15648"/>
    <n v="99"/>
    <n v="92710"/>
    <n v="11561"/>
    <n v="94041"/>
    <n v="36867"/>
    <n v="5.54"/>
    <n v="98.69"/>
    <n v="1.25"/>
    <n v="78.540000000000006"/>
    <n v="46.39"/>
  </r>
  <r>
    <x v="5"/>
    <x v="5"/>
    <n v="1179000"/>
    <x v="2"/>
    <x v="1"/>
    <n v="17399"/>
    <n v="275"/>
    <n v="103854"/>
    <n v="22263"/>
    <n v="114351"/>
    <n v="26483"/>
    <n v="5.54"/>
    <n v="98.69"/>
    <n v="1.25"/>
    <n v="78.540000000000006"/>
    <n v="46.39"/>
  </r>
  <r>
    <x v="5"/>
    <x v="5"/>
    <n v="1179000"/>
    <x v="3"/>
    <x v="1"/>
    <n v="1624"/>
    <n v="55"/>
    <n v="58703"/>
    <n v="3182"/>
    <n v="164879"/>
    <n v="12675"/>
    <n v="5.54"/>
    <n v="98.69"/>
    <n v="1.25"/>
    <n v="78.540000000000006"/>
    <n v="46.39"/>
  </r>
  <r>
    <x v="5"/>
    <x v="5"/>
    <n v="1179000"/>
    <x v="4"/>
    <x v="1"/>
    <n v="283"/>
    <n v="3"/>
    <n v="46719"/>
    <n v="403"/>
    <n v="203527"/>
    <n v="107802"/>
    <n v="5.54"/>
    <n v="98.69"/>
    <n v="1.25"/>
    <n v="78.540000000000006"/>
    <n v="46.39"/>
  </r>
  <r>
    <x v="5"/>
    <x v="5"/>
    <n v="1179000"/>
    <x v="5"/>
    <x v="1"/>
    <n v="3152"/>
    <n v="2"/>
    <n v="57984"/>
    <n v="3141"/>
    <n v="164238"/>
    <n v="113011"/>
    <n v="5.54"/>
    <n v="98.69"/>
    <n v="1.25"/>
    <n v="78.540000000000006"/>
    <n v="46.39"/>
  </r>
  <r>
    <x v="5"/>
    <x v="5"/>
    <n v="1179000"/>
    <x v="6"/>
    <x v="1"/>
    <n v="125"/>
    <n v="6"/>
    <n v="61730"/>
    <n v="118"/>
    <n v="93919"/>
    <n v="140670"/>
    <n v="5.54"/>
    <n v="98.69"/>
    <n v="1.25"/>
    <n v="78.540000000000006"/>
    <n v="46.39"/>
  </r>
  <r>
    <x v="5"/>
    <x v="5"/>
    <n v="1179000"/>
    <x v="7"/>
    <x v="1"/>
    <n v="121"/>
    <n v="1"/>
    <n v="59246"/>
    <n v="125"/>
    <n v="25050"/>
    <n v="97922"/>
    <n v="5.54"/>
    <n v="98.69"/>
    <n v="1.25"/>
    <n v="78.540000000000006"/>
    <n v="46.39"/>
  </r>
  <r>
    <x v="6"/>
    <x v="6"/>
    <n v="28724000"/>
    <x v="0"/>
    <x v="0"/>
    <n v="9"/>
    <n v="0"/>
    <n v="0"/>
    <n v="2"/>
    <n v="0"/>
    <n v="0"/>
    <n v="3.5"/>
    <n v="98.62"/>
    <n v="1.35"/>
    <n v="51.7"/>
    <n v="25.56"/>
  </r>
  <r>
    <x v="6"/>
    <x v="6"/>
    <n v="28724000"/>
    <x v="1"/>
    <x v="0"/>
    <n v="31"/>
    <n v="0"/>
    <n v="17541"/>
    <n v="34"/>
    <n v="0"/>
    <n v="0"/>
    <n v="3.5"/>
    <n v="98.62"/>
    <n v="1.35"/>
    <n v="51.7"/>
    <n v="25.56"/>
  </r>
  <r>
    <x v="6"/>
    <x v="6"/>
    <n v="28724000"/>
    <x v="2"/>
    <x v="0"/>
    <n v="458"/>
    <n v="1"/>
    <n v="51611"/>
    <n v="78"/>
    <n v="0"/>
    <n v="0"/>
    <n v="3.5"/>
    <n v="98.62"/>
    <n v="1.35"/>
    <n v="51.7"/>
    <n v="25.56"/>
  </r>
  <r>
    <x v="6"/>
    <x v="6"/>
    <n v="28724000"/>
    <x v="3"/>
    <x v="0"/>
    <n v="2360"/>
    <n v="12"/>
    <n v="91498"/>
    <n v="2136"/>
    <n v="0"/>
    <n v="0"/>
    <n v="3.5"/>
    <n v="98.62"/>
    <n v="1.35"/>
    <n v="51.7"/>
    <n v="25.56"/>
  </r>
  <r>
    <x v="6"/>
    <x v="6"/>
    <n v="28724000"/>
    <x v="4"/>
    <x v="0"/>
    <n v="6334"/>
    <n v="41"/>
    <n v="155477"/>
    <n v="3980"/>
    <n v="0"/>
    <n v="0"/>
    <n v="3.5"/>
    <n v="98.62"/>
    <n v="1.35"/>
    <n v="51.7"/>
    <n v="25.56"/>
  </r>
  <r>
    <x v="6"/>
    <x v="6"/>
    <n v="28724000"/>
    <x v="5"/>
    <x v="0"/>
    <n v="22311"/>
    <n v="223"/>
    <n v="266413"/>
    <n v="10759"/>
    <n v="0"/>
    <n v="0"/>
    <n v="3.5"/>
    <n v="98.62"/>
    <n v="1.35"/>
    <n v="51.7"/>
    <n v="25.56"/>
  </r>
  <r>
    <x v="6"/>
    <x v="6"/>
    <n v="28724000"/>
    <x v="6"/>
    <x v="0"/>
    <n v="82099"/>
    <n v="680"/>
    <n v="524072"/>
    <n v="64729"/>
    <n v="0"/>
    <n v="0"/>
    <n v="3.5"/>
    <n v="98.62"/>
    <n v="1.35"/>
    <n v="51.7"/>
    <n v="25.56"/>
  </r>
  <r>
    <x v="6"/>
    <x v="6"/>
    <n v="28724000"/>
    <x v="7"/>
    <x v="0"/>
    <n v="73668"/>
    <n v="1144"/>
    <n v="702834"/>
    <n v="81361"/>
    <n v="0"/>
    <n v="0"/>
    <n v="3.5"/>
    <n v="98.62"/>
    <n v="1.35"/>
    <n v="51.7"/>
    <n v="25.56"/>
  </r>
  <r>
    <x v="6"/>
    <x v="6"/>
    <n v="28724000"/>
    <x v="8"/>
    <x v="0"/>
    <n v="50052"/>
    <n v="760"/>
    <n v="754160"/>
    <n v="51747"/>
    <n v="0"/>
    <n v="0"/>
    <n v="3.5"/>
    <n v="98.62"/>
    <n v="1.35"/>
    <n v="51.7"/>
    <n v="25.56"/>
  </r>
  <r>
    <x v="6"/>
    <x v="6"/>
    <n v="28724000"/>
    <x v="9"/>
    <x v="0"/>
    <n v="42253"/>
    <n v="510"/>
    <n v="951101"/>
    <n v="49943"/>
    <n v="0"/>
    <n v="0"/>
    <n v="3.5"/>
    <n v="98.62"/>
    <n v="1.35"/>
    <n v="51.7"/>
    <n v="25.56"/>
  </r>
  <r>
    <x v="6"/>
    <x v="6"/>
    <n v="28724000"/>
    <x v="10"/>
    <x v="1"/>
    <n v="25792"/>
    <n v="330"/>
    <n v="705597"/>
    <n v="32570"/>
    <n v="72704"/>
    <n v="0"/>
    <n v="3.5"/>
    <n v="98.62"/>
    <n v="1.35"/>
    <n v="51.7"/>
    <n v="25.56"/>
  </r>
  <r>
    <x v="6"/>
    <x v="6"/>
    <n v="28724000"/>
    <x v="11"/>
    <x v="1"/>
    <n v="7193"/>
    <n v="134"/>
    <n v="591969"/>
    <n v="8612"/>
    <n v="305130"/>
    <n v="51791"/>
    <n v="3.5"/>
    <n v="98.62"/>
    <n v="1.35"/>
    <n v="51.7"/>
    <n v="25.56"/>
  </r>
  <r>
    <x v="6"/>
    <x v="6"/>
    <n v="28724000"/>
    <x v="0"/>
    <x v="1"/>
    <n v="36627"/>
    <n v="335"/>
    <n v="945535"/>
    <n v="13537"/>
    <n v="1247092"/>
    <n v="265388"/>
    <n v="3.5"/>
    <n v="98.62"/>
    <n v="1.35"/>
    <n v="51.7"/>
    <n v="25.56"/>
  </r>
  <r>
    <x v="6"/>
    <x v="6"/>
    <n v="28724000"/>
    <x v="1"/>
    <x v="1"/>
    <n v="379513"/>
    <n v="4411"/>
    <n v="1448692"/>
    <n v="281673"/>
    <n v="3228173"/>
    <n v="400821"/>
    <n v="3.5"/>
    <n v="98.62"/>
    <n v="1.35"/>
    <n v="51.7"/>
    <n v="25.56"/>
  </r>
  <r>
    <x v="6"/>
    <x v="6"/>
    <n v="28724000"/>
    <x v="2"/>
    <x v="1"/>
    <n v="242763"/>
    <n v="4467"/>
    <n v="1918743"/>
    <n v="321513"/>
    <n v="1039090"/>
    <n v="387870"/>
    <n v="3.5"/>
    <n v="98.62"/>
    <n v="1.35"/>
    <n v="51.7"/>
    <n v="25.56"/>
  </r>
  <r>
    <x v="6"/>
    <x v="6"/>
    <n v="28724000"/>
    <x v="3"/>
    <x v="1"/>
    <n v="23017"/>
    <n v="391"/>
    <n v="1224994"/>
    <n v="52403"/>
    <n v="2034231"/>
    <n v="494807"/>
    <n v="3.5"/>
    <n v="98.62"/>
    <n v="1.35"/>
    <n v="51.7"/>
    <n v="25.56"/>
  </r>
  <r>
    <x v="6"/>
    <x v="6"/>
    <n v="28724000"/>
    <x v="4"/>
    <x v="1"/>
    <n v="7528"/>
    <n v="85"/>
    <n v="1043996"/>
    <n v="11544"/>
    <n v="1708527"/>
    <n v="745641"/>
    <n v="3.5"/>
    <n v="98.62"/>
    <n v="1.35"/>
    <n v="51.7"/>
    <n v="25.56"/>
  </r>
  <r>
    <x v="6"/>
    <x v="6"/>
    <n v="28724000"/>
    <x v="5"/>
    <x v="1"/>
    <n v="2443"/>
    <n v="31"/>
    <n v="991494"/>
    <n v="3863"/>
    <n v="1115721"/>
    <n v="913820"/>
    <n v="3.5"/>
    <n v="98.62"/>
    <n v="1.35"/>
    <n v="51.7"/>
    <n v="25.56"/>
  </r>
  <r>
    <x v="6"/>
    <x v="6"/>
    <n v="28724000"/>
    <x v="6"/>
    <x v="1"/>
    <n v="906"/>
    <n v="11"/>
    <n v="739174"/>
    <n v="1007"/>
    <n v="2333762"/>
    <n v="2018962"/>
    <n v="3.5"/>
    <n v="98.62"/>
    <n v="1.35"/>
    <n v="51.7"/>
    <n v="25.56"/>
  </r>
  <r>
    <x v="6"/>
    <x v="6"/>
    <n v="28724000"/>
    <x v="7"/>
    <x v="1"/>
    <n v="695"/>
    <n v="11"/>
    <n v="584609"/>
    <n v="668"/>
    <n v="1767252"/>
    <n v="2064173"/>
    <n v="3.5"/>
    <n v="98.62"/>
    <n v="1.35"/>
    <n v="51.7"/>
    <n v="25.56"/>
  </r>
  <r>
    <x v="7"/>
    <x v="7"/>
    <n v="19814000"/>
    <x v="0"/>
    <x v="0"/>
    <n v="120"/>
    <n v="2"/>
    <n v="0"/>
    <n v="6"/>
    <n v="0"/>
    <n v="0"/>
    <n v="7.27"/>
    <n v="98.23"/>
    <n v="1.74"/>
    <n v="65.89"/>
    <n v="37.479999999999997"/>
  </r>
  <r>
    <x v="7"/>
    <x v="7"/>
    <n v="19814000"/>
    <x v="1"/>
    <x v="0"/>
    <n v="3395"/>
    <n v="57"/>
    <n v="47225"/>
    <n v="1088"/>
    <n v="0"/>
    <n v="0"/>
    <n v="7.27"/>
    <n v="98.23"/>
    <n v="1.74"/>
    <n v="65.89"/>
    <n v="37.479999999999997"/>
  </r>
  <r>
    <x v="7"/>
    <x v="7"/>
    <n v="19814000"/>
    <x v="2"/>
    <x v="0"/>
    <n v="16329"/>
    <n v="414"/>
    <n v="165559"/>
    <n v="7384"/>
    <n v="0"/>
    <n v="0"/>
    <n v="7.27"/>
    <n v="98.23"/>
    <n v="1.74"/>
    <n v="65.89"/>
    <n v="37.479999999999997"/>
  </r>
  <r>
    <x v="7"/>
    <x v="7"/>
    <n v="19814000"/>
    <x v="3"/>
    <x v="0"/>
    <n v="67516"/>
    <n v="2269"/>
    <n v="318968"/>
    <n v="49870"/>
    <n v="0"/>
    <n v="0"/>
    <n v="7.27"/>
    <n v="98.23"/>
    <n v="1.74"/>
    <n v="65.89"/>
    <n v="37.479999999999997"/>
  </r>
  <r>
    <x v="7"/>
    <x v="7"/>
    <n v="19814000"/>
    <x v="4"/>
    <x v="0"/>
    <n v="48238"/>
    <n v="1221"/>
    <n v="501033"/>
    <n v="62582"/>
    <n v="0"/>
    <n v="0"/>
    <n v="7.27"/>
    <n v="98.23"/>
    <n v="1.74"/>
    <n v="65.89"/>
    <n v="37.479999999999997"/>
  </r>
  <r>
    <x v="7"/>
    <x v="7"/>
    <n v="19814000"/>
    <x v="5"/>
    <x v="0"/>
    <n v="39150"/>
    <n v="481"/>
    <n v="550700"/>
    <n v="34748"/>
    <n v="0"/>
    <n v="0"/>
    <n v="7.27"/>
    <n v="98.23"/>
    <n v="1.74"/>
    <n v="65.89"/>
    <n v="37.479999999999997"/>
  </r>
  <r>
    <x v="7"/>
    <x v="7"/>
    <n v="19814000"/>
    <x v="6"/>
    <x v="0"/>
    <n v="104967"/>
    <n v="917"/>
    <n v="1496480"/>
    <n v="91768"/>
    <n v="0"/>
    <n v="0"/>
    <n v="7.27"/>
    <n v="98.23"/>
    <n v="1.74"/>
    <n v="65.89"/>
    <n v="37.479999999999997"/>
  </r>
  <r>
    <x v="7"/>
    <x v="7"/>
    <n v="19814000"/>
    <x v="7"/>
    <x v="0"/>
    <n v="106991"/>
    <n v="1150"/>
    <n v="1600730"/>
    <n v="100030"/>
    <n v="0"/>
    <n v="0"/>
    <n v="7.27"/>
    <n v="98.23"/>
    <n v="1.74"/>
    <n v="65.89"/>
    <n v="37.479999999999997"/>
  </r>
  <r>
    <x v="7"/>
    <x v="7"/>
    <n v="19814000"/>
    <x v="8"/>
    <x v="0"/>
    <n v="183668"/>
    <n v="2663"/>
    <n v="1607370"/>
    <n v="180839"/>
    <n v="0"/>
    <n v="0"/>
    <n v="7.27"/>
    <n v="98.23"/>
    <n v="1.74"/>
    <n v="65.89"/>
    <n v="37.479999999999997"/>
  </r>
  <r>
    <x v="7"/>
    <x v="7"/>
    <n v="19814000"/>
    <x v="9"/>
    <x v="0"/>
    <n v="54995"/>
    <n v="1362"/>
    <n v="2371765"/>
    <n v="81007"/>
    <n v="0"/>
    <n v="0"/>
    <n v="7.27"/>
    <n v="98.23"/>
    <n v="1.74"/>
    <n v="65.89"/>
    <n v="37.479999999999997"/>
  </r>
  <r>
    <x v="7"/>
    <x v="7"/>
    <n v="19814000"/>
    <x v="10"/>
    <x v="1"/>
    <n v="9727"/>
    <n v="317"/>
    <n v="2081596"/>
    <n v="13560"/>
    <n v="56818"/>
    <n v="0"/>
    <n v="7.27"/>
    <n v="98.23"/>
    <n v="1.74"/>
    <n v="65.89"/>
    <n v="37.479999999999997"/>
  </r>
  <r>
    <x v="7"/>
    <x v="7"/>
    <n v="19814000"/>
    <x v="11"/>
    <x v="1"/>
    <n v="4193"/>
    <n v="57"/>
    <n v="1639273"/>
    <n v="4162"/>
    <n v="316088"/>
    <n v="37053"/>
    <n v="7.27"/>
    <n v="98.23"/>
    <n v="1.74"/>
    <n v="65.89"/>
    <n v="37.479999999999997"/>
  </r>
  <r>
    <x v="7"/>
    <x v="7"/>
    <n v="19814000"/>
    <x v="0"/>
    <x v="1"/>
    <n v="23141"/>
    <n v="117"/>
    <n v="2194963"/>
    <n v="15521"/>
    <n v="641293"/>
    <n v="214400"/>
    <n v="7.27"/>
    <n v="98.23"/>
    <n v="1.74"/>
    <n v="65.89"/>
    <n v="37.479999999999997"/>
  </r>
  <r>
    <x v="7"/>
    <x v="7"/>
    <n v="19814000"/>
    <x v="1"/>
    <x v="1"/>
    <n v="486903"/>
    <n v="5120"/>
    <n v="2576123"/>
    <n v="391260"/>
    <n v="1567597"/>
    <n v="438879"/>
    <n v="7.27"/>
    <n v="98.23"/>
    <n v="1.74"/>
    <n v="65.89"/>
    <n v="37.479999999999997"/>
  </r>
  <r>
    <x v="7"/>
    <x v="7"/>
    <n v="19814000"/>
    <x v="2"/>
    <x v="1"/>
    <n v="276907"/>
    <n v="8090"/>
    <n v="2150495"/>
    <n v="357138"/>
    <n v="1603276"/>
    <n v="534002"/>
    <n v="7.27"/>
    <n v="98.23"/>
    <n v="1.74"/>
    <n v="65.89"/>
    <n v="37.479999999999997"/>
  </r>
  <r>
    <x v="7"/>
    <x v="7"/>
    <n v="19814000"/>
    <x v="3"/>
    <x v="1"/>
    <n v="7948"/>
    <n v="740"/>
    <n v="2180824"/>
    <n v="16869"/>
    <n v="1903809"/>
    <n v="580321"/>
    <n v="7.27"/>
    <n v="98.23"/>
    <n v="1.74"/>
    <n v="65.89"/>
    <n v="37.479999999999997"/>
  </r>
  <r>
    <x v="7"/>
    <x v="7"/>
    <n v="19814000"/>
    <x v="4"/>
    <x v="1"/>
    <n v="2077"/>
    <n v="76"/>
    <n v="2183133"/>
    <n v="2799"/>
    <n v="1337691"/>
    <n v="862602"/>
    <n v="7.27"/>
    <n v="98.23"/>
    <n v="1.74"/>
    <n v="65.89"/>
    <n v="37.479999999999997"/>
  </r>
  <r>
    <x v="7"/>
    <x v="7"/>
    <n v="19814000"/>
    <x v="5"/>
    <x v="1"/>
    <n v="1499"/>
    <n v="29"/>
    <n v="2012565"/>
    <n v="1702"/>
    <n v="2230866"/>
    <n v="1193880"/>
    <n v="7.27"/>
    <n v="98.23"/>
    <n v="1.74"/>
    <n v="65.89"/>
    <n v="37.479999999999997"/>
  </r>
  <r>
    <x v="7"/>
    <x v="7"/>
    <n v="19814000"/>
    <x v="6"/>
    <x v="1"/>
    <n v="1104"/>
    <n v="5"/>
    <n v="1990057"/>
    <n v="1048"/>
    <n v="2411294"/>
    <n v="1949439"/>
    <n v="7.27"/>
    <n v="98.23"/>
    <n v="1.74"/>
    <n v="65.89"/>
    <n v="37.479999999999997"/>
  </r>
  <r>
    <x v="7"/>
    <x v="7"/>
    <n v="19814000"/>
    <x v="7"/>
    <x v="1"/>
    <n v="1002"/>
    <n v="4"/>
    <n v="1758894"/>
    <n v="1050"/>
    <n v="986904"/>
    <n v="1614828"/>
    <n v="7.27"/>
    <n v="98.23"/>
    <n v="1.74"/>
    <n v="65.89"/>
    <n v="37.479999999999997"/>
  </r>
  <r>
    <x v="8"/>
    <x v="8"/>
    <n v="959000"/>
    <x v="1"/>
    <x v="0"/>
    <n v="0"/>
    <n v="0"/>
    <n v="3464"/>
    <n v="0"/>
    <n v="0"/>
    <n v="0"/>
    <n v="1.1100000000000001"/>
    <n v="99.65"/>
    <n v="0.04"/>
    <n v="68.900000000000006"/>
    <n v="38.61"/>
  </r>
  <r>
    <x v="8"/>
    <x v="8"/>
    <n v="959000"/>
    <x v="2"/>
    <x v="0"/>
    <n v="2"/>
    <n v="0"/>
    <n v="8013"/>
    <n v="1"/>
    <n v="0"/>
    <n v="0"/>
    <n v="1.1100000000000001"/>
    <n v="99.65"/>
    <n v="0.04"/>
    <n v="68.900000000000006"/>
    <n v="38.61"/>
  </r>
  <r>
    <x v="8"/>
    <x v="8"/>
    <n v="959000"/>
    <x v="3"/>
    <x v="0"/>
    <n v="211"/>
    <n v="0"/>
    <n v="20554"/>
    <n v="81"/>
    <n v="0"/>
    <n v="0"/>
    <n v="1.1100000000000001"/>
    <n v="99.65"/>
    <n v="0.04"/>
    <n v="68.900000000000006"/>
    <n v="38.61"/>
  </r>
  <r>
    <x v="8"/>
    <x v="8"/>
    <n v="959000"/>
    <x v="4"/>
    <x v="0"/>
    <n v="936"/>
    <n v="2"/>
    <n v="10372"/>
    <n v="643"/>
    <n v="0"/>
    <n v="0"/>
    <n v="1.1100000000000001"/>
    <n v="99.65"/>
    <n v="0.04"/>
    <n v="68.900000000000006"/>
    <n v="38.61"/>
  </r>
  <r>
    <x v="8"/>
    <x v="8"/>
    <n v="959000"/>
    <x v="5"/>
    <x v="0"/>
    <n v="1218"/>
    <n v="0"/>
    <n v="11791"/>
    <n v="1356"/>
    <n v="0"/>
    <n v="0"/>
    <n v="1.1100000000000001"/>
    <n v="99.65"/>
    <n v="0.04"/>
    <n v="68.900000000000006"/>
    <n v="38.61"/>
  </r>
  <r>
    <x v="8"/>
    <x v="8"/>
    <n v="959000"/>
    <x v="6"/>
    <x v="0"/>
    <n v="673"/>
    <n v="0"/>
    <n v="11759"/>
    <n v="821"/>
    <n v="0"/>
    <n v="0"/>
    <n v="1.1100000000000001"/>
    <n v="99.65"/>
    <n v="0.04"/>
    <n v="68.900000000000006"/>
    <n v="38.61"/>
  </r>
  <r>
    <x v="8"/>
    <x v="8"/>
    <n v="959000"/>
    <x v="7"/>
    <x v="0"/>
    <n v="209"/>
    <n v="0"/>
    <n v="6457"/>
    <n v="279"/>
    <n v="0"/>
    <n v="0"/>
    <n v="1.1100000000000001"/>
    <n v="99.65"/>
    <n v="0.04"/>
    <n v="68.900000000000006"/>
    <n v="38.61"/>
  </r>
  <r>
    <x v="8"/>
    <x v="8"/>
    <n v="959000"/>
    <x v="8"/>
    <x v="0"/>
    <n v="78"/>
    <n v="0"/>
    <n v="0"/>
    <n v="96"/>
    <n v="0"/>
    <n v="0"/>
    <n v="1.1100000000000001"/>
    <n v="99.65"/>
    <n v="0.04"/>
    <n v="68.900000000000006"/>
    <n v="38.61"/>
  </r>
  <r>
    <x v="8"/>
    <x v="8"/>
    <n v="959000"/>
    <x v="9"/>
    <x v="0"/>
    <n v="37"/>
    <n v="0"/>
    <n v="0"/>
    <n v="43"/>
    <n v="0"/>
    <n v="0"/>
    <n v="1.1100000000000001"/>
    <n v="99.65"/>
    <n v="0.04"/>
    <n v="68.900000000000006"/>
    <n v="38.61"/>
  </r>
  <r>
    <x v="8"/>
    <x v="8"/>
    <n v="959000"/>
    <x v="10"/>
    <x v="1"/>
    <n v="16"/>
    <n v="0"/>
    <n v="0"/>
    <n v="22"/>
    <n v="1083"/>
    <n v="0"/>
    <n v="1.1100000000000001"/>
    <n v="99.65"/>
    <n v="0.04"/>
    <n v="68.900000000000006"/>
    <n v="38.61"/>
  </r>
  <r>
    <x v="8"/>
    <x v="8"/>
    <n v="959000"/>
    <x v="11"/>
    <x v="1"/>
    <n v="8"/>
    <n v="0"/>
    <n v="0"/>
    <n v="11"/>
    <n v="6640"/>
    <n v="719"/>
    <n v="1.1100000000000001"/>
    <n v="99.65"/>
    <n v="0.04"/>
    <n v="68.900000000000006"/>
    <n v="38.61"/>
  </r>
  <r>
    <x v="8"/>
    <x v="8"/>
    <n v="959000"/>
    <x v="0"/>
    <x v="1"/>
    <n v="240"/>
    <n v="0"/>
    <n v="0"/>
    <n v="80"/>
    <n v="15896"/>
    <n v="3728"/>
    <n v="1.1100000000000001"/>
    <n v="99.65"/>
    <n v="0.04"/>
    <n v="68.900000000000006"/>
    <n v="38.61"/>
  </r>
  <r>
    <x v="8"/>
    <x v="8"/>
    <n v="959000"/>
    <x v="1"/>
    <x v="1"/>
    <n v="4033"/>
    <n v="2"/>
    <n v="0"/>
    <n v="2113"/>
    <n v="55739"/>
    <n v="11691"/>
    <n v="1.1100000000000001"/>
    <n v="99.65"/>
    <n v="0.04"/>
    <n v="68.900000000000006"/>
    <n v="38.61"/>
  </r>
  <r>
    <x v="8"/>
    <x v="8"/>
    <n v="959000"/>
    <x v="2"/>
    <x v="1"/>
    <n v="2619"/>
    <n v="0"/>
    <n v="0"/>
    <n v="4400"/>
    <n v="90697"/>
    <n v="9836"/>
    <n v="1.1100000000000001"/>
    <n v="99.65"/>
    <n v="0.04"/>
    <n v="68.900000000000006"/>
    <n v="38.61"/>
  </r>
  <r>
    <x v="8"/>
    <x v="8"/>
    <n v="959000"/>
    <x v="3"/>
    <x v="1"/>
    <n v="283"/>
    <n v="0"/>
    <n v="0"/>
    <n v="538"/>
    <n v="217027"/>
    <n v="14260"/>
    <n v="1.1100000000000001"/>
    <n v="99.65"/>
    <n v="0.04"/>
    <n v="68.900000000000006"/>
    <n v="38.61"/>
  </r>
  <r>
    <x v="8"/>
    <x v="8"/>
    <n v="959000"/>
    <x v="4"/>
    <x v="1"/>
    <n v="90"/>
    <n v="0"/>
    <n v="0"/>
    <n v="105"/>
    <n v="169543"/>
    <n v="34583"/>
    <n v="1.1100000000000001"/>
    <n v="99.65"/>
    <n v="0.04"/>
    <n v="68.900000000000006"/>
    <n v="38.61"/>
  </r>
  <r>
    <x v="8"/>
    <x v="8"/>
    <n v="959000"/>
    <x v="5"/>
    <x v="1"/>
    <n v="13"/>
    <n v="0"/>
    <n v="0"/>
    <n v="38"/>
    <n v="60556"/>
    <n v="66332"/>
    <n v="1.1100000000000001"/>
    <n v="99.65"/>
    <n v="0.04"/>
    <n v="68.900000000000006"/>
    <n v="38.61"/>
  </r>
  <r>
    <x v="8"/>
    <x v="8"/>
    <n v="959000"/>
    <x v="6"/>
    <x v="1"/>
    <n v="7"/>
    <n v="0"/>
    <n v="0"/>
    <n v="11"/>
    <n v="28638"/>
    <n v="135342"/>
    <n v="1.1100000000000001"/>
    <n v="99.65"/>
    <n v="0.04"/>
    <n v="68.900000000000006"/>
    <n v="38.61"/>
  </r>
  <r>
    <x v="8"/>
    <x v="8"/>
    <n v="959000"/>
    <x v="7"/>
    <x v="1"/>
    <n v="8"/>
    <n v="0"/>
    <n v="0"/>
    <n v="6"/>
    <n v="14934"/>
    <n v="93764"/>
    <n v="1.1100000000000001"/>
    <n v="99.65"/>
    <n v="0.04"/>
    <n v="68.900000000000006"/>
    <n v="38.61"/>
  </r>
  <r>
    <x v="9"/>
    <x v="9"/>
    <n v="1540000"/>
    <x v="0"/>
    <x v="0"/>
    <n v="5"/>
    <n v="0"/>
    <n v="0"/>
    <n v="0"/>
    <n v="0"/>
    <n v="0"/>
    <n v="11.57"/>
    <n v="97.91"/>
    <n v="1.89"/>
    <n v="81.98"/>
    <n v="59.16"/>
  </r>
  <r>
    <x v="9"/>
    <x v="9"/>
    <n v="1540000"/>
    <x v="1"/>
    <x v="0"/>
    <n v="2"/>
    <n v="0"/>
    <n v="2031"/>
    <n v="7"/>
    <n v="0"/>
    <n v="0"/>
    <n v="11.57"/>
    <n v="97.91"/>
    <n v="1.89"/>
    <n v="81.98"/>
    <n v="59.16"/>
  </r>
  <r>
    <x v="9"/>
    <x v="9"/>
    <n v="1540000"/>
    <x v="2"/>
    <x v="0"/>
    <n v="64"/>
    <n v="0"/>
    <n v="17460"/>
    <n v="37"/>
    <n v="0"/>
    <n v="0"/>
    <n v="11.57"/>
    <n v="97.91"/>
    <n v="1.89"/>
    <n v="81.98"/>
    <n v="59.16"/>
  </r>
  <r>
    <x v="9"/>
    <x v="9"/>
    <n v="1540000"/>
    <x v="3"/>
    <x v="0"/>
    <n v="1244"/>
    <n v="3"/>
    <n v="47000"/>
    <n v="552"/>
    <n v="0"/>
    <n v="0"/>
    <n v="11.57"/>
    <n v="97.91"/>
    <n v="1.89"/>
    <n v="81.98"/>
    <n v="59.16"/>
  </r>
  <r>
    <x v="9"/>
    <x v="9"/>
    <n v="1540000"/>
    <x v="4"/>
    <x v="0"/>
    <n v="4598"/>
    <n v="42"/>
    <n v="64827"/>
    <n v="3615"/>
    <n v="0"/>
    <n v="0"/>
    <n v="11.57"/>
    <n v="97.91"/>
    <n v="1.89"/>
    <n v="81.98"/>
    <n v="59.16"/>
  </r>
  <r>
    <x v="9"/>
    <x v="9"/>
    <n v="1540000"/>
    <x v="5"/>
    <x v="0"/>
    <n v="11505"/>
    <n v="147"/>
    <n v="67906"/>
    <n v="9366"/>
    <n v="0"/>
    <n v="0"/>
    <n v="11.57"/>
    <n v="97.91"/>
    <n v="1.89"/>
    <n v="81.98"/>
    <n v="59.16"/>
  </r>
  <r>
    <x v="9"/>
    <x v="9"/>
    <n v="1540000"/>
    <x v="6"/>
    <x v="0"/>
    <n v="16000"/>
    <n v="236"/>
    <n v="55577"/>
    <n v="14548"/>
    <n v="0"/>
    <n v="0"/>
    <n v="11.57"/>
    <n v="97.91"/>
    <n v="1.89"/>
    <n v="81.98"/>
    <n v="59.16"/>
  </r>
  <r>
    <x v="9"/>
    <x v="9"/>
    <n v="1540000"/>
    <x v="7"/>
    <x v="0"/>
    <n v="10208"/>
    <n v="176"/>
    <n v="45747"/>
    <n v="12553"/>
    <n v="0"/>
    <n v="0"/>
    <n v="11.57"/>
    <n v="97.91"/>
    <n v="1.89"/>
    <n v="81.98"/>
    <n v="59.16"/>
  </r>
  <r>
    <x v="9"/>
    <x v="9"/>
    <n v="1540000"/>
    <x v="8"/>
    <x v="0"/>
    <n v="4337"/>
    <n v="84"/>
    <n v="48323"/>
    <n v="5262"/>
    <n v="0"/>
    <n v="0"/>
    <n v="11.57"/>
    <n v="97.91"/>
    <n v="1.89"/>
    <n v="81.98"/>
    <n v="59.16"/>
  </r>
  <r>
    <x v="9"/>
    <x v="9"/>
    <n v="1540000"/>
    <x v="9"/>
    <x v="0"/>
    <n v="3103"/>
    <n v="51"/>
    <n v="50335"/>
    <n v="3448"/>
    <n v="0"/>
    <n v="0"/>
    <n v="11.57"/>
    <n v="97.91"/>
    <n v="1.89"/>
    <n v="81.98"/>
    <n v="59.16"/>
  </r>
  <r>
    <x v="9"/>
    <x v="9"/>
    <n v="1540000"/>
    <x v="10"/>
    <x v="1"/>
    <n v="2343"/>
    <n v="29"/>
    <n v="51470"/>
    <n v="2503"/>
    <n v="4117"/>
    <n v="0"/>
    <n v="11.57"/>
    <n v="97.91"/>
    <n v="1.89"/>
    <n v="81.98"/>
    <n v="59.16"/>
  </r>
  <r>
    <x v="9"/>
    <x v="9"/>
    <n v="1540000"/>
    <x v="11"/>
    <x v="1"/>
    <n v="1577"/>
    <n v="27"/>
    <n v="42691"/>
    <n v="1694"/>
    <n v="14605"/>
    <n v="2072"/>
    <n v="11.57"/>
    <n v="97.91"/>
    <n v="1.89"/>
    <n v="81.98"/>
    <n v="59.16"/>
  </r>
  <r>
    <x v="9"/>
    <x v="9"/>
    <n v="1540000"/>
    <x v="0"/>
    <x v="1"/>
    <n v="3053"/>
    <n v="35"/>
    <n v="51285"/>
    <n v="2068"/>
    <n v="78598"/>
    <n v="16358"/>
    <n v="11.57"/>
    <n v="97.91"/>
    <n v="1.89"/>
    <n v="81.98"/>
    <n v="59.16"/>
  </r>
  <r>
    <x v="9"/>
    <x v="9"/>
    <n v="1540000"/>
    <x v="1"/>
    <x v="1"/>
    <n v="33013"/>
    <n v="338"/>
    <n v="108164"/>
    <n v="11286"/>
    <n v="179805"/>
    <n v="54163"/>
    <n v="11.57"/>
    <n v="97.91"/>
    <n v="1.89"/>
    <n v="81.98"/>
    <n v="59.16"/>
  </r>
  <r>
    <x v="9"/>
    <x v="9"/>
    <n v="1540000"/>
    <x v="2"/>
    <x v="1"/>
    <n v="64614"/>
    <n v="1481"/>
    <n v="170121"/>
    <n v="73315"/>
    <n v="156709"/>
    <n v="22507"/>
    <n v="11.57"/>
    <n v="97.91"/>
    <n v="1.89"/>
    <n v="81.98"/>
    <n v="59.16"/>
  </r>
  <r>
    <x v="9"/>
    <x v="9"/>
    <n v="1540000"/>
    <x v="3"/>
    <x v="1"/>
    <n v="11023"/>
    <n v="405"/>
    <n v="99323"/>
    <n v="21107"/>
    <n v="383780"/>
    <n v="21466"/>
    <n v="11.57"/>
    <n v="97.91"/>
    <n v="1.89"/>
    <n v="81.98"/>
    <n v="59.16"/>
  </r>
  <r>
    <x v="9"/>
    <x v="9"/>
    <n v="1540000"/>
    <x v="4"/>
    <x v="1"/>
    <n v="4457"/>
    <n v="93"/>
    <n v="133924"/>
    <n v="5580"/>
    <n v="240409"/>
    <n v="156036"/>
    <n v="11.57"/>
    <n v="97.91"/>
    <n v="1.89"/>
    <n v="81.98"/>
    <n v="59.16"/>
  </r>
  <r>
    <x v="9"/>
    <x v="9"/>
    <n v="1540000"/>
    <x v="5"/>
    <x v="1"/>
    <n v="2809"/>
    <n v="54"/>
    <n v="152633"/>
    <n v="2936"/>
    <n v="108184"/>
    <n v="147757"/>
    <n v="11.57"/>
    <n v="97.91"/>
    <n v="1.89"/>
    <n v="81.98"/>
    <n v="59.16"/>
  </r>
  <r>
    <x v="9"/>
    <x v="9"/>
    <n v="1540000"/>
    <x v="6"/>
    <x v="1"/>
    <n v="2476"/>
    <n v="113"/>
    <n v="144672"/>
    <n v="2384"/>
    <n v="59575"/>
    <n v="278541"/>
    <n v="11.57"/>
    <n v="97.91"/>
    <n v="1.89"/>
    <n v="81.98"/>
    <n v="59.16"/>
  </r>
  <r>
    <x v="9"/>
    <x v="9"/>
    <n v="1540000"/>
    <x v="7"/>
    <x v="1"/>
    <n v="1677"/>
    <n v="50"/>
    <n v="114910"/>
    <n v="2131"/>
    <n v="36786"/>
    <n v="212214"/>
    <n v="11.57"/>
    <n v="97.91"/>
    <n v="1.89"/>
    <n v="81.98"/>
    <n v="59.16"/>
  </r>
  <r>
    <x v="10"/>
    <x v="10"/>
    <n v="67936000"/>
    <x v="0"/>
    <x v="0"/>
    <n v="74"/>
    <n v="6"/>
    <n v="0"/>
    <n v="5"/>
    <n v="0"/>
    <n v="0"/>
    <n v="1.22"/>
    <n v="98.75"/>
    <n v="1.22"/>
    <n v="65.849999999999994"/>
    <n v="38.229999999999997"/>
  </r>
  <r>
    <x v="10"/>
    <x v="10"/>
    <n v="67936000"/>
    <x v="1"/>
    <x v="0"/>
    <n v="4321"/>
    <n v="208"/>
    <n v="64007"/>
    <n v="608"/>
    <n v="0"/>
    <n v="0"/>
    <n v="1.22"/>
    <n v="98.75"/>
    <n v="1.22"/>
    <n v="65.849999999999994"/>
    <n v="38.229999999999997"/>
  </r>
  <r>
    <x v="10"/>
    <x v="10"/>
    <n v="67936000"/>
    <x v="2"/>
    <x v="0"/>
    <n v="12399"/>
    <n v="824"/>
    <n v="147923"/>
    <n v="9306"/>
    <n v="0"/>
    <n v="0"/>
    <n v="1.22"/>
    <n v="98.75"/>
    <n v="1.22"/>
    <n v="65.849999999999994"/>
    <n v="38.229999999999997"/>
  </r>
  <r>
    <x v="10"/>
    <x v="10"/>
    <n v="67936000"/>
    <x v="3"/>
    <x v="0"/>
    <n v="15849"/>
    <n v="810"/>
    <n v="161683"/>
    <n v="13751"/>
    <n v="0"/>
    <n v="0"/>
    <n v="1.22"/>
    <n v="98.75"/>
    <n v="1.22"/>
    <n v="65.849999999999994"/>
    <n v="38.229999999999997"/>
  </r>
  <r>
    <x v="10"/>
    <x v="10"/>
    <n v="67936000"/>
    <x v="4"/>
    <x v="0"/>
    <n v="28795"/>
    <n v="593"/>
    <n v="391164"/>
    <n v="21237"/>
    <n v="0"/>
    <n v="0"/>
    <n v="1.22"/>
    <n v="98.75"/>
    <n v="1.22"/>
    <n v="65.849999999999994"/>
    <n v="38.229999999999997"/>
  </r>
  <r>
    <x v="10"/>
    <x v="10"/>
    <n v="67936000"/>
    <x v="5"/>
    <x v="0"/>
    <n v="34997"/>
    <n v="581"/>
    <n v="1567059"/>
    <n v="32975"/>
    <n v="0"/>
    <n v="0"/>
    <n v="1.22"/>
    <n v="98.75"/>
    <n v="1.22"/>
    <n v="65.849999999999994"/>
    <n v="38.229999999999997"/>
  </r>
  <r>
    <x v="10"/>
    <x v="10"/>
    <n v="67936000"/>
    <x v="6"/>
    <x v="0"/>
    <n v="40959"/>
    <n v="431"/>
    <n v="2086192"/>
    <n v="39449"/>
    <n v="0"/>
    <n v="0"/>
    <n v="1.22"/>
    <n v="98.75"/>
    <n v="1.22"/>
    <n v="65.849999999999994"/>
    <n v="38.229999999999997"/>
  </r>
  <r>
    <x v="10"/>
    <x v="10"/>
    <n v="67936000"/>
    <x v="7"/>
    <x v="0"/>
    <n v="35550"/>
    <n v="266"/>
    <n v="1635819"/>
    <n v="38888"/>
    <n v="0"/>
    <n v="0"/>
    <n v="1.22"/>
    <n v="98.75"/>
    <n v="1.22"/>
    <n v="65.849999999999994"/>
    <n v="38.229999999999997"/>
  </r>
  <r>
    <x v="10"/>
    <x v="10"/>
    <n v="67936000"/>
    <x v="8"/>
    <x v="0"/>
    <n v="36836"/>
    <n v="270"/>
    <n v="1771768"/>
    <n v="34702"/>
    <n v="0"/>
    <n v="0"/>
    <n v="1.22"/>
    <n v="98.75"/>
    <n v="1.22"/>
    <n v="65.849999999999994"/>
    <n v="38.229999999999997"/>
  </r>
  <r>
    <x v="10"/>
    <x v="10"/>
    <n v="67936000"/>
    <x v="9"/>
    <x v="0"/>
    <n v="35258"/>
    <n v="317"/>
    <n v="1827165"/>
    <n v="40072"/>
    <n v="0"/>
    <n v="0"/>
    <n v="1.22"/>
    <n v="98.75"/>
    <n v="1.22"/>
    <n v="65.849999999999994"/>
    <n v="38.229999999999997"/>
  </r>
  <r>
    <x v="10"/>
    <x v="10"/>
    <n v="67936000"/>
    <x v="10"/>
    <x v="1"/>
    <n v="16502"/>
    <n v="81"/>
    <n v="1160891"/>
    <n v="22810"/>
    <n v="247891"/>
    <n v="0"/>
    <n v="1.22"/>
    <n v="98.75"/>
    <n v="1.22"/>
    <n v="65.849999999999994"/>
    <n v="38.229999999999997"/>
  </r>
  <r>
    <x v="10"/>
    <x v="10"/>
    <n v="67936000"/>
    <x v="11"/>
    <x v="1"/>
    <n v="8349"/>
    <n v="23"/>
    <n v="926175"/>
    <n v="9313"/>
    <n v="585831"/>
    <n v="167448"/>
    <n v="1.22"/>
    <n v="98.75"/>
    <n v="1.22"/>
    <n v="65.849999999999994"/>
    <n v="38.229999999999997"/>
  </r>
  <r>
    <x v="10"/>
    <x v="10"/>
    <n v="67936000"/>
    <x v="0"/>
    <x v="1"/>
    <n v="37809"/>
    <n v="109"/>
    <n v="1757331"/>
    <n v="27453"/>
    <n v="4190690"/>
    <n v="508314"/>
    <n v="1.22"/>
    <n v="98.75"/>
    <n v="1.22"/>
    <n v="65.849999999999994"/>
    <n v="38.229999999999997"/>
  </r>
  <r>
    <x v="10"/>
    <x v="10"/>
    <n v="67936000"/>
    <x v="1"/>
    <x v="1"/>
    <n v="260079"/>
    <n v="2664"/>
    <n v="4542779"/>
    <n v="127979"/>
    <n v="4941486"/>
    <n v="1816848"/>
    <n v="1.22"/>
    <n v="98.75"/>
    <n v="1.22"/>
    <n v="65.849999999999994"/>
    <n v="38.229999999999997"/>
  </r>
  <r>
    <x v="10"/>
    <x v="10"/>
    <n v="67936000"/>
    <x v="2"/>
    <x v="1"/>
    <n v="241392"/>
    <n v="2650"/>
    <n v="3719258"/>
    <n v="348443"/>
    <n v="2992940"/>
    <n v="1652339"/>
    <n v="1.22"/>
    <n v="98.75"/>
    <n v="1.22"/>
    <n v="65.849999999999994"/>
    <n v="38.229999999999997"/>
  </r>
  <r>
    <x v="10"/>
    <x v="10"/>
    <n v="67936000"/>
    <x v="3"/>
    <x v="1"/>
    <n v="14354"/>
    <n v="226"/>
    <n v="1931086"/>
    <n v="43460"/>
    <n v="7112148"/>
    <n v="1476287"/>
    <n v="1.22"/>
    <n v="98.75"/>
    <n v="1.22"/>
    <n v="65.849999999999994"/>
    <n v="38.229999999999997"/>
  </r>
  <r>
    <x v="10"/>
    <x v="10"/>
    <n v="67936000"/>
    <x v="4"/>
    <x v="1"/>
    <n v="1354"/>
    <n v="17"/>
    <n v="1864591"/>
    <n v="4098"/>
    <n v="5379920"/>
    <n v="2320886"/>
    <n v="1.22"/>
    <n v="98.75"/>
    <n v="1.22"/>
    <n v="65.849999999999994"/>
    <n v="38.229999999999997"/>
  </r>
  <r>
    <x v="10"/>
    <x v="10"/>
    <n v="67936000"/>
    <x v="5"/>
    <x v="1"/>
    <n v="545"/>
    <n v="5"/>
    <n v="1881584"/>
    <n v="642"/>
    <n v="9245930"/>
    <n v="3745492"/>
    <n v="1.22"/>
    <n v="98.75"/>
    <n v="1.22"/>
    <n v="65.849999999999994"/>
    <n v="38.229999999999997"/>
  </r>
  <r>
    <x v="10"/>
    <x v="10"/>
    <n v="67936000"/>
    <x v="6"/>
    <x v="1"/>
    <n v="514"/>
    <n v="1"/>
    <n v="1896797"/>
    <n v="505"/>
    <n v="7325474"/>
    <n v="7315475"/>
    <n v="1.22"/>
    <n v="98.75"/>
    <n v="1.22"/>
    <n v="65.849999999999994"/>
    <n v="38.229999999999997"/>
  </r>
  <r>
    <x v="10"/>
    <x v="10"/>
    <n v="67936000"/>
    <x v="7"/>
    <x v="1"/>
    <n v="641"/>
    <n v="7"/>
    <n v="1594791"/>
    <n v="587"/>
    <n v="2712907"/>
    <n v="6969298"/>
    <n v="1.22"/>
    <n v="98.75"/>
    <n v="1.22"/>
    <n v="65.849999999999994"/>
    <n v="38.229999999999997"/>
  </r>
  <r>
    <x v="11"/>
    <x v="11"/>
    <n v="7300000"/>
    <x v="0"/>
    <x v="0"/>
    <n v="3"/>
    <n v="1"/>
    <n v="0"/>
    <n v="1"/>
    <n v="0"/>
    <n v="0"/>
    <n v="3.07"/>
    <n v="97.46"/>
    <n v="1.67"/>
    <n v="78.27"/>
    <n v="47.18"/>
  </r>
  <r>
    <x v="11"/>
    <x v="11"/>
    <n v="7300000"/>
    <x v="1"/>
    <x v="0"/>
    <n v="37"/>
    <n v="1"/>
    <n v="6133"/>
    <n v="27"/>
    <n v="0"/>
    <n v="0"/>
    <n v="3.07"/>
    <n v="97.46"/>
    <n v="1.67"/>
    <n v="78.27"/>
    <n v="47.18"/>
  </r>
  <r>
    <x v="11"/>
    <x v="11"/>
    <n v="7300000"/>
    <x v="2"/>
    <x v="0"/>
    <n v="291"/>
    <n v="4"/>
    <n v="31035"/>
    <n v="88"/>
    <n v="0"/>
    <n v="0"/>
    <n v="3.07"/>
    <n v="97.46"/>
    <n v="1.67"/>
    <n v="78.27"/>
    <n v="47.18"/>
  </r>
  <r>
    <x v="11"/>
    <x v="11"/>
    <n v="7300000"/>
    <x v="3"/>
    <x v="0"/>
    <n v="622"/>
    <n v="3"/>
    <n v="42331"/>
    <n v="459"/>
    <n v="0"/>
    <n v="0"/>
    <n v="3.07"/>
    <n v="97.46"/>
    <n v="1.67"/>
    <n v="78.27"/>
    <n v="47.18"/>
  </r>
  <r>
    <x v="11"/>
    <x v="11"/>
    <n v="7300000"/>
    <x v="4"/>
    <x v="0"/>
    <n v="1611"/>
    <n v="4"/>
    <n v="65655"/>
    <n v="884"/>
    <n v="0"/>
    <n v="0"/>
    <n v="3.07"/>
    <n v="97.46"/>
    <n v="1.67"/>
    <n v="78.27"/>
    <n v="47.18"/>
  </r>
  <r>
    <x v="11"/>
    <x v="11"/>
    <n v="7300000"/>
    <x v="5"/>
    <x v="0"/>
    <n v="3552"/>
    <n v="24"/>
    <n v="69028"/>
    <n v="3014"/>
    <n v="0"/>
    <n v="0"/>
    <n v="3.07"/>
    <n v="97.46"/>
    <n v="1.67"/>
    <n v="78.27"/>
    <n v="47.18"/>
  </r>
  <r>
    <x v="11"/>
    <x v="11"/>
    <n v="7300000"/>
    <x v="6"/>
    <x v="0"/>
    <n v="8860"/>
    <n v="144"/>
    <n v="81725"/>
    <n v="6897"/>
    <n v="0"/>
    <n v="0"/>
    <n v="3.07"/>
    <n v="97.46"/>
    <n v="1.67"/>
    <n v="78.27"/>
    <n v="47.18"/>
  </r>
  <r>
    <x v="11"/>
    <x v="11"/>
    <n v="7300000"/>
    <x v="7"/>
    <x v="0"/>
    <n v="7083"/>
    <n v="131"/>
    <n v="97595"/>
    <n v="7468"/>
    <n v="0"/>
    <n v="0"/>
    <n v="3.07"/>
    <n v="97.46"/>
    <n v="1.67"/>
    <n v="78.27"/>
    <n v="47.18"/>
  </r>
  <r>
    <x v="11"/>
    <x v="11"/>
    <n v="7300000"/>
    <x v="8"/>
    <x v="0"/>
    <n v="18459"/>
    <n v="323"/>
    <n v="135853"/>
    <n v="12710"/>
    <n v="0"/>
    <n v="0"/>
    <n v="3.07"/>
    <n v="97.46"/>
    <n v="1.67"/>
    <n v="78.27"/>
    <n v="47.18"/>
  </r>
  <r>
    <x v="11"/>
    <x v="11"/>
    <n v="7300000"/>
    <x v="9"/>
    <x v="0"/>
    <n v="14759"/>
    <n v="287"/>
    <n v="242666"/>
    <n v="20144"/>
    <n v="0"/>
    <n v="0"/>
    <n v="3.07"/>
    <n v="97.46"/>
    <n v="1.67"/>
    <n v="78.27"/>
    <n v="47.18"/>
  </r>
  <r>
    <x v="11"/>
    <x v="11"/>
    <n v="7300000"/>
    <x v="10"/>
    <x v="1"/>
    <n v="2259"/>
    <n v="45"/>
    <n v="159379"/>
    <n v="4471"/>
    <n v="27734"/>
    <n v="0"/>
    <n v="3.07"/>
    <n v="97.46"/>
    <n v="1.67"/>
    <n v="78.27"/>
    <n v="47.18"/>
  </r>
  <r>
    <x v="11"/>
    <x v="11"/>
    <n v="7300000"/>
    <x v="11"/>
    <x v="1"/>
    <n v="1109"/>
    <n v="15"/>
    <n v="163309"/>
    <n v="1169"/>
    <n v="73770"/>
    <n v="20924"/>
    <n v="3.07"/>
    <n v="97.46"/>
    <n v="1.67"/>
    <n v="78.27"/>
    <n v="47.18"/>
  </r>
  <r>
    <x v="11"/>
    <x v="11"/>
    <n v="7300000"/>
    <x v="0"/>
    <x v="1"/>
    <n v="4960"/>
    <n v="53"/>
    <n v="165803"/>
    <n v="2249"/>
    <n v="338273"/>
    <n v="71352"/>
    <n v="3.07"/>
    <n v="97.46"/>
    <n v="1.67"/>
    <n v="78.27"/>
    <n v="47.18"/>
  </r>
  <r>
    <x v="11"/>
    <x v="11"/>
    <n v="7300000"/>
    <x v="1"/>
    <x v="1"/>
    <n v="35682"/>
    <n v="449"/>
    <n v="249056"/>
    <n v="19729"/>
    <n v="1101494"/>
    <n v="159855"/>
    <n v="3.07"/>
    <n v="97.46"/>
    <n v="1.67"/>
    <n v="78.27"/>
    <n v="47.18"/>
  </r>
  <r>
    <x v="11"/>
    <x v="11"/>
    <n v="7300000"/>
    <x v="2"/>
    <x v="1"/>
    <n v="91043"/>
    <n v="1643"/>
    <n v="412643"/>
    <n v="94250"/>
    <n v="481235"/>
    <n v="181490"/>
    <n v="3.07"/>
    <n v="97.46"/>
    <n v="1.67"/>
    <n v="78.27"/>
    <n v="47.18"/>
  </r>
  <r>
    <x v="11"/>
    <x v="11"/>
    <n v="7300000"/>
    <x v="3"/>
    <x v="1"/>
    <n v="11793"/>
    <n v="336"/>
    <n v="515943"/>
    <n v="23446"/>
    <n v="1328995"/>
    <n v="81165"/>
    <n v="3.07"/>
    <n v="97.46"/>
    <n v="1.67"/>
    <n v="78.27"/>
    <n v="47.18"/>
  </r>
  <r>
    <x v="11"/>
    <x v="11"/>
    <n v="7300000"/>
    <x v="4"/>
    <x v="1"/>
    <n v="3904"/>
    <n v="42"/>
    <n v="396277"/>
    <n v="4264"/>
    <n v="617119"/>
    <n v="758738"/>
    <n v="3.07"/>
    <n v="97.46"/>
    <n v="1.67"/>
    <n v="78.27"/>
    <n v="47.18"/>
  </r>
  <r>
    <x v="11"/>
    <x v="11"/>
    <n v="7300000"/>
    <x v="5"/>
    <x v="1"/>
    <n v="7521"/>
    <n v="77"/>
    <n v="362615"/>
    <n v="7035"/>
    <n v="1524318"/>
    <n v="475594"/>
    <n v="3.07"/>
    <n v="97.46"/>
    <n v="1.67"/>
    <n v="78.27"/>
    <n v="47.18"/>
  </r>
  <r>
    <x v="11"/>
    <x v="11"/>
    <n v="7300000"/>
    <x v="6"/>
    <x v="1"/>
    <n v="5513"/>
    <n v="78"/>
    <n v="273446"/>
    <n v="5385"/>
    <n v="168841"/>
    <n v="981989"/>
    <n v="3.07"/>
    <n v="97.46"/>
    <n v="1.67"/>
    <n v="78.27"/>
    <n v="47.18"/>
  </r>
  <r>
    <x v="11"/>
    <x v="11"/>
    <n v="7300000"/>
    <x v="7"/>
    <x v="1"/>
    <n v="5045"/>
    <n v="78"/>
    <n v="214519"/>
    <n v="4720"/>
    <n v="51916"/>
    <n v="712716"/>
    <n v="3.07"/>
    <n v="97.46"/>
    <n v="1.67"/>
    <n v="78.27"/>
    <n v="47.18"/>
  </r>
  <r>
    <x v="12"/>
    <x v="12"/>
    <n v="28672000"/>
    <x v="0"/>
    <x v="0"/>
    <n v="43"/>
    <n v="0"/>
    <n v="0"/>
    <n v="24"/>
    <n v="0"/>
    <n v="0"/>
    <n v="2.69"/>
    <n v="98.68"/>
    <n v="1.3"/>
    <n v="61.99"/>
    <n v="28.3"/>
  </r>
  <r>
    <x v="12"/>
    <x v="12"/>
    <n v="28672000"/>
    <x v="1"/>
    <x v="0"/>
    <n v="296"/>
    <n v="4"/>
    <n v="28202"/>
    <n v="211"/>
    <n v="0"/>
    <n v="0"/>
    <n v="2.69"/>
    <n v="98.68"/>
    <n v="1.3"/>
    <n v="61.99"/>
    <n v="28.3"/>
  </r>
  <r>
    <x v="12"/>
    <x v="12"/>
    <n v="28672000"/>
    <x v="2"/>
    <x v="0"/>
    <n v="1752"/>
    <n v="16"/>
    <n v="89936"/>
    <n v="813"/>
    <n v="0"/>
    <n v="0"/>
    <n v="2.69"/>
    <n v="98.68"/>
    <n v="1.3"/>
    <n v="61.99"/>
    <n v="28.3"/>
  </r>
  <r>
    <x v="12"/>
    <x v="12"/>
    <n v="28672000"/>
    <x v="3"/>
    <x v="0"/>
    <n v="12457"/>
    <n v="216"/>
    <n v="146065"/>
    <n v="8924"/>
    <n v="0"/>
    <n v="0"/>
    <n v="2.69"/>
    <n v="98.68"/>
    <n v="1.3"/>
    <n v="61.99"/>
    <n v="28.3"/>
  </r>
  <r>
    <x v="12"/>
    <x v="12"/>
    <n v="28672000"/>
    <x v="4"/>
    <x v="0"/>
    <n v="20417"/>
    <n v="185"/>
    <n v="348388"/>
    <n v="18255"/>
    <n v="0"/>
    <n v="0"/>
    <n v="2.69"/>
    <n v="98.68"/>
    <n v="1.3"/>
    <n v="61.99"/>
    <n v="28.3"/>
  </r>
  <r>
    <x v="12"/>
    <x v="12"/>
    <n v="28672000"/>
    <x v="5"/>
    <x v="0"/>
    <n v="29767"/>
    <n v="268"/>
    <n v="537535"/>
    <n v="24445"/>
    <n v="0"/>
    <n v="0"/>
    <n v="2.69"/>
    <n v="98.68"/>
    <n v="1.3"/>
    <n v="61.99"/>
    <n v="28.3"/>
  </r>
  <r>
    <x v="12"/>
    <x v="12"/>
    <n v="28672000"/>
    <x v="6"/>
    <x v="0"/>
    <n v="63867"/>
    <n v="693"/>
    <n v="770055"/>
    <n v="60205"/>
    <n v="0"/>
    <n v="0"/>
    <n v="2.69"/>
    <n v="98.68"/>
    <n v="1.3"/>
    <n v="61.99"/>
    <n v="28.3"/>
  </r>
  <r>
    <x v="12"/>
    <x v="12"/>
    <n v="28672000"/>
    <x v="7"/>
    <x v="0"/>
    <n v="38611"/>
    <n v="407"/>
    <n v="740375"/>
    <n v="40353"/>
    <n v="0"/>
    <n v="0"/>
    <n v="2.69"/>
    <n v="98.68"/>
    <n v="1.3"/>
    <n v="61.99"/>
    <n v="28.3"/>
  </r>
  <r>
    <x v="12"/>
    <x v="12"/>
    <n v="28672000"/>
    <x v="8"/>
    <x v="0"/>
    <n v="66916"/>
    <n v="639"/>
    <n v="910985"/>
    <n v="60106"/>
    <n v="0"/>
    <n v="0"/>
    <n v="2.69"/>
    <n v="98.68"/>
    <n v="1.3"/>
    <n v="61.99"/>
    <n v="28.3"/>
  </r>
  <r>
    <x v="12"/>
    <x v="12"/>
    <n v="28672000"/>
    <x v="9"/>
    <x v="0"/>
    <n v="28199"/>
    <n v="477"/>
    <n v="982615"/>
    <n v="42517"/>
    <n v="0"/>
    <n v="0"/>
    <n v="2.69"/>
    <n v="98.68"/>
    <n v="1.3"/>
    <n v="61.99"/>
    <n v="28.3"/>
  </r>
  <r>
    <x v="12"/>
    <x v="12"/>
    <n v="28672000"/>
    <x v="10"/>
    <x v="1"/>
    <n v="5572"/>
    <n v="113"/>
    <n v="618174"/>
    <n v="7911"/>
    <n v="125977"/>
    <n v="0"/>
    <n v="2.69"/>
    <n v="98.68"/>
    <n v="1.3"/>
    <n v="61.99"/>
    <n v="28.3"/>
  </r>
  <r>
    <x v="12"/>
    <x v="12"/>
    <n v="28672000"/>
    <x v="11"/>
    <x v="1"/>
    <n v="2887"/>
    <n v="30"/>
    <n v="497654"/>
    <n v="2697"/>
    <n v="95864"/>
    <n v="71983"/>
    <n v="2.69"/>
    <n v="98.68"/>
    <n v="1.3"/>
    <n v="61.99"/>
    <n v="28.3"/>
  </r>
  <r>
    <x v="12"/>
    <x v="12"/>
    <n v="28672000"/>
    <x v="0"/>
    <x v="1"/>
    <n v="20016"/>
    <n v="107"/>
    <n v="586202"/>
    <n v="11458"/>
    <n v="1215935"/>
    <n v="81840"/>
    <n v="2.69"/>
    <n v="98.68"/>
    <n v="1.3"/>
    <n v="61.99"/>
    <n v="28.3"/>
  </r>
  <r>
    <x v="12"/>
    <x v="12"/>
    <n v="28672000"/>
    <x v="1"/>
    <x v="1"/>
    <n v="197178"/>
    <n v="1061"/>
    <n v="1138264"/>
    <n v="108281"/>
    <n v="1761337"/>
    <n v="405579"/>
    <n v="2.69"/>
    <n v="98.68"/>
    <n v="1.3"/>
    <n v="61.99"/>
    <n v="28.3"/>
  </r>
  <r>
    <x v="12"/>
    <x v="12"/>
    <n v="28672000"/>
    <x v="2"/>
    <x v="1"/>
    <n v="268657"/>
    <n v="4087"/>
    <n v="1655856"/>
    <n v="343552"/>
    <n v="1692613"/>
    <n v="436443"/>
    <n v="2.69"/>
    <n v="98.68"/>
    <n v="1.3"/>
    <n v="61.99"/>
    <n v="28.3"/>
  </r>
  <r>
    <x v="12"/>
    <x v="12"/>
    <n v="28672000"/>
    <x v="3"/>
    <x v="1"/>
    <n v="12004"/>
    <n v="1128"/>
    <n v="988861"/>
    <n v="28019"/>
    <n v="2542033"/>
    <n v="427294"/>
    <n v="2.69"/>
    <n v="98.68"/>
    <n v="1.3"/>
    <n v="61.99"/>
    <n v="28.3"/>
  </r>
  <r>
    <x v="12"/>
    <x v="12"/>
    <n v="28672000"/>
    <x v="4"/>
    <x v="1"/>
    <n v="1274"/>
    <n v="204"/>
    <n v="834914"/>
    <n v="1795"/>
    <n v="1926395"/>
    <n v="1086567"/>
    <n v="2.69"/>
    <n v="98.68"/>
    <n v="1.3"/>
    <n v="61.99"/>
    <n v="28.3"/>
  </r>
  <r>
    <x v="12"/>
    <x v="12"/>
    <n v="28672000"/>
    <x v="5"/>
    <x v="1"/>
    <n v="573"/>
    <n v="42"/>
    <n v="810819"/>
    <n v="609"/>
    <n v="2894209"/>
    <n v="1614846"/>
    <n v="2.69"/>
    <n v="98.68"/>
    <n v="1.3"/>
    <n v="61.99"/>
    <n v="28.3"/>
  </r>
  <r>
    <x v="12"/>
    <x v="12"/>
    <n v="28672000"/>
    <x v="6"/>
    <x v="1"/>
    <n v="386"/>
    <n v="197"/>
    <n v="738040"/>
    <n v="551"/>
    <n v="4352965"/>
    <n v="2199628"/>
    <n v="2.69"/>
    <n v="98.68"/>
    <n v="1.3"/>
    <n v="61.99"/>
    <n v="28.3"/>
  </r>
  <r>
    <x v="12"/>
    <x v="12"/>
    <n v="28672000"/>
    <x v="7"/>
    <x v="1"/>
    <n v="380"/>
    <n v="175"/>
    <n v="609564"/>
    <n v="342"/>
    <n v="1165048"/>
    <n v="1791283"/>
    <n v="2.69"/>
    <n v="98.68"/>
    <n v="1.3"/>
    <n v="61.99"/>
    <n v="28.3"/>
  </r>
  <r>
    <x v="13"/>
    <x v="13"/>
    <n v="37403000"/>
    <x v="0"/>
    <x v="0"/>
    <n v="1"/>
    <n v="0"/>
    <n v="0"/>
    <n v="0"/>
    <n v="0"/>
    <n v="0"/>
    <n v="0.93"/>
    <n v="98.5"/>
    <n v="1.47"/>
    <n v="40.07"/>
    <n v="14.93"/>
  </r>
  <r>
    <x v="13"/>
    <x v="13"/>
    <n v="37403000"/>
    <x v="1"/>
    <x v="0"/>
    <n v="109"/>
    <n v="3"/>
    <n v="10987"/>
    <n v="19"/>
    <n v="0"/>
    <n v="0"/>
    <n v="0.93"/>
    <n v="98.5"/>
    <n v="1.47"/>
    <n v="40.07"/>
    <n v="14.93"/>
  </r>
  <r>
    <x v="13"/>
    <x v="13"/>
    <n v="37403000"/>
    <x v="2"/>
    <x v="0"/>
    <n v="525"/>
    <n v="2"/>
    <n v="54899"/>
    <n v="237"/>
    <n v="0"/>
    <n v="0"/>
    <n v="0.93"/>
    <n v="98.5"/>
    <n v="1.47"/>
    <n v="40.07"/>
    <n v="14.93"/>
  </r>
  <r>
    <x v="13"/>
    <x v="13"/>
    <n v="37403000"/>
    <x v="3"/>
    <x v="0"/>
    <n v="1855"/>
    <n v="10"/>
    <n v="76755"/>
    <n v="1628"/>
    <n v="0"/>
    <n v="0"/>
    <n v="0.93"/>
    <n v="98.5"/>
    <n v="1.47"/>
    <n v="40.07"/>
    <n v="14.93"/>
  </r>
  <r>
    <x v="13"/>
    <x v="13"/>
    <n v="37403000"/>
    <x v="4"/>
    <x v="0"/>
    <n v="8824"/>
    <n v="91"/>
    <n v="151835"/>
    <n v="2459"/>
    <n v="0"/>
    <n v="0"/>
    <n v="0.93"/>
    <n v="98.5"/>
    <n v="1.47"/>
    <n v="40.07"/>
    <n v="14.93"/>
  </r>
  <r>
    <x v="13"/>
    <x v="13"/>
    <n v="37403000"/>
    <x v="5"/>
    <x v="0"/>
    <n v="30342"/>
    <n v="311"/>
    <n v="618789"/>
    <n v="22800"/>
    <n v="0"/>
    <n v="0"/>
    <n v="0.93"/>
    <n v="98.5"/>
    <n v="1.47"/>
    <n v="40.07"/>
    <n v="14.93"/>
  </r>
  <r>
    <x v="13"/>
    <x v="13"/>
    <n v="37403000"/>
    <x v="6"/>
    <x v="0"/>
    <n v="41995"/>
    <n v="296"/>
    <n v="1337174"/>
    <n v="44199"/>
    <n v="0"/>
    <n v="0"/>
    <n v="0.93"/>
    <n v="98.5"/>
    <n v="1.47"/>
    <n v="40.07"/>
    <n v="14.93"/>
  </r>
  <r>
    <x v="13"/>
    <x v="13"/>
    <n v="37403000"/>
    <x v="7"/>
    <x v="0"/>
    <n v="18110"/>
    <n v="171"/>
    <n v="1111955"/>
    <n v="24233"/>
    <n v="0"/>
    <n v="0"/>
    <n v="0.93"/>
    <n v="98.5"/>
    <n v="1.47"/>
    <n v="40.07"/>
    <n v="14.93"/>
  </r>
  <r>
    <x v="13"/>
    <x v="13"/>
    <n v="37403000"/>
    <x v="8"/>
    <x v="0"/>
    <n v="7390"/>
    <n v="80"/>
    <n v="816521"/>
    <n v="10596"/>
    <n v="0"/>
    <n v="0"/>
    <n v="0.93"/>
    <n v="98.5"/>
    <n v="1.47"/>
    <n v="40.07"/>
    <n v="14.93"/>
  </r>
  <r>
    <x v="13"/>
    <x v="13"/>
    <n v="37403000"/>
    <x v="9"/>
    <x v="0"/>
    <n v="5962"/>
    <n v="66"/>
    <n v="620325"/>
    <n v="6253"/>
    <n v="0"/>
    <n v="0"/>
    <n v="0.93"/>
    <n v="98.5"/>
    <n v="1.47"/>
    <n v="40.07"/>
    <n v="14.93"/>
  </r>
  <r>
    <x v="13"/>
    <x v="13"/>
    <n v="37403000"/>
    <x v="10"/>
    <x v="1"/>
    <n v="3579"/>
    <n v="42"/>
    <n v="417879"/>
    <n v="4643"/>
    <n v="40860"/>
    <n v="0"/>
    <n v="0.93"/>
    <n v="98.5"/>
    <n v="1.47"/>
    <n v="40.07"/>
    <n v="14.93"/>
  </r>
  <r>
    <x v="13"/>
    <x v="13"/>
    <n v="37403000"/>
    <x v="11"/>
    <x v="1"/>
    <n v="1258"/>
    <n v="18"/>
    <n v="311395"/>
    <n v="1298"/>
    <n v="243511"/>
    <n v="23837"/>
    <n v="0.93"/>
    <n v="98.5"/>
    <n v="1.47"/>
    <n v="40.07"/>
    <n v="14.93"/>
  </r>
  <r>
    <x v="13"/>
    <x v="13"/>
    <n v="37403000"/>
    <x v="0"/>
    <x v="1"/>
    <n v="4252"/>
    <n v="23"/>
    <n v="352692"/>
    <n v="1899"/>
    <n v="1084899"/>
    <n v="203326"/>
    <n v="0.93"/>
    <n v="98.5"/>
    <n v="1.47"/>
    <n v="40.07"/>
    <n v="14.93"/>
  </r>
  <r>
    <x v="13"/>
    <x v="13"/>
    <n v="37403000"/>
    <x v="1"/>
    <x v="1"/>
    <n v="109209"/>
    <n v="1547"/>
    <n v="1040061"/>
    <n v="52771"/>
    <n v="1266720"/>
    <n v="250971"/>
    <n v="0.93"/>
    <n v="98.5"/>
    <n v="1.47"/>
    <n v="40.07"/>
    <n v="14.93"/>
  </r>
  <r>
    <x v="13"/>
    <x v="13"/>
    <n v="37403000"/>
    <x v="2"/>
    <x v="1"/>
    <n v="104363"/>
    <n v="2331"/>
    <n v="1569707"/>
    <n v="150841"/>
    <n v="847419"/>
    <n v="231890"/>
    <n v="0.93"/>
    <n v="98.5"/>
    <n v="1.47"/>
    <n v="40.07"/>
    <n v="14.93"/>
  </r>
  <r>
    <x v="13"/>
    <x v="13"/>
    <n v="37403000"/>
    <x v="3"/>
    <x v="1"/>
    <n v="7836"/>
    <n v="122"/>
    <n v="1492697"/>
    <n v="15707"/>
    <n v="2306838"/>
    <n v="354276"/>
    <n v="0.93"/>
    <n v="98.5"/>
    <n v="1.47"/>
    <n v="40.07"/>
    <n v="14.93"/>
  </r>
  <r>
    <x v="13"/>
    <x v="13"/>
    <n v="37403000"/>
    <x v="4"/>
    <x v="1"/>
    <n v="1563"/>
    <n v="15"/>
    <n v="1677444"/>
    <n v="2210"/>
    <n v="2039740"/>
    <n v="749773"/>
    <n v="0.93"/>
    <n v="98.5"/>
    <n v="1.47"/>
    <n v="40.07"/>
    <n v="14.93"/>
  </r>
  <r>
    <x v="13"/>
    <x v="13"/>
    <n v="37403000"/>
    <x v="5"/>
    <x v="1"/>
    <n v="694"/>
    <n v="4"/>
    <n v="1692941"/>
    <n v="812"/>
    <n v="2505948"/>
    <n v="800211"/>
    <n v="0.93"/>
    <n v="98.5"/>
    <n v="1.47"/>
    <n v="40.07"/>
    <n v="14.93"/>
  </r>
  <r>
    <x v="13"/>
    <x v="13"/>
    <n v="37403000"/>
    <x v="6"/>
    <x v="1"/>
    <n v="359"/>
    <n v="3"/>
    <n v="1447805"/>
    <n v="403"/>
    <n v="3281359"/>
    <n v="1491951"/>
    <n v="0.93"/>
    <n v="98.5"/>
    <n v="1.47"/>
    <n v="40.07"/>
    <n v="14.93"/>
  </r>
  <r>
    <x v="13"/>
    <x v="13"/>
    <n v="37403000"/>
    <x v="7"/>
    <x v="1"/>
    <n v="538"/>
    <n v="3"/>
    <n v="1184017"/>
    <n v="510"/>
    <n v="1369352"/>
    <n v="1479413"/>
    <n v="0.93"/>
    <n v="98.5"/>
    <n v="1.47"/>
    <n v="40.07"/>
    <n v="14.93"/>
  </r>
  <r>
    <x v="14"/>
    <x v="14"/>
    <n v="13203000"/>
    <x v="0"/>
    <x v="0"/>
    <n v="55"/>
    <n v="2"/>
    <n v="0"/>
    <n v="1"/>
    <n v="0"/>
    <n v="0"/>
    <n v="2.52"/>
    <n v="98.39"/>
    <n v="1.33"/>
    <n v="72.040000000000006"/>
    <n v="39"/>
  </r>
  <r>
    <x v="14"/>
    <x v="14"/>
    <n v="13203000"/>
    <x v="1"/>
    <x v="0"/>
    <n v="559"/>
    <n v="6"/>
    <n v="19746"/>
    <n v="215"/>
    <n v="0"/>
    <n v="0"/>
    <n v="2.52"/>
    <n v="98.39"/>
    <n v="1.33"/>
    <n v="72.040000000000006"/>
    <n v="39"/>
  </r>
  <r>
    <x v="14"/>
    <x v="14"/>
    <n v="13203000"/>
    <x v="2"/>
    <x v="0"/>
    <n v="1832"/>
    <n v="20"/>
    <n v="151299"/>
    <n v="711"/>
    <n v="0"/>
    <n v="0"/>
    <n v="2.52"/>
    <n v="98.39"/>
    <n v="1.33"/>
    <n v="72.040000000000006"/>
    <n v="39"/>
  </r>
  <r>
    <x v="14"/>
    <x v="14"/>
    <n v="13203000"/>
    <x v="3"/>
    <x v="0"/>
    <n v="5051"/>
    <n v="73"/>
    <n v="194013"/>
    <n v="3795"/>
    <n v="0"/>
    <n v="0"/>
    <n v="2.52"/>
    <n v="98.39"/>
    <n v="1.33"/>
    <n v="72.040000000000006"/>
    <n v="39"/>
  </r>
  <r>
    <x v="14"/>
    <x v="14"/>
    <n v="13203000"/>
    <x v="4"/>
    <x v="0"/>
    <n v="12862"/>
    <n v="276"/>
    <n v="272457"/>
    <n v="7495"/>
    <n v="0"/>
    <n v="0"/>
    <n v="2.52"/>
    <n v="98.39"/>
    <n v="1.33"/>
    <n v="72.040000000000006"/>
    <n v="39"/>
  </r>
  <r>
    <x v="14"/>
    <x v="14"/>
    <n v="13203000"/>
    <x v="5"/>
    <x v="0"/>
    <n v="17339"/>
    <n v="326"/>
    <n v="328897"/>
    <n v="16798"/>
    <n v="0"/>
    <n v="0"/>
    <n v="2.52"/>
    <n v="98.39"/>
    <n v="1.33"/>
    <n v="72.040000000000006"/>
    <n v="39"/>
  </r>
  <r>
    <x v="14"/>
    <x v="14"/>
    <n v="13203000"/>
    <x v="6"/>
    <x v="0"/>
    <n v="37372"/>
    <n v="478"/>
    <n v="656363"/>
    <n v="27857"/>
    <n v="0"/>
    <n v="0"/>
    <n v="2.52"/>
    <n v="98.39"/>
    <n v="1.33"/>
    <n v="72.040000000000006"/>
    <n v="39"/>
  </r>
  <r>
    <x v="14"/>
    <x v="14"/>
    <n v="13203000"/>
    <x v="7"/>
    <x v="0"/>
    <n v="19715"/>
    <n v="297"/>
    <n v="681179"/>
    <n v="30016"/>
    <n v="0"/>
    <n v="0"/>
    <n v="2.52"/>
    <n v="98.39"/>
    <n v="1.33"/>
    <n v="72.040000000000006"/>
    <n v="39"/>
  </r>
  <r>
    <x v="14"/>
    <x v="14"/>
    <n v="13203000"/>
    <x v="8"/>
    <x v="0"/>
    <n v="15439"/>
    <n v="216"/>
    <n v="710923"/>
    <n v="16677"/>
    <n v="0"/>
    <n v="0"/>
    <n v="2.52"/>
    <n v="98.39"/>
    <n v="1.33"/>
    <n v="72.040000000000006"/>
    <n v="39"/>
  </r>
  <r>
    <x v="14"/>
    <x v="14"/>
    <n v="13203000"/>
    <x v="9"/>
    <x v="0"/>
    <n v="10747"/>
    <n v="189"/>
    <n v="807797"/>
    <n v="12514"/>
    <n v="0"/>
    <n v="0"/>
    <n v="2.52"/>
    <n v="98.39"/>
    <n v="1.33"/>
    <n v="72.040000000000006"/>
    <n v="39"/>
  </r>
  <r>
    <x v="14"/>
    <x v="14"/>
    <n v="13203000"/>
    <x v="10"/>
    <x v="1"/>
    <n v="3535"/>
    <n v="53"/>
    <n v="721713"/>
    <n v="5743"/>
    <n v="26634"/>
    <n v="0"/>
    <n v="2.52"/>
    <n v="98.39"/>
    <n v="1.33"/>
    <n v="72.040000000000006"/>
    <n v="39"/>
  </r>
  <r>
    <x v="14"/>
    <x v="14"/>
    <n v="13203000"/>
    <x v="11"/>
    <x v="1"/>
    <n v="1935"/>
    <n v="21"/>
    <n v="657278"/>
    <n v="1839"/>
    <n v="214183"/>
    <n v="16255"/>
    <n v="2.52"/>
    <n v="98.39"/>
    <n v="1.33"/>
    <n v="72.040000000000006"/>
    <n v="39"/>
  </r>
  <r>
    <x v="14"/>
    <x v="14"/>
    <n v="13203000"/>
    <x v="0"/>
    <x v="1"/>
    <n v="4519"/>
    <n v="37"/>
    <n v="849922"/>
    <n v="2774"/>
    <n v="416168"/>
    <n v="130584"/>
    <n v="2.52"/>
    <n v="98.39"/>
    <n v="1.33"/>
    <n v="72.040000000000006"/>
    <n v="39"/>
  </r>
  <r>
    <x v="14"/>
    <x v="14"/>
    <n v="13203000"/>
    <x v="1"/>
    <x v="1"/>
    <n v="45123"/>
    <n v="289"/>
    <n v="1216934"/>
    <n v="19006"/>
    <n v="1318123"/>
    <n v="226316"/>
    <n v="2.52"/>
    <n v="98.39"/>
    <n v="1.33"/>
    <n v="72.040000000000006"/>
    <n v="39"/>
  </r>
  <r>
    <x v="14"/>
    <x v="14"/>
    <n v="13203000"/>
    <x v="2"/>
    <x v="1"/>
    <n v="114382"/>
    <n v="1624"/>
    <n v="1298638"/>
    <n v="106022"/>
    <n v="779229"/>
    <n v="172919"/>
    <n v="2.52"/>
    <n v="98.39"/>
    <n v="1.33"/>
    <n v="72.040000000000006"/>
    <n v="39"/>
  </r>
  <r>
    <x v="14"/>
    <x v="14"/>
    <n v="13203000"/>
    <x v="3"/>
    <x v="1"/>
    <n v="25197"/>
    <n v="416"/>
    <n v="1393519"/>
    <n v="55276"/>
    <n v="1090955"/>
    <n v="134796"/>
    <n v="2.52"/>
    <n v="98.39"/>
    <n v="1.33"/>
    <n v="72.040000000000006"/>
    <n v="39"/>
  </r>
  <r>
    <x v="14"/>
    <x v="14"/>
    <n v="13203000"/>
    <x v="4"/>
    <x v="1"/>
    <n v="5800"/>
    <n v="55"/>
    <n v="1758298"/>
    <n v="9169"/>
    <n v="1108056"/>
    <n v="629286"/>
    <n v="2.52"/>
    <n v="98.39"/>
    <n v="1.33"/>
    <n v="72.040000000000006"/>
    <n v="39"/>
  </r>
  <r>
    <x v="14"/>
    <x v="14"/>
    <n v="13203000"/>
    <x v="5"/>
    <x v="1"/>
    <n v="3957"/>
    <n v="30"/>
    <n v="1654151"/>
    <n v="3773"/>
    <n v="1298772"/>
    <n v="537915"/>
    <n v="2.52"/>
    <n v="98.39"/>
    <n v="1.33"/>
    <n v="72.040000000000006"/>
    <n v="39"/>
  </r>
  <r>
    <x v="14"/>
    <x v="14"/>
    <n v="13203000"/>
    <x v="6"/>
    <x v="1"/>
    <n v="4011"/>
    <n v="14"/>
    <n v="1481249"/>
    <n v="3982"/>
    <n v="1687326"/>
    <n v="1692711"/>
    <n v="2.52"/>
    <n v="98.39"/>
    <n v="1.33"/>
    <n v="72.040000000000006"/>
    <n v="39"/>
  </r>
  <r>
    <x v="14"/>
    <x v="14"/>
    <n v="13203000"/>
    <x v="7"/>
    <x v="1"/>
    <n v="2819"/>
    <n v="10"/>
    <n v="1347970"/>
    <n v="3252"/>
    <n v="1571627"/>
    <n v="1608689"/>
    <n v="2.52"/>
    <n v="98.39"/>
    <n v="1.33"/>
    <n v="72.040000000000006"/>
    <n v="39"/>
  </r>
  <r>
    <x v="15"/>
    <x v="15"/>
    <n v="65798000"/>
    <x v="0"/>
    <x v="0"/>
    <n v="101"/>
    <n v="3"/>
    <n v="0"/>
    <n v="8"/>
    <n v="0"/>
    <n v="0"/>
    <n v="4.54"/>
    <n v="98.44"/>
    <n v="1.27"/>
    <n v="64.59"/>
    <n v="34.74"/>
  </r>
  <r>
    <x v="15"/>
    <x v="15"/>
    <n v="65798000"/>
    <x v="1"/>
    <x v="0"/>
    <n v="464"/>
    <n v="19"/>
    <n v="60156"/>
    <n v="221"/>
    <n v="0"/>
    <n v="0"/>
    <n v="4.54"/>
    <n v="98.44"/>
    <n v="1.27"/>
    <n v="64.59"/>
    <n v="34.74"/>
  </r>
  <r>
    <x v="15"/>
    <x v="15"/>
    <n v="65798000"/>
    <x v="2"/>
    <x v="0"/>
    <n v="2656"/>
    <n v="27"/>
    <n v="233419"/>
    <n v="989"/>
    <n v="0"/>
    <n v="0"/>
    <n v="4.54"/>
    <n v="98.44"/>
    <n v="1.27"/>
    <n v="64.59"/>
    <n v="34.74"/>
  </r>
  <r>
    <x v="15"/>
    <x v="15"/>
    <n v="65798000"/>
    <x v="3"/>
    <x v="0"/>
    <n v="12021"/>
    <n v="197"/>
    <n v="327172"/>
    <n v="6702"/>
    <n v="0"/>
    <n v="0"/>
    <n v="4.54"/>
    <n v="98.44"/>
    <n v="1.27"/>
    <n v="64.59"/>
    <n v="34.74"/>
  </r>
  <r>
    <x v="15"/>
    <x v="15"/>
    <n v="65798000"/>
    <x v="4"/>
    <x v="0"/>
    <n v="108873"/>
    <n v="2068"/>
    <n v="730045"/>
    <n v="41868"/>
    <n v="0"/>
    <n v="0"/>
    <n v="4.54"/>
    <n v="98.44"/>
    <n v="1.27"/>
    <n v="64.59"/>
    <n v="34.74"/>
  </r>
  <r>
    <x v="15"/>
    <x v="15"/>
    <n v="65798000"/>
    <x v="5"/>
    <x v="0"/>
    <n v="218308"/>
    <n v="3388"/>
    <n v="1545015"/>
    <n v="199679"/>
    <n v="0"/>
    <n v="0"/>
    <n v="4.54"/>
    <n v="98.44"/>
    <n v="1.27"/>
    <n v="64.59"/>
    <n v="34.74"/>
  </r>
  <r>
    <x v="15"/>
    <x v="15"/>
    <n v="65798000"/>
    <x v="6"/>
    <x v="0"/>
    <n v="259344"/>
    <n v="3162"/>
    <n v="2005276"/>
    <n v="235801"/>
    <n v="0"/>
    <n v="0"/>
    <n v="4.54"/>
    <n v="98.44"/>
    <n v="1.27"/>
    <n v="64.59"/>
    <n v="34.74"/>
  </r>
  <r>
    <x v="15"/>
    <x v="15"/>
    <n v="65798000"/>
    <x v="7"/>
    <x v="0"/>
    <n v="221645"/>
    <n v="2304"/>
    <n v="3004785"/>
    <n v="271940"/>
    <n v="0"/>
    <n v="0"/>
    <n v="4.54"/>
    <n v="98.44"/>
    <n v="1.27"/>
    <n v="64.59"/>
    <n v="34.74"/>
  </r>
  <r>
    <x v="15"/>
    <x v="15"/>
    <n v="65798000"/>
    <x v="8"/>
    <x v="0"/>
    <n v="61485"/>
    <n v="610"/>
    <n v="3195765"/>
    <n v="92613"/>
    <n v="0"/>
    <n v="0"/>
    <n v="4.54"/>
    <n v="98.44"/>
    <n v="1.27"/>
    <n v="64.59"/>
    <n v="34.74"/>
  </r>
  <r>
    <x v="15"/>
    <x v="15"/>
    <n v="65798000"/>
    <x v="9"/>
    <x v="0"/>
    <n v="34599"/>
    <n v="312"/>
    <n v="2976525"/>
    <n v="46295"/>
    <n v="0"/>
    <n v="0"/>
    <n v="4.54"/>
    <n v="98.44"/>
    <n v="1.27"/>
    <n v="64.59"/>
    <n v="34.74"/>
  </r>
  <r>
    <x v="15"/>
    <x v="15"/>
    <n v="65798000"/>
    <x v="10"/>
    <x v="1"/>
    <n v="19891"/>
    <n v="127"/>
    <n v="2955772"/>
    <n v="25006"/>
    <n v="315370"/>
    <n v="0"/>
    <n v="4.54"/>
    <n v="98.44"/>
    <n v="1.27"/>
    <n v="64.59"/>
    <n v="34.74"/>
  </r>
  <r>
    <x v="15"/>
    <x v="15"/>
    <n v="65798000"/>
    <x v="11"/>
    <x v="1"/>
    <n v="11864"/>
    <n v="114"/>
    <n v="1762845"/>
    <n v="11975"/>
    <n v="289584"/>
    <n v="213768"/>
    <n v="4.54"/>
    <n v="98.44"/>
    <n v="1.27"/>
    <n v="64.59"/>
    <n v="34.74"/>
  </r>
  <r>
    <x v="15"/>
    <x v="15"/>
    <n v="65798000"/>
    <x v="0"/>
    <x v="1"/>
    <n v="45753"/>
    <n v="236"/>
    <n v="2614451"/>
    <n v="23073"/>
    <n v="2769814"/>
    <n v="222471"/>
    <n v="4.54"/>
    <n v="98.44"/>
    <n v="1.27"/>
    <n v="64.59"/>
    <n v="34.74"/>
  </r>
  <r>
    <x v="15"/>
    <x v="15"/>
    <n v="65798000"/>
    <x v="1"/>
    <x v="1"/>
    <n v="526138"/>
    <n v="2956"/>
    <n v="4185765"/>
    <n v="168739"/>
    <n v="4716831"/>
    <n v="1115634"/>
    <n v="4.54"/>
    <n v="98.44"/>
    <n v="1.27"/>
    <n v="64.59"/>
    <n v="34.74"/>
  </r>
  <r>
    <x v="15"/>
    <x v="15"/>
    <n v="65798000"/>
    <x v="2"/>
    <x v="1"/>
    <n v="1081289"/>
    <n v="13567"/>
    <n v="4139969"/>
    <n v="1136681"/>
    <n v="2832414"/>
    <n v="1201692"/>
    <n v="4.54"/>
    <n v="98.44"/>
    <n v="1.27"/>
    <n v="64.59"/>
    <n v="34.74"/>
  </r>
  <r>
    <x v="15"/>
    <x v="15"/>
    <n v="65798000"/>
    <x v="3"/>
    <x v="1"/>
    <n v="239379"/>
    <n v="5950"/>
    <n v="4532767"/>
    <n v="470652"/>
    <n v="8049253"/>
    <n v="985848"/>
    <n v="4.54"/>
    <n v="98.44"/>
    <n v="1.27"/>
    <n v="64.59"/>
    <n v="34.74"/>
  </r>
  <r>
    <x v="15"/>
    <x v="15"/>
    <n v="65798000"/>
    <x v="4"/>
    <x v="1"/>
    <n v="61314"/>
    <n v="1522"/>
    <n v="4379771"/>
    <n v="112500"/>
    <n v="5022887"/>
    <n v="2796258"/>
    <n v="4.54"/>
    <n v="98.44"/>
    <n v="1.27"/>
    <n v="64.59"/>
    <n v="34.74"/>
  </r>
  <r>
    <x v="15"/>
    <x v="15"/>
    <n v="65798000"/>
    <x v="5"/>
    <x v="1"/>
    <n v="44321"/>
    <n v="756"/>
    <n v="4825040"/>
    <n v="48973"/>
    <n v="8058589"/>
    <n v="3825451"/>
    <n v="4.54"/>
    <n v="98.44"/>
    <n v="1.27"/>
    <n v="64.59"/>
    <n v="34.74"/>
  </r>
  <r>
    <x v="15"/>
    <x v="15"/>
    <n v="65798000"/>
    <x v="6"/>
    <x v="1"/>
    <n v="26555"/>
    <n v="476"/>
    <n v="4144481"/>
    <n v="31682"/>
    <n v="7205165"/>
    <n v="6816670"/>
    <n v="4.54"/>
    <n v="98.44"/>
    <n v="1.27"/>
    <n v="64.59"/>
    <n v="34.74"/>
  </r>
  <r>
    <x v="15"/>
    <x v="15"/>
    <n v="65798000"/>
    <x v="7"/>
    <x v="1"/>
    <n v="12333"/>
    <n v="288"/>
    <n v="3254084"/>
    <n v="16181"/>
    <n v="3237854"/>
    <n v="5680592"/>
    <n v="4.54"/>
    <n v="98.44"/>
    <n v="1.27"/>
    <n v="64.59"/>
    <n v="34.74"/>
  </r>
  <r>
    <x v="16"/>
    <x v="16"/>
    <n v="35125000"/>
    <x v="10"/>
    <x v="0"/>
    <n v="1"/>
    <n v="0"/>
    <n v="0"/>
    <n v="0"/>
    <n v="0"/>
    <n v="0"/>
    <n v="14.15"/>
    <n v="97.76"/>
    <n v="0.64"/>
    <n v="72.05"/>
    <n v="38.880000000000003"/>
  </r>
  <r>
    <x v="16"/>
    <x v="16"/>
    <n v="35125000"/>
    <x v="11"/>
    <x v="0"/>
    <n v="2"/>
    <n v="0"/>
    <n v="0"/>
    <n v="3"/>
    <n v="0"/>
    <n v="0"/>
    <n v="14.15"/>
    <n v="97.76"/>
    <n v="0.64"/>
    <n v="72.05"/>
    <n v="38.880000000000003"/>
  </r>
  <r>
    <x v="16"/>
    <x v="16"/>
    <n v="35125000"/>
    <x v="0"/>
    <x v="0"/>
    <n v="238"/>
    <n v="2"/>
    <n v="0"/>
    <n v="21"/>
    <n v="0"/>
    <n v="0"/>
    <n v="14.15"/>
    <n v="97.76"/>
    <n v="0.64"/>
    <n v="72.05"/>
    <n v="38.880000000000003"/>
  </r>
  <r>
    <x v="16"/>
    <x v="16"/>
    <n v="35125000"/>
    <x v="1"/>
    <x v="0"/>
    <n v="257"/>
    <n v="2"/>
    <n v="27481"/>
    <n v="359"/>
    <n v="0"/>
    <n v="0"/>
    <n v="14.15"/>
    <n v="97.76"/>
    <n v="0.64"/>
    <n v="72.05"/>
    <n v="38.880000000000003"/>
  </r>
  <r>
    <x v="16"/>
    <x v="16"/>
    <n v="35125000"/>
    <x v="2"/>
    <x v="0"/>
    <n v="772"/>
    <n v="6"/>
    <n v="50027"/>
    <n v="207"/>
    <n v="0"/>
    <n v="0"/>
    <n v="14.15"/>
    <n v="97.76"/>
    <n v="0.64"/>
    <n v="72.05"/>
    <n v="38.880000000000003"/>
  </r>
  <r>
    <x v="16"/>
    <x v="16"/>
    <n v="35125000"/>
    <x v="3"/>
    <x v="0"/>
    <n v="3173"/>
    <n v="15"/>
    <n v="154062"/>
    <n v="1716"/>
    <n v="0"/>
    <n v="0"/>
    <n v="14.15"/>
    <n v="97.76"/>
    <n v="0.64"/>
    <n v="72.05"/>
    <n v="38.880000000000003"/>
  </r>
  <r>
    <x v="16"/>
    <x v="16"/>
    <n v="35125000"/>
    <x v="4"/>
    <x v="0"/>
    <n v="19171"/>
    <n v="49"/>
    <n v="544698"/>
    <n v="10721"/>
    <n v="0"/>
    <n v="0"/>
    <n v="14.15"/>
    <n v="97.76"/>
    <n v="0.64"/>
    <n v="72.05"/>
    <n v="38.880000000000003"/>
  </r>
  <r>
    <x v="16"/>
    <x v="16"/>
    <n v="35125000"/>
    <x v="5"/>
    <x v="0"/>
    <n v="51772"/>
    <n v="221"/>
    <n v="908935"/>
    <n v="38515"/>
    <n v="0"/>
    <n v="0"/>
    <n v="14.15"/>
    <n v="97.76"/>
    <n v="0.64"/>
    <n v="72.05"/>
    <n v="38.880000000000003"/>
  </r>
  <r>
    <x v="16"/>
    <x v="16"/>
    <n v="35125000"/>
    <x v="6"/>
    <x v="0"/>
    <n v="120721"/>
    <n v="448"/>
    <n v="1240573"/>
    <n v="76682"/>
    <n v="0"/>
    <n v="0"/>
    <n v="14.15"/>
    <n v="97.76"/>
    <n v="0.64"/>
    <n v="72.05"/>
    <n v="38.880000000000003"/>
  </r>
  <r>
    <x v="16"/>
    <x v="16"/>
    <n v="35125000"/>
    <x v="7"/>
    <x v="0"/>
    <n v="236999"/>
    <n v="742"/>
    <n v="1719273"/>
    <n v="212100"/>
    <n v="0"/>
    <n v="0"/>
    <n v="14.15"/>
    <n v="97.76"/>
    <n v="0.64"/>
    <n v="72.05"/>
    <n v="38.880000000000003"/>
  </r>
  <r>
    <x v="16"/>
    <x v="16"/>
    <n v="35125000"/>
    <x v="8"/>
    <x v="0"/>
    <n v="169877"/>
    <n v="760"/>
    <n v="1617427"/>
    <n v="198389"/>
    <n v="0"/>
    <n v="0"/>
    <n v="14.15"/>
    <n v="97.76"/>
    <n v="0.64"/>
    <n v="72.05"/>
    <n v="38.880000000000003"/>
  </r>
  <r>
    <x v="16"/>
    <x v="16"/>
    <n v="35125000"/>
    <x v="9"/>
    <x v="0"/>
    <n v="157951"/>
    <n v="828"/>
    <n v="1649458"/>
    <n v="153767"/>
    <n v="0"/>
    <n v="0"/>
    <n v="14.15"/>
    <n v="97.76"/>
    <n v="0.64"/>
    <n v="72.05"/>
    <n v="38.880000000000003"/>
  </r>
  <r>
    <x v="16"/>
    <x v="16"/>
    <n v="35125000"/>
    <x v="10"/>
    <x v="1"/>
    <n v="168245"/>
    <n v="671"/>
    <n v="1713979"/>
    <n v="161726"/>
    <n v="165171"/>
    <n v="0"/>
    <n v="14.15"/>
    <n v="97.76"/>
    <n v="0.64"/>
    <n v="72.05"/>
    <n v="38.880000000000003"/>
  </r>
  <r>
    <x v="16"/>
    <x v="16"/>
    <n v="35125000"/>
    <x v="11"/>
    <x v="1"/>
    <n v="130225"/>
    <n v="454"/>
    <n v="1850371"/>
    <n v="151291"/>
    <n v="317274"/>
    <n v="104866"/>
    <n v="14.15"/>
    <n v="97.76"/>
    <n v="0.64"/>
    <n v="72.05"/>
    <n v="38.880000000000003"/>
  </r>
  <r>
    <x v="16"/>
    <x v="16"/>
    <n v="35125000"/>
    <x v="0"/>
    <x v="1"/>
    <n v="65181"/>
    <n v="424"/>
    <n v="1682580"/>
    <n v="88907"/>
    <n v="2532662"/>
    <n v="281945"/>
    <n v="14.15"/>
    <n v="97.76"/>
    <n v="0.64"/>
    <n v="72.05"/>
    <n v="38.880000000000003"/>
  </r>
  <r>
    <x v="16"/>
    <x v="16"/>
    <n v="35125000"/>
    <x v="1"/>
    <x v="1"/>
    <n v="446599"/>
    <n v="687"/>
    <n v="2640660"/>
    <n v="167397"/>
    <n v="3036304"/>
    <n v="938964"/>
    <n v="14.15"/>
    <n v="97.76"/>
    <n v="0.64"/>
    <n v="72.05"/>
    <n v="38.880000000000003"/>
  </r>
  <r>
    <x v="16"/>
    <x v="16"/>
    <n v="35125000"/>
    <x v="2"/>
    <x v="1"/>
    <n v="955396"/>
    <n v="3507"/>
    <n v="3996404"/>
    <n v="1048242"/>
    <n v="1282805"/>
    <n v="742745"/>
    <n v="14.15"/>
    <n v="97.76"/>
    <n v="0.64"/>
    <n v="72.05"/>
    <n v="38.880000000000003"/>
  </r>
  <r>
    <x v="16"/>
    <x v="16"/>
    <n v="35125000"/>
    <x v="3"/>
    <x v="1"/>
    <n v="397586"/>
    <n v="4420"/>
    <n v="3277741"/>
    <n v="499544"/>
    <n v="3508385"/>
    <n v="1185703"/>
    <n v="14.15"/>
    <n v="97.76"/>
    <n v="0.64"/>
    <n v="72.05"/>
    <n v="38.880000000000003"/>
  </r>
  <r>
    <x v="16"/>
    <x v="16"/>
    <n v="35125000"/>
    <x v="4"/>
    <x v="1"/>
    <n v="466595"/>
    <n v="3545"/>
    <n v="4143341"/>
    <n v="399382"/>
    <n v="3317909"/>
    <n v="2805651"/>
    <n v="14.15"/>
    <n v="97.76"/>
    <n v="0.64"/>
    <n v="72.05"/>
    <n v="38.880000000000003"/>
  </r>
  <r>
    <x v="16"/>
    <x v="16"/>
    <n v="35125000"/>
    <x v="5"/>
    <x v="1"/>
    <n v="666472"/>
    <n v="4007"/>
    <n v="4335671"/>
    <n v="608035"/>
    <n v="7125955"/>
    <n v="1745725"/>
    <n v="14.15"/>
    <n v="97.76"/>
    <n v="0.64"/>
    <n v="72.05"/>
    <n v="38.880000000000003"/>
  </r>
  <r>
    <x v="16"/>
    <x v="16"/>
    <n v="35125000"/>
    <x v="6"/>
    <x v="1"/>
    <n v="623625"/>
    <n v="4299"/>
    <n v="3762997"/>
    <n v="695658"/>
    <n v="3409087"/>
    <n v="3137788"/>
    <n v="14.15"/>
    <n v="97.76"/>
    <n v="0.64"/>
    <n v="72.05"/>
    <n v="38.880000000000003"/>
  </r>
  <r>
    <x v="16"/>
    <x v="16"/>
    <n v="35125000"/>
    <x v="7"/>
    <x v="1"/>
    <n v="287799"/>
    <n v="6594"/>
    <n v="2570700"/>
    <n v="344519"/>
    <n v="610947"/>
    <n v="2714956"/>
    <n v="14.15"/>
    <n v="97.76"/>
    <n v="0.64"/>
    <n v="72.05"/>
    <n v="38.880000000000003"/>
  </r>
  <r>
    <x v="17"/>
    <x v="17"/>
    <n v="293000"/>
    <x v="0"/>
    <x v="0"/>
    <n v="13"/>
    <n v="0"/>
    <n v="0"/>
    <n v="3"/>
    <n v="0"/>
    <n v="0"/>
    <n v="7.15"/>
    <n v="98.69"/>
    <n v="0.99"/>
    <n v="71.260000000000005"/>
    <n v="51.97"/>
  </r>
  <r>
    <x v="17"/>
    <x v="17"/>
    <n v="293000"/>
    <x v="1"/>
    <x v="0"/>
    <n v="9"/>
    <n v="0"/>
    <n v="2245"/>
    <n v="14"/>
    <n v="0"/>
    <n v="0"/>
    <n v="7.15"/>
    <n v="98.69"/>
    <n v="0.99"/>
    <n v="71.260000000000005"/>
    <n v="51.97"/>
  </r>
  <r>
    <x v="17"/>
    <x v="17"/>
    <n v="293000"/>
    <x v="2"/>
    <x v="0"/>
    <n v="55"/>
    <n v="0"/>
    <n v="5109"/>
    <n v="30"/>
    <n v="0"/>
    <n v="0"/>
    <n v="7.15"/>
    <n v="98.69"/>
    <n v="0.99"/>
    <n v="71.260000000000005"/>
    <n v="51.97"/>
  </r>
  <r>
    <x v="17"/>
    <x v="17"/>
    <n v="293000"/>
    <x v="3"/>
    <x v="0"/>
    <n v="896"/>
    <n v="1"/>
    <n v="6532"/>
    <n v="601"/>
    <n v="0"/>
    <n v="0"/>
    <n v="7.15"/>
    <n v="98.69"/>
    <n v="0.99"/>
    <n v="71.260000000000005"/>
    <n v="51.97"/>
  </r>
  <r>
    <x v="17"/>
    <x v="17"/>
    <n v="293000"/>
    <x v="4"/>
    <x v="0"/>
    <n v="431"/>
    <n v="6"/>
    <n v="5579"/>
    <n v="447"/>
    <n v="0"/>
    <n v="0"/>
    <n v="7.15"/>
    <n v="98.69"/>
    <n v="0.99"/>
    <n v="71.260000000000005"/>
    <n v="51.97"/>
  </r>
  <r>
    <x v="17"/>
    <x v="17"/>
    <n v="293000"/>
    <x v="5"/>
    <x v="0"/>
    <n v="1277"/>
    <n v="27"/>
    <n v="11572"/>
    <n v="779"/>
    <n v="0"/>
    <n v="0"/>
    <n v="7.15"/>
    <n v="98.69"/>
    <n v="0.99"/>
    <n v="71.260000000000005"/>
    <n v="51.97"/>
  </r>
  <r>
    <x v="17"/>
    <x v="17"/>
    <n v="293000"/>
    <x v="6"/>
    <x v="0"/>
    <n v="1588"/>
    <n v="24"/>
    <n v="22721"/>
    <n v="1273"/>
    <n v="0"/>
    <n v="0"/>
    <n v="7.15"/>
    <n v="98.69"/>
    <n v="0.99"/>
    <n v="71.260000000000005"/>
    <n v="51.97"/>
  </r>
  <r>
    <x v="17"/>
    <x v="17"/>
    <n v="293000"/>
    <x v="7"/>
    <x v="0"/>
    <n v="2001"/>
    <n v="17"/>
    <n v="18578"/>
    <n v="2392"/>
    <n v="0"/>
    <n v="0"/>
    <n v="7.15"/>
    <n v="98.69"/>
    <n v="0.99"/>
    <n v="71.260000000000005"/>
    <n v="51.97"/>
  </r>
  <r>
    <x v="17"/>
    <x v="17"/>
    <n v="293000"/>
    <x v="8"/>
    <x v="0"/>
    <n v="2145"/>
    <n v="42"/>
    <n v="20741"/>
    <n v="1950"/>
    <n v="0"/>
    <n v="0"/>
    <n v="7.15"/>
    <n v="98.69"/>
    <n v="0.99"/>
    <n v="71.260000000000005"/>
    <n v="51.97"/>
  </r>
  <r>
    <x v="17"/>
    <x v="17"/>
    <n v="293000"/>
    <x v="9"/>
    <x v="0"/>
    <n v="1051"/>
    <n v="10"/>
    <n v="12540"/>
    <n v="1654"/>
    <n v="0"/>
    <n v="0"/>
    <n v="7.15"/>
    <n v="98.69"/>
    <n v="0.99"/>
    <n v="71.260000000000005"/>
    <n v="51.97"/>
  </r>
  <r>
    <x v="17"/>
    <x v="17"/>
    <n v="293000"/>
    <x v="10"/>
    <x v="1"/>
    <n v="254"/>
    <n v="3"/>
    <n v="4451"/>
    <n v="380"/>
    <n v="1128"/>
    <n v="0"/>
    <n v="7.15"/>
    <n v="98.69"/>
    <n v="0.99"/>
    <n v="71.260000000000005"/>
    <n v="51.97"/>
  </r>
  <r>
    <x v="17"/>
    <x v="17"/>
    <n v="293000"/>
    <x v="11"/>
    <x v="1"/>
    <n v="98"/>
    <n v="0"/>
    <n v="0"/>
    <n v="112"/>
    <n v="8098"/>
    <n v="829"/>
    <n v="7.15"/>
    <n v="98.69"/>
    <n v="0.99"/>
    <n v="71.260000000000005"/>
    <n v="51.97"/>
  </r>
  <r>
    <x v="17"/>
    <x v="17"/>
    <n v="293000"/>
    <x v="0"/>
    <x v="1"/>
    <n v="339"/>
    <n v="0"/>
    <n v="0"/>
    <n v="136"/>
    <n v="30290"/>
    <n v="5665"/>
    <n v="7.15"/>
    <n v="98.69"/>
    <n v="0.99"/>
    <n v="71.260000000000005"/>
    <n v="51.97"/>
  </r>
  <r>
    <x v="17"/>
    <x v="17"/>
    <n v="293000"/>
    <x v="1"/>
    <x v="1"/>
    <n v="3812"/>
    <n v="13"/>
    <n v="90243"/>
    <n v="2605"/>
    <n v="35145"/>
    <n v="27358"/>
    <n v="7.15"/>
    <n v="98.69"/>
    <n v="0.99"/>
    <n v="71.260000000000005"/>
    <n v="51.97"/>
  </r>
  <r>
    <x v="17"/>
    <x v="17"/>
    <n v="293000"/>
    <x v="2"/>
    <x v="1"/>
    <n v="4693"/>
    <n v="46"/>
    <n v="61926"/>
    <n v="4483"/>
    <n v="47586"/>
    <n v="3438"/>
    <n v="7.15"/>
    <n v="98.69"/>
    <n v="0.99"/>
    <n v="71.260000000000005"/>
    <n v="51.97"/>
  </r>
  <r>
    <x v="17"/>
    <x v="17"/>
    <n v="293000"/>
    <x v="3"/>
    <x v="1"/>
    <n v="1411"/>
    <n v="13"/>
    <n v="93397"/>
    <n v="2733"/>
    <n v="48655"/>
    <n v="18744"/>
    <n v="7.15"/>
    <n v="98.69"/>
    <n v="0.99"/>
    <n v="71.260000000000005"/>
    <n v="51.97"/>
  </r>
  <r>
    <x v="17"/>
    <x v="17"/>
    <n v="293000"/>
    <x v="4"/>
    <x v="1"/>
    <n v="265"/>
    <n v="5"/>
    <n v="80263"/>
    <n v="483"/>
    <n v="16491"/>
    <n v="11620"/>
    <n v="7.15"/>
    <n v="98.69"/>
    <n v="0.99"/>
    <n v="71.260000000000005"/>
    <n v="51.97"/>
  </r>
  <r>
    <x v="17"/>
    <x v="17"/>
    <n v="293000"/>
    <x v="5"/>
    <x v="1"/>
    <n v="222"/>
    <n v="0"/>
    <n v="57734"/>
    <n v="209"/>
    <n v="6293"/>
    <n v="34336"/>
    <n v="7.15"/>
    <n v="98.69"/>
    <n v="0.99"/>
    <n v="71.260000000000005"/>
    <n v="51.97"/>
  </r>
  <r>
    <x v="17"/>
    <x v="17"/>
    <n v="293000"/>
    <x v="6"/>
    <x v="1"/>
    <n v="243"/>
    <n v="0"/>
    <n v="43843"/>
    <n v="244"/>
    <n v="11598"/>
    <n v="35953"/>
    <n v="7.15"/>
    <n v="98.69"/>
    <n v="0.99"/>
    <n v="71.260000000000005"/>
    <n v="51.97"/>
  </r>
  <r>
    <x v="17"/>
    <x v="17"/>
    <n v="293000"/>
    <x v="7"/>
    <x v="1"/>
    <n v="159"/>
    <n v="1"/>
    <n v="18094"/>
    <n v="159"/>
    <n v="3514"/>
    <n v="14337"/>
    <n v="7.15"/>
    <n v="98.69"/>
    <n v="0.99"/>
    <n v="71.260000000000005"/>
    <n v="51.97"/>
  </r>
  <r>
    <x v="18"/>
    <x v="18"/>
    <n v="68000"/>
    <x v="10"/>
    <x v="1"/>
    <n v="87"/>
    <n v="0"/>
    <n v="2328"/>
    <n v="49"/>
    <n v="807"/>
    <n v="0"/>
    <n v="15.24"/>
    <n v="99.08"/>
    <n v="0.49"/>
    <n v="81.069999999999993"/>
    <n v="67.569999999999993"/>
  </r>
  <r>
    <x v="18"/>
    <x v="18"/>
    <n v="68000"/>
    <x v="11"/>
    <x v="1"/>
    <n v="295"/>
    <n v="1"/>
    <n v="28879"/>
    <n v="208"/>
    <n v="1561"/>
    <n v="710"/>
    <n v="15.24"/>
    <n v="99.08"/>
    <n v="0.49"/>
    <n v="81.069999999999993"/>
    <n v="67.569999999999993"/>
  </r>
  <r>
    <x v="18"/>
    <x v="18"/>
    <n v="68000"/>
    <x v="0"/>
    <x v="1"/>
    <n v="341"/>
    <n v="0"/>
    <n v="17270"/>
    <n v="418"/>
    <n v="2461"/>
    <n v="1420"/>
    <n v="15.24"/>
    <n v="99.08"/>
    <n v="0.49"/>
    <n v="81.069999999999993"/>
    <n v="67.569999999999993"/>
  </r>
  <r>
    <x v="18"/>
    <x v="18"/>
    <n v="68000"/>
    <x v="1"/>
    <x v="1"/>
    <n v="2044"/>
    <n v="3"/>
    <n v="27236"/>
    <n v="755"/>
    <n v="14114"/>
    <n v="2067"/>
    <n v="15.24"/>
    <n v="99.08"/>
    <n v="0.49"/>
    <n v="81.069999999999993"/>
    <n v="67.569999999999993"/>
  </r>
  <r>
    <x v="18"/>
    <x v="18"/>
    <n v="68000"/>
    <x v="2"/>
    <x v="1"/>
    <n v="5310"/>
    <n v="29"/>
    <n v="58903"/>
    <n v="4786"/>
    <n v="7784"/>
    <n v="2749"/>
    <n v="15.24"/>
    <n v="99.08"/>
    <n v="0.49"/>
    <n v="81.069999999999993"/>
    <n v="67.569999999999993"/>
  </r>
  <r>
    <x v="18"/>
    <x v="18"/>
    <n v="68000"/>
    <x v="3"/>
    <x v="1"/>
    <n v="1693"/>
    <n v="15"/>
    <n v="47125"/>
    <n v="3156"/>
    <n v="20052"/>
    <n v="975"/>
    <n v="15.24"/>
    <n v="99.08"/>
    <n v="0.49"/>
    <n v="81.069999999999993"/>
    <n v="67.569999999999993"/>
  </r>
  <r>
    <x v="18"/>
    <x v="18"/>
    <n v="68000"/>
    <x v="4"/>
    <x v="1"/>
    <n v="419"/>
    <n v="2"/>
    <n v="36208"/>
    <n v="643"/>
    <n v="3621"/>
    <n v="8063"/>
    <n v="15.24"/>
    <n v="99.08"/>
    <n v="0.49"/>
    <n v="81.069999999999993"/>
    <n v="67.569999999999993"/>
  </r>
  <r>
    <x v="18"/>
    <x v="18"/>
    <n v="68000"/>
    <x v="5"/>
    <x v="1"/>
    <n v="158"/>
    <n v="1"/>
    <n v="21575"/>
    <n v="208"/>
    <n v="2199"/>
    <n v="7830"/>
    <n v="15.24"/>
    <n v="99.08"/>
    <n v="0.49"/>
    <n v="81.069999999999993"/>
    <n v="67.569999999999993"/>
  </r>
  <r>
    <x v="18"/>
    <x v="18"/>
    <n v="68000"/>
    <x v="6"/>
    <x v="1"/>
    <n v="14"/>
    <n v="0"/>
    <n v="15271"/>
    <n v="42"/>
    <n v="2219"/>
    <n v="17771"/>
    <n v="15.24"/>
    <n v="99.08"/>
    <n v="0.49"/>
    <n v="81.069999999999993"/>
    <n v="67.569999999999993"/>
  </r>
  <r>
    <x v="18"/>
    <x v="18"/>
    <n v="68000"/>
    <x v="7"/>
    <x v="1"/>
    <n v="4"/>
    <n v="0"/>
    <n v="8746"/>
    <n v="5"/>
    <n v="311"/>
    <n v="4366"/>
    <n v="15.24"/>
    <n v="99.08"/>
    <n v="0.49"/>
    <n v="81.069999999999993"/>
    <n v="67.569999999999993"/>
  </r>
  <r>
    <x v="19"/>
    <x v="19"/>
    <n v="122153000"/>
    <x v="0"/>
    <x v="0"/>
    <n v="302"/>
    <n v="11"/>
    <n v="0"/>
    <n v="39"/>
    <n v="0"/>
    <n v="0"/>
    <n v="5.41"/>
    <n v="97.57"/>
    <n v="2.12"/>
    <n v="55.01"/>
    <n v="25.36"/>
  </r>
  <r>
    <x v="19"/>
    <x v="19"/>
    <n v="122153000"/>
    <x v="1"/>
    <x v="0"/>
    <n v="10196"/>
    <n v="448"/>
    <n v="135694"/>
    <n v="1734"/>
    <n v="0"/>
    <n v="0"/>
    <n v="5.41"/>
    <n v="97.57"/>
    <n v="2.12"/>
    <n v="55.01"/>
    <n v="25.36"/>
  </r>
  <r>
    <x v="19"/>
    <x v="19"/>
    <n v="122153000"/>
    <x v="2"/>
    <x v="0"/>
    <n v="57157"/>
    <n v="1827"/>
    <n v="327483"/>
    <n v="27556"/>
    <n v="0"/>
    <n v="0"/>
    <n v="5.41"/>
    <n v="97.57"/>
    <n v="2.12"/>
    <n v="55.01"/>
    <n v="25.36"/>
  </r>
  <r>
    <x v="19"/>
    <x v="19"/>
    <n v="122153000"/>
    <x v="3"/>
    <x v="0"/>
    <n v="107106"/>
    <n v="5569"/>
    <n v="506984"/>
    <n v="61582"/>
    <n v="0"/>
    <n v="0"/>
    <n v="5.41"/>
    <n v="97.57"/>
    <n v="2.12"/>
    <n v="55.01"/>
    <n v="25.36"/>
  </r>
  <r>
    <x v="19"/>
    <x v="19"/>
    <n v="122153000"/>
    <x v="4"/>
    <x v="0"/>
    <n v="247357"/>
    <n v="7139"/>
    <n v="1163559"/>
    <n v="165247"/>
    <n v="0"/>
    <n v="0"/>
    <n v="5.41"/>
    <n v="97.57"/>
    <n v="2.12"/>
    <n v="55.01"/>
    <n v="25.36"/>
  </r>
  <r>
    <x v="19"/>
    <x v="19"/>
    <n v="122153000"/>
    <x v="5"/>
    <x v="0"/>
    <n v="370423"/>
    <n v="9589"/>
    <n v="2011403"/>
    <n v="317401"/>
    <n v="0"/>
    <n v="0"/>
    <n v="5.41"/>
    <n v="97.57"/>
    <n v="2.12"/>
    <n v="55.01"/>
    <n v="25.36"/>
  </r>
  <r>
    <x v="19"/>
    <x v="19"/>
    <n v="122153000"/>
    <x v="6"/>
    <x v="0"/>
    <n v="591905"/>
    <n v="12079"/>
    <n v="2640082"/>
    <n v="514763"/>
    <n v="0"/>
    <n v="0"/>
    <n v="5.41"/>
    <n v="97.57"/>
    <n v="2.12"/>
    <n v="55.01"/>
    <n v="25.36"/>
  </r>
  <r>
    <x v="19"/>
    <x v="19"/>
    <n v="122153000"/>
    <x v="7"/>
    <x v="0"/>
    <n v="293960"/>
    <n v="7249"/>
    <n v="2182198"/>
    <n v="422031"/>
    <n v="0"/>
    <n v="0"/>
    <n v="5.41"/>
    <n v="97.57"/>
    <n v="2.12"/>
    <n v="55.01"/>
    <n v="25.36"/>
  </r>
  <r>
    <x v="19"/>
    <x v="19"/>
    <n v="122153000"/>
    <x v="8"/>
    <x v="0"/>
    <n v="145490"/>
    <n v="3240"/>
    <n v="1888981"/>
    <n v="174769"/>
    <n v="0"/>
    <n v="0"/>
    <n v="5.41"/>
    <n v="97.57"/>
    <n v="2.12"/>
    <n v="55.01"/>
    <n v="25.36"/>
  </r>
  <r>
    <x v="19"/>
    <x v="19"/>
    <n v="122153000"/>
    <x v="9"/>
    <x v="0"/>
    <n v="108216"/>
    <n v="2370"/>
    <n v="1891249"/>
    <n v="143424"/>
    <n v="0"/>
    <n v="0"/>
    <n v="5.41"/>
    <n v="97.57"/>
    <n v="2.12"/>
    <n v="55.01"/>
    <n v="25.36"/>
  </r>
  <r>
    <x v="19"/>
    <x v="19"/>
    <n v="122153000"/>
    <x v="10"/>
    <x v="1"/>
    <n v="94287"/>
    <n v="1561"/>
    <n v="1869535"/>
    <n v="100459"/>
    <n v="269064"/>
    <n v="0"/>
    <n v="5.41"/>
    <n v="97.57"/>
    <n v="2.12"/>
    <n v="55.01"/>
    <n v="25.36"/>
  </r>
  <r>
    <x v="19"/>
    <x v="19"/>
    <n v="122153000"/>
    <x v="11"/>
    <x v="1"/>
    <n v="128671"/>
    <n v="1072"/>
    <n v="1667444"/>
    <n v="95699"/>
    <n v="772883"/>
    <n v="160233"/>
    <n v="5.41"/>
    <n v="97.57"/>
    <n v="2.12"/>
    <n v="55.01"/>
    <n v="25.36"/>
  </r>
  <r>
    <x v="19"/>
    <x v="19"/>
    <n v="122153000"/>
    <x v="0"/>
    <x v="1"/>
    <n v="657910"/>
    <n v="2495"/>
    <n v="3507531"/>
    <n v="376023"/>
    <n v="4412667"/>
    <n v="594490"/>
    <n v="5.41"/>
    <n v="97.57"/>
    <n v="2.12"/>
    <n v="55.01"/>
    <n v="25.36"/>
  </r>
  <r>
    <x v="19"/>
    <x v="19"/>
    <n v="122153000"/>
    <x v="1"/>
    <x v="1"/>
    <n v="1789492"/>
    <n v="14164"/>
    <n v="7314139"/>
    <n v="1468249"/>
    <n v="8107534"/>
    <n v="1867952"/>
    <n v="5.41"/>
    <n v="97.57"/>
    <n v="2.12"/>
    <n v="55.01"/>
    <n v="25.36"/>
  </r>
  <r>
    <x v="19"/>
    <x v="19"/>
    <n v="122153000"/>
    <x v="2"/>
    <x v="1"/>
    <n v="1144420"/>
    <n v="26531"/>
    <n v="7948772"/>
    <n v="1526394"/>
    <n v="4443642"/>
    <n v="1947016"/>
    <n v="5.41"/>
    <n v="97.57"/>
    <n v="2.12"/>
    <n v="55.01"/>
    <n v="25.36"/>
  </r>
  <r>
    <x v="19"/>
    <x v="19"/>
    <n v="122153000"/>
    <x v="3"/>
    <x v="1"/>
    <n v="314512"/>
    <n v="26601"/>
    <n v="6582896"/>
    <n v="424531"/>
    <n v="8062129"/>
    <n v="1802155"/>
    <n v="5.41"/>
    <n v="97.57"/>
    <n v="2.12"/>
    <n v="55.01"/>
    <n v="25.36"/>
  </r>
  <r>
    <x v="19"/>
    <x v="19"/>
    <n v="122153000"/>
    <x v="4"/>
    <x v="1"/>
    <n v="242311"/>
    <n v="10846"/>
    <n v="6329659"/>
    <n v="270885"/>
    <n v="7313545"/>
    <n v="4829411"/>
    <n v="5.41"/>
    <n v="97.57"/>
    <n v="2.12"/>
    <n v="55.01"/>
    <n v="25.36"/>
  </r>
  <r>
    <x v="19"/>
    <x v="19"/>
    <n v="122153000"/>
    <x v="5"/>
    <x v="1"/>
    <n v="161161"/>
    <n v="4522"/>
    <n v="6009277"/>
    <n v="182014"/>
    <n v="9687204"/>
    <n v="4795907"/>
    <n v="5.41"/>
    <n v="97.57"/>
    <n v="2.12"/>
    <n v="55.01"/>
    <n v="25.36"/>
  </r>
  <r>
    <x v="19"/>
    <x v="19"/>
    <n v="122153000"/>
    <x v="6"/>
    <x v="1"/>
    <n v="85980"/>
    <n v="1754"/>
    <n v="4763088"/>
    <n v="98928"/>
    <n v="14564360"/>
    <n v="8264773"/>
    <n v="5.41"/>
    <n v="97.57"/>
    <n v="2.12"/>
    <n v="55.01"/>
    <n v="25.36"/>
  </r>
  <r>
    <x v="19"/>
    <x v="19"/>
    <n v="122153000"/>
    <x v="7"/>
    <x v="1"/>
    <n v="60222"/>
    <n v="1149"/>
    <n v="3927237"/>
    <n v="78857"/>
    <n v="9565766"/>
    <n v="6713755"/>
    <n v="5.41"/>
    <n v="97.57"/>
    <n v="2.12"/>
    <n v="55.01"/>
    <n v="25.36"/>
  </r>
  <r>
    <x v="20"/>
    <x v="20"/>
    <n v="3224000"/>
    <x v="1"/>
    <x v="0"/>
    <n v="12"/>
    <n v="1"/>
    <n v="1595"/>
    <n v="0"/>
    <n v="0"/>
    <n v="0"/>
    <n v="2.59"/>
    <n v="97.75"/>
    <n v="1.73"/>
    <n v="34.22"/>
    <n v="19.91"/>
  </r>
  <r>
    <x v="20"/>
    <x v="20"/>
    <n v="3224000"/>
    <x v="2"/>
    <x v="0"/>
    <n v="15"/>
    <n v="0"/>
    <n v="6186"/>
    <n v="12"/>
    <n v="0"/>
    <n v="0"/>
    <n v="2.59"/>
    <n v="97.75"/>
    <n v="1.73"/>
    <n v="34.22"/>
    <n v="19.91"/>
  </r>
  <r>
    <x v="20"/>
    <x v="20"/>
    <n v="3224000"/>
    <x v="3"/>
    <x v="0"/>
    <n v="26"/>
    <n v="0"/>
    <n v="11513"/>
    <n v="30"/>
    <n v="0"/>
    <n v="0"/>
    <n v="2.59"/>
    <n v="97.75"/>
    <n v="1.73"/>
    <n v="34.22"/>
    <n v="19.91"/>
  </r>
  <r>
    <x v="20"/>
    <x v="20"/>
    <n v="3224000"/>
    <x v="4"/>
    <x v="0"/>
    <n v="770"/>
    <n v="4"/>
    <n v="16278"/>
    <n v="173"/>
    <n v="0"/>
    <n v="0"/>
    <n v="2.59"/>
    <n v="97.75"/>
    <n v="1.73"/>
    <n v="34.22"/>
    <n v="19.91"/>
  </r>
  <r>
    <x v="20"/>
    <x v="20"/>
    <n v="3224000"/>
    <x v="5"/>
    <x v="0"/>
    <n v="1545"/>
    <n v="5"/>
    <n v="53391"/>
    <n v="947"/>
    <n v="0"/>
    <n v="0"/>
    <n v="2.59"/>
    <n v="97.75"/>
    <n v="1.73"/>
    <n v="34.22"/>
    <n v="19.91"/>
  </r>
  <r>
    <x v="20"/>
    <x v="20"/>
    <n v="3224000"/>
    <x v="6"/>
    <x v="0"/>
    <n v="3271"/>
    <n v="39"/>
    <n v="61846"/>
    <n v="2813"/>
    <n v="0"/>
    <n v="0"/>
    <n v="2.59"/>
    <n v="97.75"/>
    <n v="1.73"/>
    <n v="34.22"/>
    <n v="19.91"/>
  </r>
  <r>
    <x v="20"/>
    <x v="20"/>
    <n v="3224000"/>
    <x v="7"/>
    <x v="0"/>
    <n v="3813"/>
    <n v="39"/>
    <n v="51247"/>
    <n v="4370"/>
    <n v="0"/>
    <n v="0"/>
    <n v="2.59"/>
    <n v="97.75"/>
    <n v="1.73"/>
    <n v="34.22"/>
    <n v="19.91"/>
  </r>
  <r>
    <x v="20"/>
    <x v="20"/>
    <n v="3224000"/>
    <x v="8"/>
    <x v="0"/>
    <n v="2358"/>
    <n v="23"/>
    <n v="39575"/>
    <n v="2591"/>
    <n v="0"/>
    <n v="0"/>
    <n v="2.59"/>
    <n v="97.75"/>
    <n v="1.73"/>
    <n v="34.22"/>
    <n v="19.91"/>
  </r>
  <r>
    <x v="20"/>
    <x v="20"/>
    <n v="3224000"/>
    <x v="9"/>
    <x v="0"/>
    <n v="1598"/>
    <n v="28"/>
    <n v="50328"/>
    <n v="2149"/>
    <n v="0"/>
    <n v="0"/>
    <n v="2.59"/>
    <n v="97.75"/>
    <n v="1.73"/>
    <n v="34.22"/>
    <n v="19.91"/>
  </r>
  <r>
    <x v="20"/>
    <x v="20"/>
    <n v="3224000"/>
    <x v="10"/>
    <x v="1"/>
    <n v="356"/>
    <n v="7"/>
    <n v="42754"/>
    <n v="465"/>
    <n v="4324"/>
    <n v="0"/>
    <n v="2.59"/>
    <n v="97.75"/>
    <n v="1.73"/>
    <n v="34.22"/>
    <n v="19.91"/>
  </r>
  <r>
    <x v="20"/>
    <x v="20"/>
    <n v="3224000"/>
    <x v="11"/>
    <x v="1"/>
    <n v="198"/>
    <n v="2"/>
    <n v="34549"/>
    <n v="247"/>
    <n v="26141"/>
    <n v="1726"/>
    <n v="2.59"/>
    <n v="97.75"/>
    <n v="1.73"/>
    <n v="34.22"/>
    <n v="19.91"/>
  </r>
  <r>
    <x v="20"/>
    <x v="20"/>
    <n v="3224000"/>
    <x v="0"/>
    <x v="1"/>
    <n v="103"/>
    <n v="2"/>
    <n v="33309"/>
    <n v="69"/>
    <n v="41140"/>
    <n v="28145"/>
    <n v="2.59"/>
    <n v="97.75"/>
    <n v="1.73"/>
    <n v="34.22"/>
    <n v="19.91"/>
  </r>
  <r>
    <x v="20"/>
    <x v="20"/>
    <n v="3224000"/>
    <x v="1"/>
    <x v="1"/>
    <n v="2781"/>
    <n v="21"/>
    <n v="58999"/>
    <n v="1217"/>
    <n v="159180"/>
    <n v="30070"/>
    <n v="2.59"/>
    <n v="97.75"/>
    <n v="1.73"/>
    <n v="34.22"/>
    <n v="19.91"/>
  </r>
  <r>
    <x v="20"/>
    <x v="20"/>
    <n v="3224000"/>
    <x v="2"/>
    <x v="1"/>
    <n v="18752"/>
    <n v="407"/>
    <n v="113431"/>
    <n v="13024"/>
    <n v="160572"/>
    <n v="14399"/>
    <n v="2.59"/>
    <n v="97.75"/>
    <n v="1.73"/>
    <n v="34.22"/>
    <n v="19.91"/>
  </r>
  <r>
    <x v="20"/>
    <x v="20"/>
    <n v="3224000"/>
    <x v="3"/>
    <x v="1"/>
    <n v="13915"/>
    <n v="260"/>
    <n v="123097"/>
    <n v="16352"/>
    <n v="228388"/>
    <n v="5141"/>
    <n v="2.59"/>
    <n v="97.75"/>
    <n v="1.73"/>
    <n v="34.22"/>
    <n v="19.91"/>
  </r>
  <r>
    <x v="20"/>
    <x v="20"/>
    <n v="3224000"/>
    <x v="4"/>
    <x v="1"/>
    <n v="15487"/>
    <n v="247"/>
    <n v="146375"/>
    <n v="13490"/>
    <n v="271097"/>
    <n v="118958"/>
    <n v="2.59"/>
    <n v="97.75"/>
    <n v="1.73"/>
    <n v="34.22"/>
    <n v="19.91"/>
  </r>
  <r>
    <x v="20"/>
    <x v="20"/>
    <n v="3224000"/>
    <x v="5"/>
    <x v="1"/>
    <n v="10836"/>
    <n v="226"/>
    <n v="124685"/>
    <n v="14250"/>
    <n v="134752"/>
    <n v="110815"/>
    <n v="2.59"/>
    <n v="97.75"/>
    <n v="1.73"/>
    <n v="34.22"/>
    <n v="19.91"/>
  </r>
  <r>
    <x v="20"/>
    <x v="20"/>
    <n v="3224000"/>
    <x v="6"/>
    <x v="1"/>
    <n v="5454"/>
    <n v="93"/>
    <n v="105241"/>
    <n v="6068"/>
    <n v="46028"/>
    <n v="162458"/>
    <n v="2.59"/>
    <n v="97.75"/>
    <n v="1.73"/>
    <n v="34.22"/>
    <n v="19.91"/>
  </r>
  <r>
    <x v="20"/>
    <x v="20"/>
    <n v="3224000"/>
    <x v="7"/>
    <x v="1"/>
    <n v="2337"/>
    <n v="46"/>
    <n v="77266"/>
    <n v="3479"/>
    <n v="31653"/>
    <n v="170107"/>
    <n v="2.59"/>
    <n v="97.75"/>
    <n v="1.73"/>
    <n v="34.22"/>
    <n v="19.91"/>
  </r>
  <r>
    <x v="21"/>
    <x v="21"/>
    <n v="3103000"/>
    <x v="0"/>
    <x v="0"/>
    <n v="1"/>
    <n v="0"/>
    <n v="0"/>
    <n v="0"/>
    <n v="0"/>
    <n v="0"/>
    <n v="3.99"/>
    <n v="97.88"/>
    <n v="1.55"/>
    <n v="40.270000000000003"/>
    <n v="23.18"/>
  </r>
  <r>
    <x v="21"/>
    <x v="21"/>
    <n v="3103000"/>
    <x v="1"/>
    <x v="0"/>
    <n v="1"/>
    <n v="0"/>
    <n v="459"/>
    <n v="2"/>
    <n v="0"/>
    <n v="0"/>
    <n v="3.99"/>
    <n v="97.88"/>
    <n v="1.55"/>
    <n v="40.270000000000003"/>
    <n v="23.18"/>
  </r>
  <r>
    <x v="21"/>
    <x v="21"/>
    <n v="3103000"/>
    <x v="2"/>
    <x v="0"/>
    <n v="69"/>
    <n v="0"/>
    <n v="8137"/>
    <n v="9"/>
    <n v="0"/>
    <n v="0"/>
    <n v="3.99"/>
    <n v="97.88"/>
    <n v="1.55"/>
    <n v="40.270000000000003"/>
    <n v="23.18"/>
  </r>
  <r>
    <x v="21"/>
    <x v="21"/>
    <n v="3103000"/>
    <x v="3"/>
    <x v="0"/>
    <n v="1163"/>
    <n v="0"/>
    <n v="41286"/>
    <n v="542"/>
    <n v="0"/>
    <n v="0"/>
    <n v="3.99"/>
    <n v="97.88"/>
    <n v="1.55"/>
    <n v="40.270000000000003"/>
    <n v="23.18"/>
  </r>
  <r>
    <x v="21"/>
    <x v="21"/>
    <n v="3103000"/>
    <x v="4"/>
    <x v="0"/>
    <n v="1387"/>
    <n v="5"/>
    <n v="35559"/>
    <n v="1136"/>
    <n v="0"/>
    <n v="0"/>
    <n v="3.99"/>
    <n v="97.88"/>
    <n v="1.55"/>
    <n v="40.270000000000003"/>
    <n v="23.18"/>
  </r>
  <r>
    <x v="21"/>
    <x v="21"/>
    <n v="3103000"/>
    <x v="5"/>
    <x v="0"/>
    <n v="3633"/>
    <n v="23"/>
    <n v="69775"/>
    <n v="2641"/>
    <n v="0"/>
    <n v="0"/>
    <n v="3.99"/>
    <n v="97.88"/>
    <n v="1.55"/>
    <n v="40.270000000000003"/>
    <n v="23.18"/>
  </r>
  <r>
    <x v="21"/>
    <x v="21"/>
    <n v="3103000"/>
    <x v="6"/>
    <x v="0"/>
    <n v="4731"/>
    <n v="39"/>
    <n v="86432"/>
    <n v="4130"/>
    <n v="0"/>
    <n v="0"/>
    <n v="3.99"/>
    <n v="97.88"/>
    <n v="1.55"/>
    <n v="40.270000000000003"/>
    <n v="23.18"/>
  </r>
  <r>
    <x v="21"/>
    <x v="21"/>
    <n v="3103000"/>
    <x v="7"/>
    <x v="0"/>
    <n v="7519"/>
    <n v="101"/>
    <n v="110305"/>
    <n v="6402"/>
    <n v="0"/>
    <n v="0"/>
    <n v="3.99"/>
    <n v="97.88"/>
    <n v="1.55"/>
    <n v="40.270000000000003"/>
    <n v="23.18"/>
  </r>
  <r>
    <x v="21"/>
    <x v="21"/>
    <n v="3103000"/>
    <x v="8"/>
    <x v="0"/>
    <n v="6543"/>
    <n v="113"/>
    <n v="68389"/>
    <n v="6704"/>
    <n v="0"/>
    <n v="0"/>
    <n v="3.99"/>
    <n v="97.88"/>
    <n v="1.55"/>
    <n v="40.270000000000003"/>
    <n v="23.18"/>
  </r>
  <r>
    <x v="21"/>
    <x v="21"/>
    <n v="3103000"/>
    <x v="9"/>
    <x v="0"/>
    <n v="3143"/>
    <n v="74"/>
    <n v="54182"/>
    <n v="5112"/>
    <n v="0"/>
    <n v="0"/>
    <n v="3.99"/>
    <n v="97.88"/>
    <n v="1.55"/>
    <n v="40.270000000000003"/>
    <n v="23.18"/>
  </r>
  <r>
    <x v="21"/>
    <x v="21"/>
    <n v="3103000"/>
    <x v="10"/>
    <x v="1"/>
    <n v="880"/>
    <n v="16"/>
    <n v="40598"/>
    <n v="1875"/>
    <n v="3987"/>
    <n v="0"/>
    <n v="3.99"/>
    <n v="97.88"/>
    <n v="1.55"/>
    <n v="40.270000000000003"/>
    <n v="23.18"/>
  </r>
  <r>
    <x v="21"/>
    <x v="21"/>
    <n v="3103000"/>
    <x v="11"/>
    <x v="1"/>
    <n v="203"/>
    <n v="2"/>
    <n v="34618"/>
    <n v="314"/>
    <n v="48433"/>
    <n v="2545"/>
    <n v="3.99"/>
    <n v="97.88"/>
    <n v="1.55"/>
    <n v="40.270000000000003"/>
    <n v="23.18"/>
  </r>
  <r>
    <x v="21"/>
    <x v="21"/>
    <n v="3103000"/>
    <x v="0"/>
    <x v="1"/>
    <n v="127"/>
    <n v="1"/>
    <n v="26400"/>
    <n v="89"/>
    <n v="33911"/>
    <n v="31962"/>
    <n v="3.99"/>
    <n v="97.88"/>
    <n v="1.55"/>
    <n v="40.270000000000003"/>
    <n v="23.18"/>
  </r>
  <r>
    <x v="21"/>
    <x v="21"/>
    <n v="3103000"/>
    <x v="1"/>
    <x v="1"/>
    <n v="2186"/>
    <n v="31"/>
    <n v="38304"/>
    <n v="808"/>
    <n v="102828"/>
    <n v="26648"/>
    <n v="3.99"/>
    <n v="97.88"/>
    <n v="1.55"/>
    <n v="40.270000000000003"/>
    <n v="23.18"/>
  </r>
  <r>
    <x v="21"/>
    <x v="21"/>
    <n v="3103000"/>
    <x v="2"/>
    <x v="1"/>
    <n v="19165"/>
    <n v="402"/>
    <n v="102982"/>
    <n v="11389"/>
    <n v="198314"/>
    <n v="9290"/>
    <n v="3.99"/>
    <n v="97.88"/>
    <n v="1.55"/>
    <n v="40.270000000000003"/>
    <n v="23.18"/>
  </r>
  <r>
    <x v="21"/>
    <x v="21"/>
    <n v="3103000"/>
    <x v="3"/>
    <x v="1"/>
    <n v="19039"/>
    <n v="343"/>
    <n v="184573"/>
    <n v="21475"/>
    <n v="193788"/>
    <n v="3696"/>
    <n v="3.99"/>
    <n v="97.88"/>
    <n v="1.55"/>
    <n v="40.270000000000003"/>
    <n v="23.18"/>
  </r>
  <r>
    <x v="21"/>
    <x v="21"/>
    <n v="3103000"/>
    <x v="4"/>
    <x v="1"/>
    <n v="28709"/>
    <n v="406"/>
    <n v="184941"/>
    <n v="23775"/>
    <n v="530835"/>
    <n v="131402"/>
    <n v="3.99"/>
    <n v="97.88"/>
    <n v="1.55"/>
    <n v="40.270000000000003"/>
    <n v="23.18"/>
  </r>
  <r>
    <x v="21"/>
    <x v="21"/>
    <n v="3103000"/>
    <x v="5"/>
    <x v="1"/>
    <n v="15434"/>
    <n v="226"/>
    <n v="124521"/>
    <n v="22351"/>
    <n v="82406"/>
    <n v="132198"/>
    <n v="3.99"/>
    <n v="97.88"/>
    <n v="1.55"/>
    <n v="40.270000000000003"/>
    <n v="23.18"/>
  </r>
  <r>
    <x v="21"/>
    <x v="21"/>
    <n v="3103000"/>
    <x v="6"/>
    <x v="1"/>
    <n v="6651"/>
    <n v="73"/>
    <n v="89461"/>
    <n v="7712"/>
    <n v="29124"/>
    <n v="141538"/>
    <n v="3.99"/>
    <n v="97.88"/>
    <n v="1.55"/>
    <n v="40.270000000000003"/>
    <n v="23.18"/>
  </r>
  <r>
    <x v="21"/>
    <x v="21"/>
    <n v="3103000"/>
    <x v="7"/>
    <x v="1"/>
    <n v="3147"/>
    <n v="66"/>
    <n v="66751"/>
    <n v="4636"/>
    <n v="25810"/>
    <n v="240134"/>
    <n v="3.99"/>
    <n v="97.88"/>
    <n v="1.55"/>
    <n v="40.270000000000003"/>
    <n v="23.18"/>
  </r>
  <r>
    <x v="22"/>
    <x v="22"/>
    <n v="82232000"/>
    <x v="0"/>
    <x v="0"/>
    <n v="66"/>
    <n v="5"/>
    <n v="0"/>
    <n v="0"/>
    <n v="0"/>
    <n v="0"/>
    <n v="0.96"/>
    <n v="98.66"/>
    <n v="1.33"/>
    <n v="60.7"/>
    <n v="25.34"/>
  </r>
  <r>
    <x v="22"/>
    <x v="22"/>
    <n v="82232000"/>
    <x v="1"/>
    <x v="0"/>
    <n v="2559"/>
    <n v="132"/>
    <n v="41712"/>
    <n v="482"/>
    <n v="0"/>
    <n v="0"/>
    <n v="0.96"/>
    <n v="98.66"/>
    <n v="1.33"/>
    <n v="60.7"/>
    <n v="25.34"/>
  </r>
  <r>
    <x v="22"/>
    <x v="22"/>
    <n v="82232000"/>
    <x v="2"/>
    <x v="0"/>
    <n v="5464"/>
    <n v="213"/>
    <n v="126096"/>
    <n v="4360"/>
    <n v="0"/>
    <n v="0"/>
    <n v="0.96"/>
    <n v="98.66"/>
    <n v="1.33"/>
    <n v="60.7"/>
    <n v="25.34"/>
  </r>
  <r>
    <x v="22"/>
    <x v="22"/>
    <n v="82232000"/>
    <x v="3"/>
    <x v="0"/>
    <n v="5504"/>
    <n v="222"/>
    <n v="197659"/>
    <n v="5553"/>
    <n v="0"/>
    <n v="0"/>
    <n v="0.96"/>
    <n v="98.66"/>
    <n v="1.33"/>
    <n v="60.7"/>
    <n v="25.34"/>
  </r>
  <r>
    <x v="22"/>
    <x v="22"/>
    <n v="82232000"/>
    <x v="4"/>
    <x v="0"/>
    <n v="18213"/>
    <n v="295"/>
    <n v="402104"/>
    <n v="11876"/>
    <n v="0"/>
    <n v="0"/>
    <n v="0.96"/>
    <n v="98.66"/>
    <n v="1.33"/>
    <n v="60.7"/>
    <n v="25.34"/>
  </r>
  <r>
    <x v="22"/>
    <x v="22"/>
    <n v="82232000"/>
    <x v="5"/>
    <x v="0"/>
    <n v="32159"/>
    <n v="527"/>
    <n v="609856"/>
    <n v="26386"/>
    <n v="0"/>
    <n v="0"/>
    <n v="0.96"/>
    <n v="98.66"/>
    <n v="1.33"/>
    <n v="60.7"/>
    <n v="25.34"/>
  </r>
  <r>
    <x v="22"/>
    <x v="22"/>
    <n v="82232000"/>
    <x v="6"/>
    <x v="0"/>
    <n v="64082"/>
    <n v="922"/>
    <n v="657707"/>
    <n v="56077"/>
    <n v="0"/>
    <n v="0"/>
    <n v="0.96"/>
    <n v="98.66"/>
    <n v="1.33"/>
    <n v="60.7"/>
    <n v="25.34"/>
  </r>
  <r>
    <x v="22"/>
    <x v="22"/>
    <n v="82232000"/>
    <x v="7"/>
    <x v="0"/>
    <n v="43312"/>
    <n v="635"/>
    <n v="899180"/>
    <n v="54745"/>
    <n v="0"/>
    <n v="0"/>
    <n v="0.96"/>
    <n v="98.66"/>
    <n v="1.33"/>
    <n v="60.7"/>
    <n v="25.34"/>
  </r>
  <r>
    <x v="22"/>
    <x v="22"/>
    <n v="82232000"/>
    <x v="8"/>
    <x v="0"/>
    <n v="34769"/>
    <n v="309"/>
    <n v="816817"/>
    <n v="28618"/>
    <n v="0"/>
    <n v="0"/>
    <n v="0.96"/>
    <n v="98.66"/>
    <n v="1.33"/>
    <n v="60.7"/>
    <n v="25.34"/>
  </r>
  <r>
    <x v="22"/>
    <x v="22"/>
    <n v="82232000"/>
    <x v="9"/>
    <x v="0"/>
    <n v="35663"/>
    <n v="346"/>
    <n v="890517"/>
    <n v="40734"/>
    <n v="0"/>
    <n v="0"/>
    <n v="0.96"/>
    <n v="98.66"/>
    <n v="1.33"/>
    <n v="60.7"/>
    <n v="25.34"/>
  </r>
  <r>
    <x v="22"/>
    <x v="22"/>
    <n v="82232000"/>
    <x v="10"/>
    <x v="1"/>
    <n v="13321"/>
    <n v="204"/>
    <n v="720257"/>
    <n v="19806"/>
    <n v="298376"/>
    <n v="0"/>
    <n v="0.96"/>
    <n v="98.66"/>
    <n v="1.33"/>
    <n v="60.7"/>
    <n v="25.34"/>
  </r>
  <r>
    <x v="22"/>
    <x v="22"/>
    <n v="82232000"/>
    <x v="11"/>
    <x v="1"/>
    <n v="6654"/>
    <n v="54"/>
    <n v="424113"/>
    <n v="6480"/>
    <n v="352308"/>
    <n v="160632"/>
    <n v="0.96"/>
    <n v="98.66"/>
    <n v="1.33"/>
    <n v="60.7"/>
    <n v="25.34"/>
  </r>
  <r>
    <x v="22"/>
    <x v="22"/>
    <n v="82232000"/>
    <x v="0"/>
    <x v="1"/>
    <n v="33745"/>
    <n v="122"/>
    <n v="603046"/>
    <n v="19312"/>
    <n v="2205175"/>
    <n v="340175"/>
    <n v="0.96"/>
    <n v="98.66"/>
    <n v="1.33"/>
    <n v="60.7"/>
    <n v="25.34"/>
  </r>
  <r>
    <x v="22"/>
    <x v="22"/>
    <n v="82232000"/>
    <x v="1"/>
    <x v="1"/>
    <n v="267816"/>
    <n v="1630"/>
    <n v="1358648"/>
    <n v="192486"/>
    <n v="4167173"/>
    <n v="555689"/>
    <n v="0.96"/>
    <n v="98.66"/>
    <n v="1.33"/>
    <n v="60.7"/>
    <n v="25.34"/>
  </r>
  <r>
    <x v="22"/>
    <x v="22"/>
    <n v="82232000"/>
    <x v="2"/>
    <x v="1"/>
    <n v="216703"/>
    <n v="2451"/>
    <n v="2148735"/>
    <n v="281658"/>
    <n v="2352024"/>
    <n v="735752"/>
    <n v="0.96"/>
    <n v="98.66"/>
    <n v="1.33"/>
    <n v="60.7"/>
    <n v="25.34"/>
  </r>
  <r>
    <x v="22"/>
    <x v="22"/>
    <n v="82232000"/>
    <x v="3"/>
    <x v="1"/>
    <n v="9774"/>
    <n v="902"/>
    <n v="2179295"/>
    <n v="31692"/>
    <n v="8542748"/>
    <n v="604143"/>
    <n v="0.96"/>
    <n v="98.66"/>
    <n v="1.33"/>
    <n v="60.7"/>
    <n v="25.34"/>
  </r>
  <r>
    <x v="22"/>
    <x v="22"/>
    <n v="82232000"/>
    <x v="4"/>
    <x v="1"/>
    <n v="2024"/>
    <n v="1544"/>
    <n v="2351614"/>
    <n v="928"/>
    <n v="9089921"/>
    <n v="2776277"/>
    <n v="0.96"/>
    <n v="98.66"/>
    <n v="1.33"/>
    <n v="60.7"/>
    <n v="25.34"/>
  </r>
  <r>
    <x v="22"/>
    <x v="22"/>
    <n v="82232000"/>
    <x v="5"/>
    <x v="1"/>
    <n v="347"/>
    <n v="3"/>
    <n v="2159911"/>
    <n v="387"/>
    <n v="11287753"/>
    <n v="3059222"/>
    <n v="0.96"/>
    <n v="98.66"/>
    <n v="1.33"/>
    <n v="60.7"/>
    <n v="25.34"/>
  </r>
  <r>
    <x v="22"/>
    <x v="22"/>
    <n v="82232000"/>
    <x v="6"/>
    <x v="1"/>
    <n v="356"/>
    <n v="6"/>
    <n v="1967378"/>
    <n v="307"/>
    <n v="10132608"/>
    <n v="6956520"/>
    <n v="0.96"/>
    <n v="98.66"/>
    <n v="1.33"/>
    <n v="60.7"/>
    <n v="25.34"/>
  </r>
  <r>
    <x v="22"/>
    <x v="22"/>
    <n v="82232000"/>
    <x v="7"/>
    <x v="1"/>
    <n v="323"/>
    <n v="2"/>
    <n v="1739580"/>
    <n v="328"/>
    <n v="1483852"/>
    <n v="5649635"/>
    <n v="0.96"/>
    <n v="98.66"/>
    <n v="1.33"/>
    <n v="60.7"/>
    <n v="25.34"/>
  </r>
  <r>
    <x v="23"/>
    <x v="23"/>
    <n v="1192000"/>
    <x v="0"/>
    <x v="0"/>
    <n v="1"/>
    <n v="0"/>
    <n v="0"/>
    <n v="0"/>
    <n v="0"/>
    <n v="0"/>
    <n v="10.18"/>
    <n v="94.44"/>
    <n v="0.36"/>
    <n v="59.7"/>
    <n v="42.96"/>
  </r>
  <r>
    <x v="23"/>
    <x v="23"/>
    <n v="1192000"/>
    <x v="1"/>
    <x v="0"/>
    <n v="0"/>
    <n v="0"/>
    <n v="180"/>
    <n v="0"/>
    <n v="0"/>
    <n v="0"/>
    <n v="10.18"/>
    <n v="94.44"/>
    <n v="0.36"/>
    <n v="59.7"/>
    <n v="42.96"/>
  </r>
  <r>
    <x v="23"/>
    <x v="23"/>
    <n v="1192000"/>
    <x v="2"/>
    <x v="0"/>
    <n v="0"/>
    <n v="0"/>
    <n v="597"/>
    <n v="1"/>
    <n v="0"/>
    <n v="0"/>
    <n v="10.18"/>
    <n v="94.44"/>
    <n v="0.36"/>
    <n v="59.7"/>
    <n v="42.96"/>
  </r>
  <r>
    <x v="23"/>
    <x v="23"/>
    <n v="1192000"/>
    <x v="3"/>
    <x v="0"/>
    <n v="159"/>
    <n v="0"/>
    <n v="12969"/>
    <n v="121"/>
    <n v="0"/>
    <n v="0"/>
    <n v="10.18"/>
    <n v="94.44"/>
    <n v="0.36"/>
    <n v="59.7"/>
    <n v="42.96"/>
  </r>
  <r>
    <x v="23"/>
    <x v="23"/>
    <n v="1192000"/>
    <x v="4"/>
    <x v="0"/>
    <n v="248"/>
    <n v="0"/>
    <n v="7372"/>
    <n v="125"/>
    <n v="0"/>
    <n v="0"/>
    <n v="10.18"/>
    <n v="94.44"/>
    <n v="0.36"/>
    <n v="59.7"/>
    <n v="42.96"/>
  </r>
  <r>
    <x v="23"/>
    <x v="23"/>
    <n v="1192000"/>
    <x v="5"/>
    <x v="0"/>
    <n v="603"/>
    <n v="0"/>
    <n v="19679"/>
    <n v="342"/>
    <n v="0"/>
    <n v="0"/>
    <n v="10.18"/>
    <n v="94.44"/>
    <n v="0.36"/>
    <n v="59.7"/>
    <n v="42.96"/>
  </r>
  <r>
    <x v="23"/>
    <x v="23"/>
    <n v="1192000"/>
    <x v="6"/>
    <x v="0"/>
    <n v="975"/>
    <n v="0"/>
    <n v="37694"/>
    <n v="1009"/>
    <n v="0"/>
    <n v="0"/>
    <n v="10.18"/>
    <n v="94.44"/>
    <n v="0.36"/>
    <n v="59.7"/>
    <n v="42.96"/>
  </r>
  <r>
    <x v="23"/>
    <x v="23"/>
    <n v="1192000"/>
    <x v="7"/>
    <x v="0"/>
    <n v="736"/>
    <n v="1"/>
    <n v="33725"/>
    <n v="693"/>
    <n v="0"/>
    <n v="0"/>
    <n v="10.18"/>
    <n v="94.44"/>
    <n v="0.36"/>
    <n v="59.7"/>
    <n v="42.96"/>
  </r>
  <r>
    <x v="23"/>
    <x v="23"/>
    <n v="1192000"/>
    <x v="8"/>
    <x v="0"/>
    <n v="1103"/>
    <n v="4"/>
    <n v="37903"/>
    <n v="1208"/>
    <n v="0"/>
    <n v="0"/>
    <n v="10.18"/>
    <n v="94.44"/>
    <n v="0.36"/>
    <n v="59.7"/>
    <n v="42.96"/>
  </r>
  <r>
    <x v="23"/>
    <x v="23"/>
    <n v="1192000"/>
    <x v="9"/>
    <x v="0"/>
    <n v="379"/>
    <n v="3"/>
    <n v="29475"/>
    <n v="599"/>
    <n v="0"/>
    <n v="0"/>
    <n v="10.18"/>
    <n v="94.44"/>
    <n v="0.36"/>
    <n v="59.7"/>
    <n v="42.96"/>
  </r>
  <r>
    <x v="23"/>
    <x v="23"/>
    <n v="1192000"/>
    <x v="10"/>
    <x v="1"/>
    <n v="168"/>
    <n v="1"/>
    <n v="27709"/>
    <n v="232"/>
    <n v="9346"/>
    <n v="0"/>
    <n v="10.18"/>
    <n v="94.44"/>
    <n v="0.36"/>
    <n v="59.7"/>
    <n v="42.96"/>
  </r>
  <r>
    <x v="23"/>
    <x v="23"/>
    <n v="1192000"/>
    <x v="11"/>
    <x v="1"/>
    <n v="51"/>
    <n v="1"/>
    <n v="24757"/>
    <n v="63"/>
    <n v="12651"/>
    <n v="5659"/>
    <n v="10.18"/>
    <n v="94.44"/>
    <n v="0.36"/>
    <n v="59.7"/>
    <n v="42.96"/>
  </r>
  <r>
    <x v="23"/>
    <x v="23"/>
    <n v="1192000"/>
    <x v="0"/>
    <x v="1"/>
    <n v="50"/>
    <n v="1"/>
    <n v="20340"/>
    <n v="41"/>
    <n v="30862"/>
    <n v="8148"/>
    <n v="10.18"/>
    <n v="94.44"/>
    <n v="0.36"/>
    <n v="59.7"/>
    <n v="42.96"/>
  </r>
  <r>
    <x v="23"/>
    <x v="23"/>
    <n v="1192000"/>
    <x v="1"/>
    <x v="1"/>
    <n v="1546"/>
    <n v="4"/>
    <n v="51522"/>
    <n v="492"/>
    <n v="158504"/>
    <n v="30926"/>
    <n v="10.18"/>
    <n v="94.44"/>
    <n v="0.36"/>
    <n v="59.7"/>
    <n v="42.96"/>
  </r>
  <r>
    <x v="23"/>
    <x v="23"/>
    <n v="1192000"/>
    <x v="2"/>
    <x v="1"/>
    <n v="6068"/>
    <n v="25"/>
    <n v="85829"/>
    <n v="4288"/>
    <n v="52760"/>
    <n v="6384"/>
    <n v="10.18"/>
    <n v="94.44"/>
    <n v="0.36"/>
    <n v="59.7"/>
    <n v="42.96"/>
  </r>
  <r>
    <x v="23"/>
    <x v="23"/>
    <n v="1192000"/>
    <x v="3"/>
    <x v="1"/>
    <n v="7988"/>
    <n v="53"/>
    <n v="88689"/>
    <n v="6974"/>
    <n v="254563"/>
    <n v="3252"/>
    <n v="10.18"/>
    <n v="94.44"/>
    <n v="0.36"/>
    <n v="59.7"/>
    <n v="42.96"/>
  </r>
  <r>
    <x v="23"/>
    <x v="23"/>
    <n v="1192000"/>
    <x v="4"/>
    <x v="1"/>
    <n v="17989"/>
    <n v="55"/>
    <n v="137783"/>
    <n v="10199"/>
    <n v="125135"/>
    <n v="142584"/>
    <n v="10.18"/>
    <n v="94.44"/>
    <n v="0.36"/>
    <n v="59.7"/>
    <n v="42.96"/>
  </r>
  <r>
    <x v="23"/>
    <x v="23"/>
    <n v="1192000"/>
    <x v="5"/>
    <x v="1"/>
    <n v="21055"/>
    <n v="69"/>
    <n v="236631"/>
    <n v="23783"/>
    <n v="26452"/>
    <n v="40521"/>
    <n v="10.18"/>
    <n v="94.44"/>
    <n v="0.36"/>
    <n v="59.7"/>
    <n v="42.96"/>
  </r>
  <r>
    <x v="23"/>
    <x v="23"/>
    <n v="1192000"/>
    <x v="6"/>
    <x v="1"/>
    <n v="34541"/>
    <n v="92"/>
    <n v="237519"/>
    <n v="27934"/>
    <n v="26661"/>
    <n v="203820"/>
    <n v="10.18"/>
    <n v="94.44"/>
    <n v="0.36"/>
    <n v="59.7"/>
    <n v="42.96"/>
  </r>
  <r>
    <x v="23"/>
    <x v="23"/>
    <n v="1192000"/>
    <x v="7"/>
    <x v="1"/>
    <n v="27699"/>
    <n v="123"/>
    <n v="208071"/>
    <n v="36508"/>
    <n v="14663"/>
    <n v="70735"/>
    <n v="10.18"/>
    <n v="94.44"/>
    <n v="0.36"/>
    <n v="59.7"/>
    <n v="42.96"/>
  </r>
  <r>
    <x v="24"/>
    <x v="24"/>
    <n v="2150000"/>
    <x v="1"/>
    <x v="0"/>
    <n v="0"/>
    <n v="0"/>
    <n v="653"/>
    <n v="0"/>
    <n v="0"/>
    <n v="0"/>
    <n v="1.48"/>
    <n v="93.91"/>
    <n v="2.15"/>
    <n v="33"/>
    <n v="22.82"/>
  </r>
  <r>
    <x v="24"/>
    <x v="24"/>
    <n v="2150000"/>
    <x v="2"/>
    <x v="0"/>
    <n v="43"/>
    <n v="0"/>
    <n v="1923"/>
    <n v="0"/>
    <n v="0"/>
    <n v="0"/>
    <n v="1.48"/>
    <n v="93.91"/>
    <n v="2.15"/>
    <n v="33"/>
    <n v="22.82"/>
  </r>
  <r>
    <x v="24"/>
    <x v="24"/>
    <n v="2150000"/>
    <x v="3"/>
    <x v="0"/>
    <n v="416"/>
    <n v="0"/>
    <n v="13987"/>
    <n v="168"/>
    <n v="0"/>
    <n v="0"/>
    <n v="1.48"/>
    <n v="93.91"/>
    <n v="2.15"/>
    <n v="33"/>
    <n v="22.82"/>
  </r>
  <r>
    <x v="24"/>
    <x v="24"/>
    <n v="2150000"/>
    <x v="4"/>
    <x v="0"/>
    <n v="1234"/>
    <n v="4"/>
    <n v="21332"/>
    <n v="467"/>
    <n v="0"/>
    <n v="0"/>
    <n v="1.48"/>
    <n v="93.91"/>
    <n v="2.15"/>
    <n v="33"/>
    <n v="22.82"/>
  </r>
  <r>
    <x v="24"/>
    <x v="24"/>
    <n v="2150000"/>
    <x v="5"/>
    <x v="0"/>
    <n v="2257"/>
    <n v="4"/>
    <n v="22970"/>
    <n v="2423"/>
    <n v="0"/>
    <n v="0"/>
    <n v="1.48"/>
    <n v="93.91"/>
    <n v="2.15"/>
    <n v="33"/>
    <n v="22.82"/>
  </r>
  <r>
    <x v="24"/>
    <x v="24"/>
    <n v="2150000"/>
    <x v="6"/>
    <x v="0"/>
    <n v="2213"/>
    <n v="4"/>
    <n v="18848"/>
    <n v="1967"/>
    <n v="0"/>
    <n v="0"/>
    <n v="1.48"/>
    <n v="93.91"/>
    <n v="2.15"/>
    <n v="33"/>
    <n v="22.82"/>
  </r>
  <r>
    <x v="24"/>
    <x v="24"/>
    <n v="2150000"/>
    <x v="7"/>
    <x v="0"/>
    <n v="2884"/>
    <n v="27"/>
    <n v="18558"/>
    <n v="2350"/>
    <n v="0"/>
    <n v="0"/>
    <n v="1.48"/>
    <n v="93.91"/>
    <n v="2.15"/>
    <n v="33"/>
    <n v="22.82"/>
  </r>
  <r>
    <x v="24"/>
    <x v="24"/>
    <n v="2150000"/>
    <x v="8"/>
    <x v="0"/>
    <n v="2139"/>
    <n v="25"/>
    <n v="14775"/>
    <n v="2711"/>
    <n v="0"/>
    <n v="0"/>
    <n v="1.48"/>
    <n v="93.91"/>
    <n v="2.15"/>
    <n v="33"/>
    <n v="22.82"/>
  </r>
  <r>
    <x v="24"/>
    <x v="24"/>
    <n v="2150000"/>
    <x v="9"/>
    <x v="0"/>
    <n v="741"/>
    <n v="15"/>
    <n v="7200"/>
    <n v="1428"/>
    <n v="0"/>
    <n v="0"/>
    <n v="1.48"/>
    <n v="93.91"/>
    <n v="2.15"/>
    <n v="33"/>
    <n v="22.82"/>
  </r>
  <r>
    <x v="24"/>
    <x v="24"/>
    <n v="2150000"/>
    <x v="10"/>
    <x v="1"/>
    <n v="167"/>
    <n v="9"/>
    <n v="4699"/>
    <n v="292"/>
    <n v="3993"/>
    <n v="0"/>
    <n v="1.48"/>
    <n v="93.91"/>
    <n v="2.15"/>
    <n v="33"/>
    <n v="22.82"/>
  </r>
  <r>
    <x v="24"/>
    <x v="24"/>
    <n v="2150000"/>
    <x v="11"/>
    <x v="1"/>
    <n v="106"/>
    <n v="3"/>
    <n v="5320"/>
    <n v="143"/>
    <n v="25813"/>
    <n v="5497"/>
    <n v="1.48"/>
    <n v="93.91"/>
    <n v="2.15"/>
    <n v="33"/>
    <n v="22.82"/>
  </r>
  <r>
    <x v="24"/>
    <x v="24"/>
    <n v="2150000"/>
    <x v="0"/>
    <x v="1"/>
    <n v="140"/>
    <n v="0"/>
    <n v="6096"/>
    <n v="31"/>
    <n v="33667"/>
    <n v="18277"/>
    <n v="1.48"/>
    <n v="93.91"/>
    <n v="2.15"/>
    <n v="33"/>
    <n v="22.82"/>
  </r>
  <r>
    <x v="24"/>
    <x v="24"/>
    <n v="2150000"/>
    <x v="1"/>
    <x v="1"/>
    <n v="1636"/>
    <n v="13"/>
    <n v="10576"/>
    <n v="244"/>
    <n v="95126"/>
    <n v="16441"/>
    <n v="1.48"/>
    <n v="93.91"/>
    <n v="2.15"/>
    <n v="33"/>
    <n v="22.82"/>
  </r>
  <r>
    <x v="24"/>
    <x v="24"/>
    <n v="2150000"/>
    <x v="2"/>
    <x v="1"/>
    <n v="7704"/>
    <n v="259"/>
    <n v="45316"/>
    <n v="3514"/>
    <n v="58371"/>
    <n v="11727"/>
    <n v="1.48"/>
    <n v="93.91"/>
    <n v="2.15"/>
    <n v="33"/>
    <n v="22.82"/>
  </r>
  <r>
    <x v="24"/>
    <x v="24"/>
    <n v="2150000"/>
    <x v="3"/>
    <x v="1"/>
    <n v="3559"/>
    <n v="132"/>
    <n v="34422"/>
    <n v="6961"/>
    <n v="223374"/>
    <n v="7932"/>
    <n v="1.48"/>
    <n v="93.91"/>
    <n v="2.15"/>
    <n v="33"/>
    <n v="22.82"/>
  </r>
  <r>
    <x v="24"/>
    <x v="24"/>
    <n v="2150000"/>
    <x v="4"/>
    <x v="1"/>
    <n v="2633"/>
    <n v="71"/>
    <n v="37028"/>
    <n v="2494"/>
    <n v="176870"/>
    <n v="89359"/>
    <n v="1.48"/>
    <n v="93.91"/>
    <n v="2.15"/>
    <n v="33"/>
    <n v="22.82"/>
  </r>
  <r>
    <x v="24"/>
    <x v="24"/>
    <n v="2150000"/>
    <x v="5"/>
    <x v="1"/>
    <n v="2211"/>
    <n v="54"/>
    <n v="57206"/>
    <n v="2569"/>
    <n v="37823"/>
    <n v="52665"/>
    <n v="1.48"/>
    <n v="93.91"/>
    <n v="2.15"/>
    <n v="33"/>
    <n v="22.82"/>
  </r>
  <r>
    <x v="24"/>
    <x v="24"/>
    <n v="2150000"/>
    <x v="6"/>
    <x v="1"/>
    <n v="1161"/>
    <n v="45"/>
    <n v="51586"/>
    <n v="1465"/>
    <n v="31871"/>
    <n v="164887"/>
    <n v="1.48"/>
    <n v="93.91"/>
    <n v="2.15"/>
    <n v="33"/>
    <n v="22.82"/>
  </r>
  <r>
    <x v="24"/>
    <x v="24"/>
    <n v="2150000"/>
    <x v="7"/>
    <x v="1"/>
    <n v="598"/>
    <n v="20"/>
    <n v="22921"/>
    <n v="677"/>
    <n v="22645"/>
    <n v="123878"/>
    <n v="1.48"/>
    <n v="93.91"/>
    <n v="2.15"/>
    <n v="33"/>
    <n v="22.82"/>
  </r>
  <r>
    <x v="25"/>
    <x v="25"/>
    <n v="43671000"/>
    <x v="0"/>
    <x v="0"/>
    <n v="4"/>
    <n v="0"/>
    <n v="0"/>
    <n v="0"/>
    <n v="0"/>
    <n v="0"/>
    <n v="2.38"/>
    <n v="98.82"/>
    <n v="0.81"/>
    <n v="58.93"/>
    <n v="26.47"/>
  </r>
  <r>
    <x v="25"/>
    <x v="25"/>
    <n v="43671000"/>
    <x v="1"/>
    <x v="0"/>
    <n v="139"/>
    <n v="1"/>
    <n v="31696"/>
    <n v="41"/>
    <n v="0"/>
    <n v="0"/>
    <n v="2.38"/>
    <n v="98.82"/>
    <n v="0.81"/>
    <n v="58.93"/>
    <n v="26.47"/>
  </r>
  <r>
    <x v="25"/>
    <x v="25"/>
    <n v="43671000"/>
    <x v="2"/>
    <x v="0"/>
    <n v="1805"/>
    <n v="8"/>
    <n v="120435"/>
    <n v="1085"/>
    <n v="0"/>
    <n v="0"/>
    <n v="2.38"/>
    <n v="98.82"/>
    <n v="0.81"/>
    <n v="58.93"/>
    <n v="26.47"/>
  </r>
  <r>
    <x v="25"/>
    <x v="25"/>
    <n v="43671000"/>
    <x v="3"/>
    <x v="0"/>
    <n v="5117"/>
    <n v="23"/>
    <n v="113300"/>
    <n v="4063"/>
    <n v="0"/>
    <n v="0"/>
    <n v="2.38"/>
    <n v="98.82"/>
    <n v="0.81"/>
    <n v="58.93"/>
    <n v="26.47"/>
  </r>
  <r>
    <x v="25"/>
    <x v="25"/>
    <n v="43671000"/>
    <x v="4"/>
    <x v="0"/>
    <n v="24812"/>
    <n v="182"/>
    <n v="249142"/>
    <n v="15329"/>
    <n v="0"/>
    <n v="0"/>
    <n v="2.38"/>
    <n v="98.82"/>
    <n v="0.81"/>
    <n v="58.93"/>
    <n v="26.47"/>
  </r>
  <r>
    <x v="25"/>
    <x v="25"/>
    <n v="43671000"/>
    <x v="5"/>
    <x v="0"/>
    <n v="71659"/>
    <n v="331"/>
    <n v="1274860"/>
    <n v="56768"/>
    <n v="0"/>
    <n v="0"/>
    <n v="2.38"/>
    <n v="98.82"/>
    <n v="0.81"/>
    <n v="58.93"/>
    <n v="26.47"/>
  </r>
  <r>
    <x v="25"/>
    <x v="25"/>
    <n v="43671000"/>
    <x v="6"/>
    <x v="0"/>
    <n v="115583"/>
    <n v="350"/>
    <n v="1461566"/>
    <n v="108414"/>
    <n v="0"/>
    <n v="0"/>
    <n v="2.38"/>
    <n v="98.82"/>
    <n v="0.81"/>
    <n v="58.93"/>
    <n v="26.47"/>
  </r>
  <r>
    <x v="25"/>
    <x v="25"/>
    <n v="43671000"/>
    <x v="7"/>
    <x v="0"/>
    <n v="70997"/>
    <n v="478"/>
    <n v="1304816"/>
    <n v="90049"/>
    <n v="0"/>
    <n v="0"/>
    <n v="2.38"/>
    <n v="98.82"/>
    <n v="0.81"/>
    <n v="58.93"/>
    <n v="26.47"/>
  </r>
  <r>
    <x v="25"/>
    <x v="25"/>
    <n v="43671000"/>
    <x v="8"/>
    <x v="0"/>
    <n v="28609"/>
    <n v="419"/>
    <n v="1348755"/>
    <n v="36316"/>
    <n v="0"/>
    <n v="0"/>
    <n v="2.38"/>
    <n v="98.82"/>
    <n v="0.81"/>
    <n v="58.93"/>
    <n v="26.47"/>
  </r>
  <r>
    <x v="25"/>
    <x v="25"/>
    <n v="43671000"/>
    <x v="9"/>
    <x v="0"/>
    <n v="10896"/>
    <n v="134"/>
    <n v="1042395"/>
    <n v="13367"/>
    <n v="0"/>
    <n v="0"/>
    <n v="2.38"/>
    <n v="98.82"/>
    <n v="0.81"/>
    <n v="58.93"/>
    <n v="26.47"/>
  </r>
  <r>
    <x v="25"/>
    <x v="25"/>
    <n v="43671000"/>
    <x v="10"/>
    <x v="1"/>
    <n v="5451"/>
    <n v="33"/>
    <n v="762641"/>
    <n v="6671"/>
    <n v="206424"/>
    <n v="0"/>
    <n v="2.38"/>
    <n v="98.82"/>
    <n v="0.81"/>
    <n v="58.93"/>
    <n v="26.47"/>
  </r>
  <r>
    <x v="25"/>
    <x v="25"/>
    <n v="43671000"/>
    <x v="11"/>
    <x v="1"/>
    <n v="2119"/>
    <n v="10"/>
    <n v="612035"/>
    <n v="2468"/>
    <n v="254130"/>
    <n v="158267"/>
    <n v="2.38"/>
    <n v="98.82"/>
    <n v="0.81"/>
    <n v="58.93"/>
    <n v="26.47"/>
  </r>
  <r>
    <x v="25"/>
    <x v="25"/>
    <n v="43671000"/>
    <x v="0"/>
    <x v="1"/>
    <n v="3726"/>
    <n v="5"/>
    <n v="722331"/>
    <n v="2520"/>
    <n v="1538793"/>
    <n v="253407"/>
    <n v="2.38"/>
    <n v="98.82"/>
    <n v="0.81"/>
    <n v="58.93"/>
    <n v="26.47"/>
  </r>
  <r>
    <x v="25"/>
    <x v="25"/>
    <n v="43671000"/>
    <x v="1"/>
    <x v="1"/>
    <n v="103277"/>
    <n v="122"/>
    <n v="1042684"/>
    <n v="48323"/>
    <n v="2929484"/>
    <n v="517226"/>
    <n v="2.38"/>
    <n v="98.82"/>
    <n v="0.81"/>
    <n v="58.93"/>
    <n v="26.47"/>
  </r>
  <r>
    <x v="25"/>
    <x v="25"/>
    <n v="43671000"/>
    <x v="2"/>
    <x v="1"/>
    <n v="320803"/>
    <n v="711"/>
    <n v="1686416"/>
    <n v="295518"/>
    <n v="1450097"/>
    <n v="548193"/>
    <n v="2.38"/>
    <n v="98.82"/>
    <n v="0.81"/>
    <n v="58.93"/>
    <n v="26.47"/>
  </r>
  <r>
    <x v="25"/>
    <x v="25"/>
    <n v="43671000"/>
    <x v="3"/>
    <x v="1"/>
    <n v="144803"/>
    <n v="1264"/>
    <n v="1986798"/>
    <n v="196608"/>
    <n v="3489351"/>
    <n v="671156"/>
    <n v="2.38"/>
    <n v="98.82"/>
    <n v="0.81"/>
    <n v="58.93"/>
    <n v="26.47"/>
  </r>
  <r>
    <x v="25"/>
    <x v="25"/>
    <n v="43671000"/>
    <x v="4"/>
    <x v="1"/>
    <n v="67468"/>
    <n v="1884"/>
    <n v="2262807"/>
    <n v="79288"/>
    <n v="2838041"/>
    <n v="1768317"/>
    <n v="2.38"/>
    <n v="98.82"/>
    <n v="0.81"/>
    <n v="58.93"/>
    <n v="26.47"/>
  </r>
  <r>
    <x v="25"/>
    <x v="25"/>
    <n v="43671000"/>
    <x v="5"/>
    <x v="1"/>
    <n v="30482"/>
    <n v="2067"/>
    <n v="2046955"/>
    <n v="36407"/>
    <n v="4179156"/>
    <n v="1506533"/>
    <n v="2.38"/>
    <n v="98.82"/>
    <n v="0.81"/>
    <n v="58.93"/>
    <n v="26.47"/>
  </r>
  <r>
    <x v="25"/>
    <x v="25"/>
    <n v="43671000"/>
    <x v="6"/>
    <x v="1"/>
    <n v="18726"/>
    <n v="229"/>
    <n v="1899154"/>
    <n v="19907"/>
    <n v="5347740"/>
    <n v="3102061"/>
    <n v="2.38"/>
    <n v="98.82"/>
    <n v="0.81"/>
    <n v="58.93"/>
    <n v="26.47"/>
  </r>
  <r>
    <x v="25"/>
    <x v="25"/>
    <n v="43671000"/>
    <x v="7"/>
    <x v="1"/>
    <n v="14981"/>
    <n v="135"/>
    <n v="2025557"/>
    <n v="16005"/>
    <n v="3503425"/>
    <n v="3035752"/>
    <n v="2.38"/>
    <n v="98.82"/>
    <n v="0.81"/>
    <n v="58.93"/>
    <n v="26.47"/>
  </r>
  <r>
    <x v="26"/>
    <x v="26"/>
    <n v="29859000"/>
    <x v="0"/>
    <x v="0"/>
    <n v="42"/>
    <n v="4"/>
    <n v="0"/>
    <n v="1"/>
    <n v="0"/>
    <n v="0"/>
    <n v="2.02"/>
    <n v="97.21"/>
    <n v="2.75"/>
    <n v="53.39"/>
    <n v="20.89"/>
  </r>
  <r>
    <x v="26"/>
    <x v="26"/>
    <n v="29859000"/>
    <x v="1"/>
    <x v="0"/>
    <n v="438"/>
    <n v="16"/>
    <n v="21205"/>
    <n v="103"/>
    <n v="0"/>
    <n v="0"/>
    <n v="2.02"/>
    <n v="97.21"/>
    <n v="2.75"/>
    <n v="53.39"/>
    <n v="20.89"/>
  </r>
  <r>
    <x v="26"/>
    <x v="26"/>
    <n v="29859000"/>
    <x v="2"/>
    <x v="0"/>
    <n v="1783"/>
    <n v="25"/>
    <n v="66647"/>
    <n v="1883"/>
    <n v="0"/>
    <n v="0"/>
    <n v="2.02"/>
    <n v="97.21"/>
    <n v="2.75"/>
    <n v="53.39"/>
    <n v="20.89"/>
  </r>
  <r>
    <x v="26"/>
    <x v="26"/>
    <n v="29859000"/>
    <x v="3"/>
    <x v="0"/>
    <n v="3305"/>
    <n v="99"/>
    <n v="213978"/>
    <n v="1880"/>
    <n v="0"/>
    <n v="0"/>
    <n v="2.02"/>
    <n v="97.21"/>
    <n v="2.75"/>
    <n v="53.39"/>
    <n v="20.89"/>
  </r>
  <r>
    <x v="26"/>
    <x v="26"/>
    <n v="29859000"/>
    <x v="4"/>
    <x v="0"/>
    <n v="10551"/>
    <n v="242"/>
    <n v="280743"/>
    <n v="6867"/>
    <n v="0"/>
    <n v="0"/>
    <n v="2.02"/>
    <n v="97.21"/>
    <n v="2.75"/>
    <n v="53.39"/>
    <n v="20.89"/>
  </r>
  <r>
    <x v="26"/>
    <x v="26"/>
    <n v="29859000"/>
    <x v="5"/>
    <x v="0"/>
    <n v="37873"/>
    <n v="1067"/>
    <n v="480094"/>
    <n v="26293"/>
    <n v="0"/>
    <n v="0"/>
    <n v="2.02"/>
    <n v="97.21"/>
    <n v="2.75"/>
    <n v="53.39"/>
    <n v="20.89"/>
  </r>
  <r>
    <x v="26"/>
    <x v="26"/>
    <n v="29859000"/>
    <x v="6"/>
    <x v="0"/>
    <n v="59894"/>
    <n v="1953"/>
    <n v="779288"/>
    <n v="56639"/>
    <n v="0"/>
    <n v="0"/>
    <n v="2.02"/>
    <n v="97.21"/>
    <n v="2.75"/>
    <n v="53.39"/>
    <n v="20.89"/>
  </r>
  <r>
    <x v="26"/>
    <x v="26"/>
    <n v="29859000"/>
    <x v="7"/>
    <x v="0"/>
    <n v="19772"/>
    <n v="797"/>
    <n v="762253"/>
    <n v="31532"/>
    <n v="0"/>
    <n v="0"/>
    <n v="2.02"/>
    <n v="97.21"/>
    <n v="2.75"/>
    <n v="53.39"/>
    <n v="20.89"/>
  </r>
  <r>
    <x v="26"/>
    <x v="26"/>
    <n v="29859000"/>
    <x v="8"/>
    <x v="0"/>
    <n v="18433"/>
    <n v="604"/>
    <n v="588958"/>
    <n v="14244"/>
    <n v="0"/>
    <n v="0"/>
    <n v="2.02"/>
    <n v="97.21"/>
    <n v="2.75"/>
    <n v="53.39"/>
    <n v="20.89"/>
  </r>
  <r>
    <x v="26"/>
    <x v="26"/>
    <n v="29859000"/>
    <x v="9"/>
    <x v="0"/>
    <n v="14431"/>
    <n v="534"/>
    <n v="707307"/>
    <n v="18054"/>
    <n v="0"/>
    <n v="0"/>
    <n v="2.02"/>
    <n v="97.21"/>
    <n v="2.75"/>
    <n v="53.39"/>
    <n v="20.89"/>
  </r>
  <r>
    <x v="26"/>
    <x v="26"/>
    <n v="29859000"/>
    <x v="10"/>
    <x v="1"/>
    <n v="6754"/>
    <n v="274"/>
    <n v="582144"/>
    <n v="8037"/>
    <n v="57499"/>
    <n v="0"/>
    <n v="2.02"/>
    <n v="97.21"/>
    <n v="2.75"/>
    <n v="53.39"/>
    <n v="20.89"/>
  </r>
  <r>
    <x v="26"/>
    <x v="26"/>
    <n v="29859000"/>
    <x v="11"/>
    <x v="1"/>
    <n v="8900"/>
    <n v="217"/>
    <n v="516773"/>
    <n v="6179"/>
    <n v="96950"/>
    <n v="36351"/>
    <n v="2.02"/>
    <n v="97.21"/>
    <n v="2.75"/>
    <n v="53.39"/>
    <n v="20.89"/>
  </r>
  <r>
    <x v="26"/>
    <x v="26"/>
    <n v="29859000"/>
    <x v="0"/>
    <x v="1"/>
    <n v="57558"/>
    <n v="1036"/>
    <n v="932706"/>
    <n v="37322"/>
    <n v="581975"/>
    <n v="69673"/>
    <n v="2.02"/>
    <n v="97.21"/>
    <n v="2.75"/>
    <n v="53.39"/>
    <n v="20.89"/>
  </r>
  <r>
    <x v="26"/>
    <x v="26"/>
    <n v="29859000"/>
    <x v="1"/>
    <x v="1"/>
    <n v="131239"/>
    <n v="2154"/>
    <n v="1289335"/>
    <n v="97119"/>
    <n v="2232922"/>
    <n v="319368"/>
    <n v="2.02"/>
    <n v="97.21"/>
    <n v="2.75"/>
    <n v="53.39"/>
    <n v="20.89"/>
  </r>
  <r>
    <x v="26"/>
    <x v="26"/>
    <n v="29859000"/>
    <x v="2"/>
    <x v="1"/>
    <n v="196634"/>
    <n v="5528"/>
    <n v="2034715"/>
    <n v="210471"/>
    <n v="1304861"/>
    <n v="345070"/>
    <n v="2.02"/>
    <n v="97.21"/>
    <n v="2.75"/>
    <n v="53.39"/>
    <n v="20.89"/>
  </r>
  <r>
    <x v="26"/>
    <x v="26"/>
    <n v="29859000"/>
    <x v="3"/>
    <x v="1"/>
    <n v="28002"/>
    <n v="1502"/>
    <n v="1640006"/>
    <n v="59799"/>
    <n v="1838155"/>
    <n v="232266"/>
    <n v="2.02"/>
    <n v="97.21"/>
    <n v="2.75"/>
    <n v="53.39"/>
    <n v="20.89"/>
  </r>
  <r>
    <x v="26"/>
    <x v="26"/>
    <n v="29859000"/>
    <x v="4"/>
    <x v="1"/>
    <n v="3495"/>
    <n v="241"/>
    <n v="1233480"/>
    <n v="5854"/>
    <n v="1626025"/>
    <n v="962999"/>
    <n v="2.02"/>
    <n v="97.21"/>
    <n v="2.75"/>
    <n v="53.39"/>
    <n v="20.89"/>
  </r>
  <r>
    <x v="26"/>
    <x v="26"/>
    <n v="29859000"/>
    <x v="5"/>
    <x v="1"/>
    <n v="1510"/>
    <n v="138"/>
    <n v="1253682"/>
    <n v="1582"/>
    <n v="2674617"/>
    <n v="1290041"/>
    <n v="2.02"/>
    <n v="97.21"/>
    <n v="2.75"/>
    <n v="53.39"/>
    <n v="20.89"/>
  </r>
  <r>
    <x v="26"/>
    <x v="26"/>
    <n v="29859000"/>
    <x v="6"/>
    <x v="1"/>
    <n v="1021"/>
    <n v="85"/>
    <n v="1151174"/>
    <n v="973"/>
    <n v="4100160"/>
    <n v="1769253"/>
    <n v="2.02"/>
    <n v="97.21"/>
    <n v="2.75"/>
    <n v="53.39"/>
    <n v="20.89"/>
  </r>
  <r>
    <x v="26"/>
    <x v="26"/>
    <n v="29859000"/>
    <x v="7"/>
    <x v="1"/>
    <n v="766"/>
    <n v="43"/>
    <n v="894927"/>
    <n v="759"/>
    <n v="1429550"/>
    <n v="1213952"/>
    <n v="2.02"/>
    <n v="97.21"/>
    <n v="2.75"/>
    <n v="53.39"/>
    <n v="20.89"/>
  </r>
  <r>
    <x v="27"/>
    <x v="27"/>
    <n v="1504000"/>
    <x v="0"/>
    <x v="0"/>
    <n v="1"/>
    <n v="0"/>
    <n v="0"/>
    <n v="0"/>
    <n v="0"/>
    <n v="0"/>
    <n v="8.51"/>
    <n v="98.21"/>
    <n v="1.45"/>
    <n v="48.8"/>
    <n v="26.89"/>
  </r>
  <r>
    <x v="27"/>
    <x v="27"/>
    <n v="1504000"/>
    <x v="1"/>
    <x v="0"/>
    <n v="7"/>
    <n v="0"/>
    <n v="2353"/>
    <n v="5"/>
    <n v="0"/>
    <n v="0"/>
    <n v="8.51"/>
    <n v="98.21"/>
    <n v="1.45"/>
    <n v="48.8"/>
    <n v="26.89"/>
  </r>
  <r>
    <x v="27"/>
    <x v="27"/>
    <n v="1504000"/>
    <x v="2"/>
    <x v="0"/>
    <n v="62"/>
    <n v="0"/>
    <n v="4902"/>
    <n v="20"/>
    <n v="0"/>
    <n v="0"/>
    <n v="8.51"/>
    <n v="98.21"/>
    <n v="1.45"/>
    <n v="48.8"/>
    <n v="26.89"/>
  </r>
  <r>
    <x v="27"/>
    <x v="27"/>
    <n v="1504000"/>
    <x v="3"/>
    <x v="0"/>
    <n v="644"/>
    <n v="12"/>
    <n v="10026"/>
    <n v="247"/>
    <n v="0"/>
    <n v="0"/>
    <n v="8.51"/>
    <n v="98.21"/>
    <n v="1.45"/>
    <n v="48.8"/>
    <n v="26.89"/>
  </r>
  <r>
    <x v="27"/>
    <x v="27"/>
    <n v="1504000"/>
    <x v="4"/>
    <x v="0"/>
    <n v="2758"/>
    <n v="37"/>
    <n v="22426"/>
    <n v="1828"/>
    <n v="0"/>
    <n v="0"/>
    <n v="8.51"/>
    <n v="98.21"/>
    <n v="1.45"/>
    <n v="48.8"/>
    <n v="26.89"/>
  </r>
  <r>
    <x v="27"/>
    <x v="27"/>
    <n v="1504000"/>
    <x v="5"/>
    <x v="0"/>
    <n v="10939"/>
    <n v="179"/>
    <n v="36398"/>
    <n v="7234"/>
    <n v="0"/>
    <n v="0"/>
    <n v="8.51"/>
    <n v="98.21"/>
    <n v="1.45"/>
    <n v="48.8"/>
    <n v="26.89"/>
  </r>
  <r>
    <x v="27"/>
    <x v="27"/>
    <n v="1504000"/>
    <x v="6"/>
    <x v="0"/>
    <n v="13133"/>
    <n v="293"/>
    <n v="113463"/>
    <n v="12740"/>
    <n v="0"/>
    <n v="0"/>
    <n v="8.51"/>
    <n v="98.21"/>
    <n v="1.45"/>
    <n v="48.8"/>
    <n v="26.89"/>
  </r>
  <r>
    <x v="27"/>
    <x v="27"/>
    <n v="1504000"/>
    <x v="7"/>
    <x v="0"/>
    <n v="7469"/>
    <n v="71"/>
    <n v="122239"/>
    <n v="8650"/>
    <n v="0"/>
    <n v="0"/>
    <n v="8.51"/>
    <n v="98.21"/>
    <n v="1.45"/>
    <n v="48.8"/>
    <n v="26.89"/>
  </r>
  <r>
    <x v="27"/>
    <x v="27"/>
    <n v="1504000"/>
    <x v="8"/>
    <x v="0"/>
    <n v="1955"/>
    <n v="18"/>
    <n v="93518"/>
    <n v="5174"/>
    <n v="0"/>
    <n v="0"/>
    <n v="8.51"/>
    <n v="98.21"/>
    <n v="1.45"/>
    <n v="48.8"/>
    <n v="26.89"/>
  </r>
  <r>
    <x v="27"/>
    <x v="27"/>
    <n v="1504000"/>
    <x v="9"/>
    <x v="0"/>
    <n v="1164"/>
    <n v="23"/>
    <n v="83126"/>
    <n v="1217"/>
    <n v="0"/>
    <n v="0"/>
    <n v="8.51"/>
    <n v="98.21"/>
    <n v="1.45"/>
    <n v="48.8"/>
    <n v="26.89"/>
  </r>
  <r>
    <x v="27"/>
    <x v="27"/>
    <n v="1504000"/>
    <x v="10"/>
    <x v="1"/>
    <n v="936"/>
    <n v="15"/>
    <n v="90242"/>
    <n v="1020"/>
    <n v="2736"/>
    <n v="0"/>
    <n v="8.51"/>
    <n v="98.21"/>
    <n v="1.45"/>
    <n v="48.8"/>
    <n v="26.89"/>
  </r>
  <r>
    <x v="27"/>
    <x v="27"/>
    <n v="1504000"/>
    <x v="11"/>
    <x v="1"/>
    <n v="657"/>
    <n v="20"/>
    <n v="52134"/>
    <n v="737"/>
    <n v="7184"/>
    <n v="1224"/>
    <n v="8.51"/>
    <n v="98.21"/>
    <n v="1.45"/>
    <n v="48.8"/>
    <n v="26.89"/>
  </r>
  <r>
    <x v="27"/>
    <x v="27"/>
    <n v="1504000"/>
    <x v="0"/>
    <x v="1"/>
    <n v="1743"/>
    <n v="14"/>
    <n v="42994"/>
    <n v="840"/>
    <n v="57115"/>
    <n v="5906"/>
    <n v="8.51"/>
    <n v="98.21"/>
    <n v="1.45"/>
    <n v="48.8"/>
    <n v="26.89"/>
  </r>
  <r>
    <x v="27"/>
    <x v="27"/>
    <n v="1504000"/>
    <x v="1"/>
    <x v="1"/>
    <n v="17154"/>
    <n v="123"/>
    <n v="129352"/>
    <n v="8586"/>
    <n v="102416"/>
    <n v="21209"/>
    <n v="8.51"/>
    <n v="98.21"/>
    <n v="1.45"/>
    <n v="48.8"/>
    <n v="26.89"/>
  </r>
  <r>
    <x v="27"/>
    <x v="27"/>
    <n v="1504000"/>
    <x v="2"/>
    <x v="1"/>
    <n v="45831"/>
    <n v="731"/>
    <n v="255395"/>
    <n v="43472"/>
    <n v="48512"/>
    <n v="22875"/>
    <n v="8.51"/>
    <n v="98.21"/>
    <n v="1.45"/>
    <n v="48.8"/>
    <n v="26.89"/>
  </r>
  <r>
    <x v="27"/>
    <x v="27"/>
    <n v="1504000"/>
    <x v="3"/>
    <x v="1"/>
    <n v="12796"/>
    <n v="213"/>
    <n v="257728"/>
    <n v="21376"/>
    <n v="222363"/>
    <n v="15854"/>
    <n v="8.51"/>
    <n v="98.21"/>
    <n v="1.45"/>
    <n v="48.8"/>
    <n v="26.89"/>
  </r>
  <r>
    <x v="27"/>
    <x v="27"/>
    <n v="1504000"/>
    <x v="4"/>
    <x v="1"/>
    <n v="3666"/>
    <n v="46"/>
    <n v="188010"/>
    <n v="5012"/>
    <n v="133846"/>
    <n v="78460"/>
    <n v="8.51"/>
    <n v="98.21"/>
    <n v="1.45"/>
    <n v="48.8"/>
    <n v="26.89"/>
  </r>
  <r>
    <x v="27"/>
    <x v="27"/>
    <n v="1504000"/>
    <x v="5"/>
    <x v="1"/>
    <n v="2657"/>
    <n v="17"/>
    <n v="142602"/>
    <n v="2887"/>
    <n v="65580"/>
    <n v="40150"/>
    <n v="8.51"/>
    <n v="98.21"/>
    <n v="1.45"/>
    <n v="48.8"/>
    <n v="26.89"/>
  </r>
  <r>
    <x v="27"/>
    <x v="27"/>
    <n v="1504000"/>
    <x v="6"/>
    <x v="1"/>
    <n v="2795"/>
    <n v="28"/>
    <n v="149847"/>
    <n v="2652"/>
    <n v="61878"/>
    <n v="130031"/>
    <n v="8.51"/>
    <n v="98.21"/>
    <n v="1.45"/>
    <n v="48.8"/>
    <n v="26.89"/>
  </r>
  <r>
    <x v="27"/>
    <x v="27"/>
    <n v="1504000"/>
    <x v="7"/>
    <x v="1"/>
    <n v="1646"/>
    <n v="17"/>
    <n v="122305"/>
    <n v="2029"/>
    <n v="32292"/>
    <n v="88646"/>
    <n v="8.51"/>
    <n v="98.21"/>
    <n v="1.45"/>
    <n v="48.8"/>
    <n v="26.89"/>
  </r>
  <r>
    <x v="28"/>
    <x v="28"/>
    <n v="77264000"/>
    <x v="0"/>
    <x v="0"/>
    <n v="93"/>
    <n v="0"/>
    <n v="0"/>
    <n v="3"/>
    <n v="0"/>
    <n v="0"/>
    <n v="1.24"/>
    <n v="99.06"/>
    <n v="0.94"/>
    <n v="55.06"/>
    <n v="26.01"/>
  </r>
  <r>
    <x v="28"/>
    <x v="28"/>
    <n v="77264000"/>
    <x v="1"/>
    <x v="0"/>
    <n v="2491"/>
    <n v="58"/>
    <n v="103704"/>
    <n v="890"/>
    <n v="0"/>
    <n v="0"/>
    <n v="1.24"/>
    <n v="99.06"/>
    <n v="0.94"/>
    <n v="55.06"/>
    <n v="26.01"/>
  </r>
  <r>
    <x v="28"/>
    <x v="28"/>
    <n v="77264000"/>
    <x v="2"/>
    <x v="0"/>
    <n v="6247"/>
    <n v="136"/>
    <n v="306073"/>
    <n v="5139"/>
    <n v="0"/>
    <n v="0"/>
    <n v="1.24"/>
    <n v="99.06"/>
    <n v="0.94"/>
    <n v="55.06"/>
    <n v="26.01"/>
  </r>
  <r>
    <x v="28"/>
    <x v="28"/>
    <n v="77264000"/>
    <x v="3"/>
    <x v="0"/>
    <n v="9177"/>
    <n v="219"/>
    <n v="414436"/>
    <n v="8188"/>
    <n v="0"/>
    <n v="0"/>
    <n v="1.24"/>
    <n v="99.06"/>
    <n v="0.94"/>
    <n v="55.06"/>
    <n v="26.01"/>
  </r>
  <r>
    <x v="28"/>
    <x v="28"/>
    <n v="77264000"/>
    <x v="4"/>
    <x v="0"/>
    <n v="24075"/>
    <n v="267"/>
    <n v="702749"/>
    <n v="15625"/>
    <n v="0"/>
    <n v="0"/>
    <n v="1.24"/>
    <n v="99.06"/>
    <n v="0.94"/>
    <n v="55.06"/>
    <n v="26.01"/>
  </r>
  <r>
    <x v="28"/>
    <x v="28"/>
    <n v="77264000"/>
    <x v="5"/>
    <x v="0"/>
    <n v="39610"/>
    <n v="376"/>
    <n v="787641"/>
    <n v="36967"/>
    <n v="0"/>
    <n v="0"/>
    <n v="1.24"/>
    <n v="99.06"/>
    <n v="0.94"/>
    <n v="55.06"/>
    <n v="26.01"/>
  </r>
  <r>
    <x v="28"/>
    <x v="28"/>
    <n v="77264000"/>
    <x v="6"/>
    <x v="0"/>
    <n v="53599"/>
    <n v="430"/>
    <n v="804194"/>
    <n v="46413"/>
    <n v="0"/>
    <n v="0"/>
    <n v="1.24"/>
    <n v="99.06"/>
    <n v="0.94"/>
    <n v="55.06"/>
    <n v="26.01"/>
  </r>
  <r>
    <x v="28"/>
    <x v="28"/>
    <n v="77264000"/>
    <x v="7"/>
    <x v="0"/>
    <n v="61701"/>
    <n v="421"/>
    <n v="614083"/>
    <n v="66759"/>
    <n v="0"/>
    <n v="0"/>
    <n v="1.24"/>
    <n v="99.06"/>
    <n v="0.94"/>
    <n v="55.06"/>
    <n v="26.01"/>
  </r>
  <r>
    <x v="28"/>
    <x v="28"/>
    <n v="77264000"/>
    <x v="8"/>
    <x v="0"/>
    <n v="71070"/>
    <n v="405"/>
    <n v="678629"/>
    <n v="57114"/>
    <n v="0"/>
    <n v="0"/>
    <n v="1.24"/>
    <n v="99.06"/>
    <n v="0.94"/>
    <n v="55.06"/>
    <n v="26.01"/>
  </r>
  <r>
    <x v="28"/>
    <x v="28"/>
    <n v="77264000"/>
    <x v="9"/>
    <x v="0"/>
    <n v="40180"/>
    <n v="384"/>
    <n v="853695"/>
    <n v="58889"/>
    <n v="0"/>
    <n v="0"/>
    <n v="1.24"/>
    <n v="99.06"/>
    <n v="0.94"/>
    <n v="55.06"/>
    <n v="26.01"/>
  </r>
  <r>
    <x v="28"/>
    <x v="28"/>
    <n v="77264000"/>
    <x v="10"/>
    <x v="1"/>
    <n v="9248"/>
    <n v="70"/>
    <n v="586533"/>
    <n v="16577"/>
    <n v="330797"/>
    <n v="0"/>
    <n v="1.24"/>
    <n v="99.06"/>
    <n v="0.94"/>
    <n v="55.06"/>
    <n v="26.01"/>
  </r>
  <r>
    <x v="28"/>
    <x v="28"/>
    <n v="77264000"/>
    <x v="11"/>
    <x v="1"/>
    <n v="2845"/>
    <n v="21"/>
    <n v="452728"/>
    <n v="3677"/>
    <n v="467650"/>
    <n v="224760"/>
    <n v="1.24"/>
    <n v="99.06"/>
    <n v="0.94"/>
    <n v="55.06"/>
    <n v="26.01"/>
  </r>
  <r>
    <x v="28"/>
    <x v="28"/>
    <n v="77264000"/>
    <x v="0"/>
    <x v="1"/>
    <n v="12813"/>
    <n v="31"/>
    <n v="604416"/>
    <n v="5427"/>
    <n v="4200709"/>
    <n v="497396"/>
    <n v="1.24"/>
    <n v="99.06"/>
    <n v="0.94"/>
    <n v="55.06"/>
    <n v="26.01"/>
  </r>
  <r>
    <x v="28"/>
    <x v="28"/>
    <n v="77264000"/>
    <x v="1"/>
    <x v="1"/>
    <n v="264852"/>
    <n v="1421"/>
    <n v="1756101"/>
    <n v="95609"/>
    <n v="5798229"/>
    <n v="1502781"/>
    <n v="1.24"/>
    <n v="99.06"/>
    <n v="0.94"/>
    <n v="55.06"/>
    <n v="26.01"/>
  </r>
  <r>
    <x v="28"/>
    <x v="28"/>
    <n v="77264000"/>
    <x v="2"/>
    <x v="1"/>
    <n v="341957"/>
    <n v="4146"/>
    <n v="1926446"/>
    <n v="471642"/>
    <n v="3099781"/>
    <n v="891247"/>
    <n v="1.24"/>
    <n v="99.06"/>
    <n v="0.94"/>
    <n v="55.06"/>
    <n v="26.01"/>
  </r>
  <r>
    <x v="28"/>
    <x v="28"/>
    <n v="77264000"/>
    <x v="3"/>
    <x v="1"/>
    <n v="12464"/>
    <n v="536"/>
    <n v="1277265"/>
    <n v="53111"/>
    <n v="6853995"/>
    <n v="864518"/>
    <n v="1.24"/>
    <n v="99.06"/>
    <n v="0.94"/>
    <n v="55.06"/>
    <n v="26.01"/>
  </r>
  <r>
    <x v="28"/>
    <x v="28"/>
    <n v="77264000"/>
    <x v="4"/>
    <x v="1"/>
    <n v="1245"/>
    <n v="33"/>
    <n v="1066315"/>
    <n v="2435"/>
    <n v="4499223"/>
    <n v="3518639"/>
    <n v="1.24"/>
    <n v="99.06"/>
    <n v="0.94"/>
    <n v="55.06"/>
    <n v="26.01"/>
  </r>
  <r>
    <x v="28"/>
    <x v="28"/>
    <n v="77264000"/>
    <x v="5"/>
    <x v="1"/>
    <n v="428"/>
    <n v="0"/>
    <n v="774166"/>
    <n v="579"/>
    <n v="8644327"/>
    <n v="3402773"/>
    <n v="1.24"/>
    <n v="99.06"/>
    <n v="0.94"/>
    <n v="55.06"/>
    <n v="26.01"/>
  </r>
  <r>
    <x v="28"/>
    <x v="28"/>
    <n v="77264000"/>
    <x v="6"/>
    <x v="1"/>
    <n v="232"/>
    <n v="0"/>
    <n v="657103"/>
    <n v="252"/>
    <n v="6540860"/>
    <n v="4738609"/>
    <n v="1.24"/>
    <n v="99.06"/>
    <n v="0.94"/>
    <n v="55.06"/>
    <n v="26.01"/>
  </r>
  <r>
    <x v="28"/>
    <x v="28"/>
    <n v="77264000"/>
    <x v="7"/>
    <x v="1"/>
    <n v="102"/>
    <n v="0"/>
    <n v="441475"/>
    <n v="147"/>
    <n v="2109338"/>
    <n v="4456912"/>
    <n v="1.24"/>
    <n v="99.06"/>
    <n v="0.94"/>
    <n v="55.06"/>
    <n v="26.01"/>
  </r>
  <r>
    <x v="29"/>
    <x v="29"/>
    <n v="664000"/>
    <x v="2"/>
    <x v="0"/>
    <n v="1"/>
    <n v="0"/>
    <n v="2925"/>
    <n v="0"/>
    <n v="0"/>
    <n v="0"/>
    <n v="4.82"/>
    <n v="97.14"/>
    <n v="1.24"/>
    <n v="78.58"/>
    <n v="68"/>
  </r>
  <r>
    <x v="29"/>
    <x v="29"/>
    <n v="664000"/>
    <x v="3"/>
    <x v="0"/>
    <n v="87"/>
    <n v="0"/>
    <n v="7610"/>
    <n v="50"/>
    <n v="0"/>
    <n v="0"/>
    <n v="4.82"/>
    <n v="97.14"/>
    <n v="1.24"/>
    <n v="78.58"/>
    <n v="68"/>
  </r>
  <r>
    <x v="29"/>
    <x v="29"/>
    <n v="664000"/>
    <x v="4"/>
    <x v="0"/>
    <n v="551"/>
    <n v="1"/>
    <n v="14404"/>
    <n v="181"/>
    <n v="0"/>
    <n v="0"/>
    <n v="4.82"/>
    <n v="97.14"/>
    <n v="1.24"/>
    <n v="78.58"/>
    <n v="68"/>
  </r>
  <r>
    <x v="29"/>
    <x v="29"/>
    <n v="664000"/>
    <x v="5"/>
    <x v="0"/>
    <n v="1013"/>
    <n v="2"/>
    <n v="16331"/>
    <n v="994"/>
    <n v="0"/>
    <n v="0"/>
    <n v="4.82"/>
    <n v="97.14"/>
    <n v="1.24"/>
    <n v="78.58"/>
    <n v="68"/>
  </r>
  <r>
    <x v="29"/>
    <x v="29"/>
    <n v="664000"/>
    <x v="6"/>
    <x v="0"/>
    <n v="1279"/>
    <n v="34"/>
    <n v="8962"/>
    <n v="997"/>
    <n v="0"/>
    <n v="0"/>
    <n v="4.82"/>
    <n v="97.14"/>
    <n v="1.24"/>
    <n v="78.58"/>
    <n v="68"/>
  </r>
  <r>
    <x v="29"/>
    <x v="29"/>
    <n v="664000"/>
    <x v="7"/>
    <x v="0"/>
    <n v="1009"/>
    <n v="31"/>
    <n v="6334"/>
    <n v="1313"/>
    <n v="0"/>
    <n v="0"/>
    <n v="4.82"/>
    <n v="97.14"/>
    <n v="1.24"/>
    <n v="78.58"/>
    <n v="68"/>
  </r>
  <r>
    <x v="29"/>
    <x v="29"/>
    <n v="664000"/>
    <x v="8"/>
    <x v="0"/>
    <n v="1050"/>
    <n v="41"/>
    <n v="6030"/>
    <n v="1009"/>
    <n v="0"/>
    <n v="0"/>
    <n v="4.82"/>
    <n v="97.14"/>
    <n v="1.24"/>
    <n v="78.58"/>
    <n v="68"/>
  </r>
  <r>
    <x v="29"/>
    <x v="29"/>
    <n v="664000"/>
    <x v="9"/>
    <x v="0"/>
    <n v="899"/>
    <n v="18"/>
    <n v="6232"/>
    <n v="595"/>
    <n v="0"/>
    <n v="0"/>
    <n v="4.82"/>
    <n v="97.14"/>
    <n v="1.24"/>
    <n v="78.58"/>
    <n v="68"/>
  </r>
  <r>
    <x v="29"/>
    <x v="29"/>
    <n v="664000"/>
    <x v="10"/>
    <x v="1"/>
    <n v="201"/>
    <n v="6"/>
    <n v="5864"/>
    <n v="636"/>
    <n v="2020"/>
    <n v="0"/>
    <n v="4.82"/>
    <n v="97.14"/>
    <n v="1.24"/>
    <n v="78.58"/>
    <n v="68"/>
  </r>
  <r>
    <x v="29"/>
    <x v="29"/>
    <n v="664000"/>
    <x v="11"/>
    <x v="1"/>
    <n v="55"/>
    <n v="2"/>
    <n v="4079"/>
    <n v="92"/>
    <n v="14931"/>
    <n v="1361"/>
    <n v="4.82"/>
    <n v="97.14"/>
    <n v="1.24"/>
    <n v="78.58"/>
    <n v="68"/>
  </r>
  <r>
    <x v="29"/>
    <x v="29"/>
    <n v="664000"/>
    <x v="0"/>
    <x v="1"/>
    <n v="90"/>
    <n v="0"/>
    <n v="4250"/>
    <n v="89"/>
    <n v="44411"/>
    <n v="11018"/>
    <n v="4.82"/>
    <n v="97.14"/>
    <n v="1.24"/>
    <n v="78.58"/>
    <n v="68"/>
  </r>
  <r>
    <x v="29"/>
    <x v="29"/>
    <n v="664000"/>
    <x v="1"/>
    <x v="1"/>
    <n v="1717"/>
    <n v="12"/>
    <n v="10637"/>
    <n v="239"/>
    <n v="99721"/>
    <n v="30504"/>
    <n v="4.82"/>
    <n v="97.14"/>
    <n v="1.24"/>
    <n v="78.58"/>
    <n v="68"/>
  </r>
  <r>
    <x v="29"/>
    <x v="29"/>
    <n v="664000"/>
    <x v="2"/>
    <x v="1"/>
    <n v="7365"/>
    <n v="106"/>
    <n v="25817"/>
    <n v="4634"/>
    <n v="18180"/>
    <n v="16778"/>
    <n v="4.82"/>
    <n v="97.14"/>
    <n v="1.24"/>
    <n v="78.58"/>
    <n v="68"/>
  </r>
  <r>
    <x v="29"/>
    <x v="29"/>
    <n v="664000"/>
    <x v="3"/>
    <x v="1"/>
    <n v="5227"/>
    <n v="54"/>
    <n v="44250"/>
    <n v="7133"/>
    <n v="222243"/>
    <n v="12643"/>
    <n v="4.82"/>
    <n v="97.14"/>
    <n v="1.24"/>
    <n v="78.58"/>
    <n v="68"/>
  </r>
  <r>
    <x v="29"/>
    <x v="29"/>
    <n v="664000"/>
    <x v="4"/>
    <x v="1"/>
    <n v="6004"/>
    <n v="37"/>
    <n v="36963"/>
    <n v="4573"/>
    <n v="89699"/>
    <n v="75816"/>
    <n v="4.82"/>
    <n v="97.14"/>
    <n v="1.24"/>
    <n v="78.58"/>
    <n v="68"/>
  </r>
  <r>
    <x v="29"/>
    <x v="29"/>
    <n v="664000"/>
    <x v="5"/>
    <x v="1"/>
    <n v="3330"/>
    <n v="26"/>
    <n v="30097"/>
    <n v="5597"/>
    <n v="15069"/>
    <n v="19344"/>
    <n v="4.82"/>
    <n v="97.14"/>
    <n v="1.24"/>
    <n v="78.58"/>
    <n v="68"/>
  </r>
  <r>
    <x v="29"/>
    <x v="29"/>
    <n v="664000"/>
    <x v="6"/>
    <x v="1"/>
    <n v="1573"/>
    <n v="17"/>
    <n v="18600"/>
    <n v="2005"/>
    <n v="12203"/>
    <n v="222789"/>
    <n v="4.82"/>
    <n v="97.14"/>
    <n v="1.24"/>
    <n v="78.58"/>
    <n v="68"/>
  </r>
  <r>
    <x v="29"/>
    <x v="29"/>
    <n v="664000"/>
    <x v="7"/>
    <x v="1"/>
    <n v="528"/>
    <n v="9"/>
    <n v="11958"/>
    <n v="926"/>
    <n v="3286"/>
    <n v="61256"/>
    <n v="4.82"/>
    <n v="97.14"/>
    <n v="1.24"/>
    <n v="78.58"/>
    <n v="68"/>
  </r>
  <r>
    <x v="30"/>
    <x v="30"/>
    <n v="37220000"/>
    <x v="0"/>
    <x v="0"/>
    <n v="97"/>
    <n v="6"/>
    <n v="0"/>
    <n v="14"/>
    <n v="0"/>
    <n v="0"/>
    <n v="1.8"/>
    <n v="98.81"/>
    <n v="0.59"/>
    <n v="60.45"/>
    <n v="26.26"/>
  </r>
  <r>
    <x v="30"/>
    <x v="30"/>
    <n v="37220000"/>
    <x v="1"/>
    <x v="0"/>
    <n v="941"/>
    <n v="22"/>
    <n v="19278"/>
    <n v="428"/>
    <n v="0"/>
    <n v="0"/>
    <n v="1.8"/>
    <n v="98.81"/>
    <n v="0.59"/>
    <n v="60.45"/>
    <n v="26.26"/>
  </r>
  <r>
    <x v="30"/>
    <x v="30"/>
    <n v="37220000"/>
    <x v="2"/>
    <x v="0"/>
    <n v="1660"/>
    <n v="54"/>
    <n v="4110"/>
    <n v="986"/>
    <n v="0"/>
    <n v="0"/>
    <n v="1.8"/>
    <n v="98.81"/>
    <n v="0.59"/>
    <n v="60.45"/>
    <n v="26.26"/>
  </r>
  <r>
    <x v="30"/>
    <x v="30"/>
    <n v="37220000"/>
    <x v="3"/>
    <x v="0"/>
    <n v="13641"/>
    <n v="178"/>
    <n v="65175"/>
    <n v="5866"/>
    <n v="0"/>
    <n v="0"/>
    <n v="1.8"/>
    <n v="98.81"/>
    <n v="0.59"/>
    <n v="60.45"/>
    <n v="26.26"/>
  </r>
  <r>
    <x v="30"/>
    <x v="30"/>
    <n v="37220000"/>
    <x v="4"/>
    <x v="0"/>
    <n v="46364"/>
    <n v="259"/>
    <n v="349019"/>
    <n v="38094"/>
    <n v="0"/>
    <n v="0"/>
    <n v="1.8"/>
    <n v="98.81"/>
    <n v="0.59"/>
    <n v="60.45"/>
    <n v="26.26"/>
  </r>
  <r>
    <x v="30"/>
    <x v="30"/>
    <n v="37220000"/>
    <x v="5"/>
    <x v="0"/>
    <n v="62260"/>
    <n v="308"/>
    <n v="928000"/>
    <n v="47449"/>
    <n v="0"/>
    <n v="0"/>
    <n v="1.8"/>
    <n v="98.81"/>
    <n v="0.59"/>
    <n v="60.45"/>
    <n v="26.26"/>
  </r>
  <r>
    <x v="30"/>
    <x v="30"/>
    <n v="37220000"/>
    <x v="6"/>
    <x v="0"/>
    <n v="66423"/>
    <n v="300"/>
    <n v="1630419"/>
    <n v="68096"/>
    <n v="0"/>
    <n v="0"/>
    <n v="1.8"/>
    <n v="98.81"/>
    <n v="0.59"/>
    <n v="60.45"/>
    <n v="26.26"/>
  </r>
  <r>
    <x v="30"/>
    <x v="30"/>
    <n v="37220000"/>
    <x v="7"/>
    <x v="0"/>
    <n v="47246"/>
    <n v="209"/>
    <n v="1285990"/>
    <n v="57954"/>
    <n v="0"/>
    <n v="0"/>
    <n v="1.8"/>
    <n v="98.81"/>
    <n v="0.59"/>
    <n v="60.45"/>
    <n v="26.26"/>
  </r>
  <r>
    <x v="30"/>
    <x v="30"/>
    <n v="37220000"/>
    <x v="8"/>
    <x v="0"/>
    <n v="31184"/>
    <n v="122"/>
    <n v="1171470"/>
    <n v="39449"/>
    <n v="0"/>
    <n v="0"/>
    <n v="1.8"/>
    <n v="98.81"/>
    <n v="0.59"/>
    <n v="60.45"/>
    <n v="26.26"/>
  </r>
  <r>
    <x v="30"/>
    <x v="30"/>
    <n v="37220000"/>
    <x v="9"/>
    <x v="0"/>
    <n v="16538"/>
    <n v="83"/>
    <n v="1429233"/>
    <n v="20503"/>
    <n v="0"/>
    <n v="0"/>
    <n v="1.8"/>
    <n v="98.81"/>
    <n v="0.59"/>
    <n v="60.45"/>
    <n v="26.26"/>
  </r>
  <r>
    <x v="30"/>
    <x v="30"/>
    <n v="37220000"/>
    <x v="10"/>
    <x v="1"/>
    <n v="8115"/>
    <n v="58"/>
    <n v="978667"/>
    <n v="11791"/>
    <n v="168606"/>
    <n v="0"/>
    <n v="1.8"/>
    <n v="98.81"/>
    <n v="0.59"/>
    <n v="60.45"/>
    <n v="26.26"/>
  </r>
  <r>
    <x v="30"/>
    <x v="30"/>
    <n v="37220000"/>
    <x v="11"/>
    <x v="1"/>
    <n v="4338"/>
    <n v="35"/>
    <n v="839290"/>
    <n v="4592"/>
    <n v="121166"/>
    <n v="130019"/>
    <n v="1.8"/>
    <n v="98.81"/>
    <n v="0.59"/>
    <n v="60.45"/>
    <n v="26.26"/>
  </r>
  <r>
    <x v="30"/>
    <x v="30"/>
    <n v="37220000"/>
    <x v="0"/>
    <x v="1"/>
    <n v="9082"/>
    <n v="63"/>
    <n v="1450958"/>
    <n v="6005"/>
    <n v="776301"/>
    <n v="99722"/>
    <n v="1.8"/>
    <n v="98.81"/>
    <n v="0.59"/>
    <n v="60.45"/>
    <n v="26.26"/>
  </r>
  <r>
    <x v="30"/>
    <x v="30"/>
    <n v="37220000"/>
    <x v="1"/>
    <x v="1"/>
    <n v="127717"/>
    <n v="564"/>
    <n v="2754245"/>
    <n v="54391"/>
    <n v="3086611"/>
    <n v="398803"/>
    <n v="1.8"/>
    <n v="98.81"/>
    <n v="0.59"/>
    <n v="60.45"/>
    <n v="26.26"/>
  </r>
  <r>
    <x v="30"/>
    <x v="30"/>
    <n v="37220000"/>
    <x v="2"/>
    <x v="1"/>
    <n v="142745"/>
    <n v="1020"/>
    <n v="2270305"/>
    <n v="185368"/>
    <n v="644228"/>
    <n v="633377"/>
    <n v="1.8"/>
    <n v="98.81"/>
    <n v="0.59"/>
    <n v="60.45"/>
    <n v="26.26"/>
  </r>
  <r>
    <x v="30"/>
    <x v="30"/>
    <n v="37220000"/>
    <x v="3"/>
    <x v="1"/>
    <n v="45159"/>
    <n v="380"/>
    <n v="3495748"/>
    <n v="65475"/>
    <n v="4696858"/>
    <n v="315789"/>
    <n v="1.8"/>
    <n v="98.81"/>
    <n v="0.59"/>
    <n v="60.45"/>
    <n v="26.26"/>
  </r>
  <r>
    <x v="30"/>
    <x v="30"/>
    <n v="37220000"/>
    <x v="4"/>
    <x v="1"/>
    <n v="21441"/>
    <n v="141"/>
    <n v="3334308"/>
    <n v="25619"/>
    <n v="1850681"/>
    <n v="1910871"/>
    <n v="1.8"/>
    <n v="98.81"/>
    <n v="0.59"/>
    <n v="60.45"/>
    <n v="26.26"/>
  </r>
  <r>
    <x v="30"/>
    <x v="30"/>
    <n v="37220000"/>
    <x v="5"/>
    <x v="1"/>
    <n v="13103"/>
    <n v="71"/>
    <n v="2627431"/>
    <n v="16237"/>
    <n v="2024639"/>
    <n v="1141441"/>
    <n v="1.8"/>
    <n v="98.81"/>
    <n v="0.59"/>
    <n v="60.45"/>
    <n v="26.26"/>
  </r>
  <r>
    <x v="30"/>
    <x v="30"/>
    <n v="37220000"/>
    <x v="6"/>
    <x v="1"/>
    <n v="7909"/>
    <n v="45"/>
    <n v="1745889"/>
    <n v="9096"/>
    <n v="5280693"/>
    <n v="2418607"/>
    <n v="1.8"/>
    <n v="98.81"/>
    <n v="0.59"/>
    <n v="60.45"/>
    <n v="26.26"/>
  </r>
  <r>
    <x v="30"/>
    <x v="30"/>
    <n v="37220000"/>
    <x v="7"/>
    <x v="1"/>
    <n v="5500"/>
    <n v="38"/>
    <n v="1190296"/>
    <n v="6085"/>
    <n v="3848776"/>
    <n v="2723769"/>
    <n v="1.8"/>
    <n v="98.81"/>
    <n v="0.59"/>
    <n v="60.45"/>
    <n v="26.26"/>
  </r>
  <r>
    <x v="31"/>
    <x v="31"/>
    <n v="75695000"/>
    <x v="0"/>
    <x v="0"/>
    <n v="124"/>
    <n v="1"/>
    <n v="0"/>
    <n v="6"/>
    <n v="0"/>
    <n v="0"/>
    <n v="3.57"/>
    <n v="98.24"/>
    <n v="1.34"/>
    <n v="54.53"/>
    <n v="23.28"/>
  </r>
  <r>
    <x v="31"/>
    <x v="31"/>
    <n v="75695000"/>
    <x v="1"/>
    <x v="0"/>
    <n v="2199"/>
    <n v="26"/>
    <n v="119748"/>
    <n v="1252"/>
    <n v="0"/>
    <n v="0"/>
    <n v="3.57"/>
    <n v="98.24"/>
    <n v="1.34"/>
    <n v="54.53"/>
    <n v="23.28"/>
  </r>
  <r>
    <x v="31"/>
    <x v="31"/>
    <n v="75695000"/>
    <x v="2"/>
    <x v="0"/>
    <n v="20010"/>
    <n v="149"/>
    <n v="372214"/>
    <n v="11499"/>
    <n v="0"/>
    <n v="0"/>
    <n v="3.57"/>
    <n v="98.24"/>
    <n v="1.34"/>
    <n v="54.53"/>
    <n v="23.28"/>
  </r>
  <r>
    <x v="31"/>
    <x v="31"/>
    <n v="75695000"/>
    <x v="3"/>
    <x v="0"/>
    <n v="67834"/>
    <n v="1025"/>
    <n v="678721"/>
    <n v="37317"/>
    <n v="0"/>
    <n v="0"/>
    <n v="3.57"/>
    <n v="98.24"/>
    <n v="1.34"/>
    <n v="54.53"/>
    <n v="23.28"/>
  </r>
  <r>
    <x v="31"/>
    <x v="31"/>
    <n v="75695000"/>
    <x v="4"/>
    <x v="0"/>
    <n v="155692"/>
    <n v="2734"/>
    <n v="1487455"/>
    <n v="133882"/>
    <n v="0"/>
    <n v="0"/>
    <n v="3.57"/>
    <n v="98.24"/>
    <n v="1.34"/>
    <n v="54.53"/>
    <n v="23.28"/>
  </r>
  <r>
    <x v="31"/>
    <x v="31"/>
    <n v="75695000"/>
    <x v="5"/>
    <x v="0"/>
    <n v="182182"/>
    <n v="3387"/>
    <n v="2155009"/>
    <n v="184185"/>
    <n v="0"/>
    <n v="0"/>
    <n v="3.57"/>
    <n v="98.24"/>
    <n v="1.34"/>
    <n v="54.53"/>
    <n v="23.28"/>
  </r>
  <r>
    <x v="31"/>
    <x v="31"/>
    <n v="75695000"/>
    <x v="6"/>
    <x v="0"/>
    <n v="169561"/>
    <n v="2198"/>
    <n v="2540903"/>
    <n v="173678"/>
    <n v="0"/>
    <n v="0"/>
    <n v="3.57"/>
    <n v="98.24"/>
    <n v="1.34"/>
    <n v="54.53"/>
    <n v="23.28"/>
  </r>
  <r>
    <x v="31"/>
    <x v="31"/>
    <n v="75695000"/>
    <x v="7"/>
    <x v="0"/>
    <n v="126920"/>
    <n v="1602"/>
    <n v="2602160"/>
    <n v="149417"/>
    <n v="0"/>
    <n v="0"/>
    <n v="3.57"/>
    <n v="98.24"/>
    <n v="1.34"/>
    <n v="54.53"/>
    <n v="23.28"/>
  </r>
  <r>
    <x v="31"/>
    <x v="31"/>
    <n v="75695000"/>
    <x v="8"/>
    <x v="0"/>
    <n v="57393"/>
    <n v="590"/>
    <n v="2103791"/>
    <n v="67970"/>
    <n v="0"/>
    <n v="0"/>
    <n v="3.57"/>
    <n v="98.24"/>
    <n v="1.34"/>
    <n v="54.53"/>
    <n v="23.28"/>
  </r>
  <r>
    <x v="31"/>
    <x v="31"/>
    <n v="75695000"/>
    <x v="9"/>
    <x v="0"/>
    <n v="36099"/>
    <n v="410"/>
    <n v="2131493"/>
    <n v="38185"/>
    <n v="0"/>
    <n v="0"/>
    <n v="3.57"/>
    <n v="98.24"/>
    <n v="1.34"/>
    <n v="54.53"/>
    <n v="23.28"/>
  </r>
  <r>
    <x v="31"/>
    <x v="31"/>
    <n v="75695000"/>
    <x v="10"/>
    <x v="1"/>
    <n v="20326"/>
    <n v="234"/>
    <n v="1828468"/>
    <n v="24039"/>
    <n v="105821"/>
    <n v="0"/>
    <n v="3.57"/>
    <n v="98.24"/>
    <n v="1.34"/>
    <n v="54.53"/>
    <n v="23.28"/>
  </r>
  <r>
    <x v="31"/>
    <x v="31"/>
    <n v="75695000"/>
    <x v="11"/>
    <x v="1"/>
    <n v="13202"/>
    <n v="140"/>
    <n v="1459610"/>
    <n v="13594"/>
    <n v="283075"/>
    <n v="56432"/>
    <n v="3.57"/>
    <n v="98.24"/>
    <n v="1.34"/>
    <n v="54.53"/>
    <n v="23.28"/>
  </r>
  <r>
    <x v="31"/>
    <x v="31"/>
    <n v="75695000"/>
    <x v="0"/>
    <x v="1"/>
    <n v="35131"/>
    <n v="223"/>
    <n v="2115796"/>
    <n v="23051"/>
    <n v="2368939"/>
    <n v="217364"/>
    <n v="3.57"/>
    <n v="98.24"/>
    <n v="1.34"/>
    <n v="54.53"/>
    <n v="23.28"/>
  </r>
  <r>
    <x v="31"/>
    <x v="31"/>
    <n v="75695000"/>
    <x v="1"/>
    <x v="1"/>
    <n v="280083"/>
    <n v="1327"/>
    <n v="3067039"/>
    <n v="179507"/>
    <n v="1877612"/>
    <n v="1038557"/>
    <n v="3.57"/>
    <n v="98.24"/>
    <n v="1.34"/>
    <n v="54.53"/>
    <n v="23.28"/>
  </r>
  <r>
    <x v="31"/>
    <x v="31"/>
    <n v="75695000"/>
    <x v="2"/>
    <x v="1"/>
    <n v="929760"/>
    <n v="10186"/>
    <n v="5012708"/>
    <n v="732921"/>
    <n v="2426123"/>
    <n v="720332"/>
    <n v="3.57"/>
    <n v="98.24"/>
    <n v="1.34"/>
    <n v="54.53"/>
    <n v="23.28"/>
  </r>
  <r>
    <x v="31"/>
    <x v="31"/>
    <n v="75695000"/>
    <x v="3"/>
    <x v="1"/>
    <n v="383180"/>
    <n v="8387"/>
    <n v="5163135"/>
    <n v="638383"/>
    <n v="6011879"/>
    <n v="536639"/>
    <n v="3.57"/>
    <n v="98.24"/>
    <n v="1.34"/>
    <n v="54.53"/>
    <n v="23.28"/>
  </r>
  <r>
    <x v="31"/>
    <x v="31"/>
    <n v="75695000"/>
    <x v="4"/>
    <x v="1"/>
    <n v="79901"/>
    <n v="1457"/>
    <n v="4607898"/>
    <n v="95919"/>
    <n v="5891973"/>
    <n v="1641872"/>
    <n v="3.57"/>
    <n v="98.24"/>
    <n v="1.34"/>
    <n v="54.53"/>
    <n v="23.28"/>
  </r>
  <r>
    <x v="31"/>
    <x v="31"/>
    <n v="75695000"/>
    <x v="5"/>
    <x v="1"/>
    <n v="55275"/>
    <n v="845"/>
    <n v="4871775"/>
    <n v="58296"/>
    <n v="7165673"/>
    <n v="2304820"/>
    <n v="3.57"/>
    <n v="98.24"/>
    <n v="1.34"/>
    <n v="54.53"/>
    <n v="23.28"/>
  </r>
  <r>
    <x v="31"/>
    <x v="31"/>
    <n v="75695000"/>
    <x v="6"/>
    <x v="1"/>
    <n v="48917"/>
    <n v="657"/>
    <n v="4675919"/>
    <n v="47960"/>
    <n v="9880737"/>
    <n v="4679262"/>
    <n v="3.57"/>
    <n v="98.24"/>
    <n v="1.34"/>
    <n v="54.53"/>
    <n v="23.28"/>
  </r>
  <r>
    <x v="31"/>
    <x v="31"/>
    <n v="75695000"/>
    <x v="7"/>
    <x v="1"/>
    <n v="38834"/>
    <n v="538"/>
    <n v="4165400"/>
    <n v="43954"/>
    <n v="5267600"/>
    <n v="6423863"/>
    <n v="3.57"/>
    <n v="98.24"/>
    <n v="1.34"/>
    <n v="54.53"/>
    <n v="23.28"/>
  </r>
  <r>
    <x v="32"/>
    <x v="32"/>
    <n v="3992000"/>
    <x v="1"/>
    <x v="0"/>
    <n v="3"/>
    <n v="0"/>
    <n v="3215"/>
    <n v="2"/>
    <n v="0"/>
    <n v="0"/>
    <n v="2.12"/>
    <n v="98.81"/>
    <n v="0.96"/>
    <n v="62.84"/>
    <n v="40.61"/>
  </r>
  <r>
    <x v="32"/>
    <x v="32"/>
    <n v="3992000"/>
    <x v="2"/>
    <x v="0"/>
    <n v="313"/>
    <n v="0"/>
    <n v="24260"/>
    <n v="171"/>
    <n v="0"/>
    <n v="0"/>
    <n v="2.12"/>
    <n v="98.81"/>
    <n v="0.96"/>
    <n v="62.84"/>
    <n v="40.61"/>
  </r>
  <r>
    <x v="32"/>
    <x v="32"/>
    <n v="3992000"/>
    <x v="3"/>
    <x v="0"/>
    <n v="1077"/>
    <n v="1"/>
    <n v="37003"/>
    <n v="919"/>
    <n v="0"/>
    <n v="0"/>
    <n v="2.12"/>
    <n v="98.81"/>
    <n v="0.96"/>
    <n v="62.84"/>
    <n v="40.61"/>
  </r>
  <r>
    <x v="32"/>
    <x v="32"/>
    <n v="3992000"/>
    <x v="4"/>
    <x v="0"/>
    <n v="3603"/>
    <n v="20"/>
    <n v="106356"/>
    <n v="2235"/>
    <n v="0"/>
    <n v="0"/>
    <n v="2.12"/>
    <n v="98.81"/>
    <n v="0.96"/>
    <n v="62.84"/>
    <n v="40.61"/>
  </r>
  <r>
    <x v="32"/>
    <x v="32"/>
    <n v="3992000"/>
    <x v="5"/>
    <x v="0"/>
    <n v="6648"/>
    <n v="82"/>
    <n v="100336"/>
    <n v="4106"/>
    <n v="0"/>
    <n v="0"/>
    <n v="2.12"/>
    <n v="98.81"/>
    <n v="0.96"/>
    <n v="62.84"/>
    <n v="40.61"/>
  </r>
  <r>
    <x v="32"/>
    <x v="32"/>
    <n v="3992000"/>
    <x v="6"/>
    <x v="0"/>
    <n v="14087"/>
    <n v="171"/>
    <n v="117502"/>
    <n v="12236"/>
    <n v="0"/>
    <n v="0"/>
    <n v="2.12"/>
    <n v="98.81"/>
    <n v="0.96"/>
    <n v="62.84"/>
    <n v="40.61"/>
  </r>
  <r>
    <x v="32"/>
    <x v="32"/>
    <n v="3992000"/>
    <x v="7"/>
    <x v="0"/>
    <n v="4983"/>
    <n v="69"/>
    <n v="69708"/>
    <n v="9186"/>
    <n v="0"/>
    <n v="0"/>
    <n v="2.12"/>
    <n v="98.81"/>
    <n v="0.96"/>
    <n v="62.84"/>
    <n v="40.61"/>
  </r>
  <r>
    <x v="32"/>
    <x v="32"/>
    <n v="3992000"/>
    <x v="8"/>
    <x v="0"/>
    <n v="1978"/>
    <n v="24"/>
    <n v="68027"/>
    <n v="2852"/>
    <n v="0"/>
    <n v="0"/>
    <n v="2.12"/>
    <n v="98.81"/>
    <n v="0.96"/>
    <n v="62.84"/>
    <n v="40.61"/>
  </r>
  <r>
    <x v="32"/>
    <x v="32"/>
    <n v="3992000"/>
    <x v="9"/>
    <x v="0"/>
    <n v="569"/>
    <n v="15"/>
    <n v="52316"/>
    <n v="1021"/>
    <n v="0"/>
    <n v="0"/>
    <n v="2.12"/>
    <n v="98.81"/>
    <n v="0.96"/>
    <n v="62.84"/>
    <n v="40.61"/>
  </r>
  <r>
    <x v="32"/>
    <x v="32"/>
    <n v="3992000"/>
    <x v="10"/>
    <x v="1"/>
    <n v="86"/>
    <n v="6"/>
    <n v="28255"/>
    <n v="187"/>
    <n v="29796"/>
    <n v="0"/>
    <n v="2.12"/>
    <n v="98.81"/>
    <n v="0.96"/>
    <n v="62.84"/>
    <n v="40.61"/>
  </r>
  <r>
    <x v="32"/>
    <x v="32"/>
    <n v="3992000"/>
    <x v="11"/>
    <x v="1"/>
    <n v="57"/>
    <n v="0"/>
    <n v="13438"/>
    <n v="46"/>
    <n v="59653"/>
    <n v="21529"/>
    <n v="2.12"/>
    <n v="98.81"/>
    <n v="0.96"/>
    <n v="62.84"/>
    <n v="40.61"/>
  </r>
  <r>
    <x v="32"/>
    <x v="32"/>
    <n v="3992000"/>
    <x v="0"/>
    <x v="1"/>
    <n v="86"/>
    <n v="1"/>
    <n v="19198"/>
    <n v="68"/>
    <n v="530717"/>
    <n v="55651"/>
    <n v="2.12"/>
    <n v="98.81"/>
    <n v="0.96"/>
    <n v="62.84"/>
    <n v="40.61"/>
  </r>
  <r>
    <x v="32"/>
    <x v="32"/>
    <n v="3992000"/>
    <x v="1"/>
    <x v="1"/>
    <n v="1676"/>
    <n v="4"/>
    <n v="65665"/>
    <n v="526"/>
    <n v="278766"/>
    <n v="261626"/>
    <n v="2.12"/>
    <n v="98.81"/>
    <n v="0.96"/>
    <n v="62.84"/>
    <n v="40.61"/>
  </r>
  <r>
    <x v="32"/>
    <x v="32"/>
    <n v="3992000"/>
    <x v="2"/>
    <x v="1"/>
    <n v="15964"/>
    <n v="117"/>
    <n v="242521"/>
    <n v="10448"/>
    <n v="204120"/>
    <n v="168865"/>
    <n v="2.12"/>
    <n v="98.81"/>
    <n v="0.96"/>
    <n v="62.84"/>
    <n v="40.61"/>
  </r>
  <r>
    <x v="32"/>
    <x v="32"/>
    <n v="3992000"/>
    <x v="3"/>
    <x v="1"/>
    <n v="14637"/>
    <n v="164"/>
    <n v="332693"/>
    <n v="17447"/>
    <n v="852879"/>
    <n v="86749"/>
    <n v="2.12"/>
    <n v="98.81"/>
    <n v="0.96"/>
    <n v="62.84"/>
    <n v="40.61"/>
  </r>
  <r>
    <x v="32"/>
    <x v="32"/>
    <n v="3992000"/>
    <x v="4"/>
    <x v="1"/>
    <n v="12591"/>
    <n v="78"/>
    <n v="278508"/>
    <n v="12609"/>
    <n v="419397"/>
    <n v="190871"/>
    <n v="2.12"/>
    <n v="98.81"/>
    <n v="0.96"/>
    <n v="62.84"/>
    <n v="40.61"/>
  </r>
  <r>
    <x v="32"/>
    <x v="32"/>
    <n v="3992000"/>
    <x v="5"/>
    <x v="1"/>
    <n v="4501"/>
    <n v="45"/>
    <n v="198889"/>
    <n v="7010"/>
    <n v="85301"/>
    <n v="100360"/>
    <n v="2.12"/>
    <n v="98.81"/>
    <n v="0.96"/>
    <n v="62.84"/>
    <n v="40.61"/>
  </r>
  <r>
    <x v="32"/>
    <x v="32"/>
    <n v="3992000"/>
    <x v="6"/>
    <x v="1"/>
    <n v="1265"/>
    <n v="13"/>
    <n v="145080"/>
    <n v="1922"/>
    <n v="34606"/>
    <n v="502086"/>
    <n v="2.12"/>
    <n v="98.81"/>
    <n v="0.96"/>
    <n v="62.84"/>
    <n v="40.61"/>
  </r>
  <r>
    <x v="32"/>
    <x v="32"/>
    <n v="3992000"/>
    <x v="7"/>
    <x v="1"/>
    <n v="344"/>
    <n v="3"/>
    <n v="80157"/>
    <n v="475"/>
    <n v="13242"/>
    <n v="233592"/>
    <n v="2.12"/>
    <n v="98.81"/>
    <n v="0.96"/>
    <n v="62.84"/>
    <n v="40.61"/>
  </r>
  <r>
    <x v="33"/>
    <x v="33"/>
    <n v="224979000"/>
    <x v="0"/>
    <x v="0"/>
    <n v="104"/>
    <n v="0"/>
    <n v="0"/>
    <n v="17"/>
    <n v="0"/>
    <n v="0"/>
    <n v="0.76"/>
    <n v="98.65"/>
    <n v="1.34"/>
    <n v="43.64"/>
    <n v="14.53"/>
  </r>
  <r>
    <x v="33"/>
    <x v="33"/>
    <n v="224979000"/>
    <x v="1"/>
    <x v="0"/>
    <n v="2107"/>
    <n v="40"/>
    <n v="78013"/>
    <n v="534"/>
    <n v="0"/>
    <n v="0"/>
    <n v="0.76"/>
    <n v="98.65"/>
    <n v="1.34"/>
    <n v="43.64"/>
    <n v="14.53"/>
  </r>
  <r>
    <x v="33"/>
    <x v="33"/>
    <n v="224979000"/>
    <x v="2"/>
    <x v="0"/>
    <n v="5864"/>
    <n v="177"/>
    <n v="211879"/>
    <n v="4292"/>
    <n v="0"/>
    <n v="0"/>
    <n v="0.76"/>
    <n v="98.65"/>
    <n v="1.34"/>
    <n v="43.64"/>
    <n v="14.53"/>
  </r>
  <r>
    <x v="33"/>
    <x v="33"/>
    <n v="224979000"/>
    <x v="3"/>
    <x v="0"/>
    <n v="15417"/>
    <n v="480"/>
    <n v="437901"/>
    <n v="11241"/>
    <n v="0"/>
    <n v="0"/>
    <n v="0.76"/>
    <n v="98.65"/>
    <n v="1.34"/>
    <n v="43.64"/>
    <n v="14.53"/>
  </r>
  <r>
    <x v="33"/>
    <x v="33"/>
    <n v="224979000"/>
    <x v="4"/>
    <x v="0"/>
    <n v="61969"/>
    <n v="933"/>
    <n v="1597635"/>
    <n v="32779"/>
    <n v="0"/>
    <n v="0"/>
    <n v="0.76"/>
    <n v="98.65"/>
    <n v="1.34"/>
    <n v="43.64"/>
    <n v="14.53"/>
  </r>
  <r>
    <x v="33"/>
    <x v="33"/>
    <n v="224979000"/>
    <x v="5"/>
    <x v="0"/>
    <n v="144953"/>
    <n v="1856"/>
    <n v="3301469"/>
    <n v="123277"/>
    <n v="0"/>
    <n v="0"/>
    <n v="0.76"/>
    <n v="98.65"/>
    <n v="1.34"/>
    <n v="43.64"/>
    <n v="14.53"/>
  </r>
  <r>
    <x v="33"/>
    <x v="33"/>
    <n v="224979000"/>
    <x v="6"/>
    <x v="0"/>
    <n v="168668"/>
    <n v="2298"/>
    <n v="4471999"/>
    <n v="170275"/>
    <n v="0"/>
    <n v="0"/>
    <n v="0.76"/>
    <n v="98.65"/>
    <n v="1.34"/>
    <n v="43.64"/>
    <n v="14.53"/>
  </r>
  <r>
    <x v="33"/>
    <x v="33"/>
    <n v="224979000"/>
    <x v="7"/>
    <x v="0"/>
    <n v="82781"/>
    <n v="1241"/>
    <n v="4764492"/>
    <n v="108655"/>
    <n v="0"/>
    <n v="0"/>
    <n v="0.76"/>
    <n v="98.65"/>
    <n v="1.34"/>
    <n v="43.64"/>
    <n v="14.53"/>
  </r>
  <r>
    <x v="33"/>
    <x v="33"/>
    <n v="224979000"/>
    <x v="8"/>
    <x v="0"/>
    <n v="62025"/>
    <n v="736"/>
    <n v="4459270"/>
    <n v="60958"/>
    <n v="0"/>
    <n v="0"/>
    <n v="0.76"/>
    <n v="98.65"/>
    <n v="1.34"/>
    <n v="43.64"/>
    <n v="14.53"/>
  </r>
  <r>
    <x v="33"/>
    <x v="33"/>
    <n v="224979000"/>
    <x v="9"/>
    <x v="0"/>
    <n v="41078"/>
    <n v="591"/>
    <n v="4620511"/>
    <n v="50431"/>
    <n v="0"/>
    <n v="0"/>
    <n v="0.76"/>
    <n v="98.65"/>
    <n v="1.34"/>
    <n v="43.64"/>
    <n v="14.53"/>
  </r>
  <r>
    <x v="33"/>
    <x v="33"/>
    <n v="224979000"/>
    <x v="10"/>
    <x v="1"/>
    <n v="15333"/>
    <n v="306"/>
    <n v="3945451"/>
    <n v="23657"/>
    <n v="463793"/>
    <n v="0"/>
    <n v="0.76"/>
    <n v="98.65"/>
    <n v="1.34"/>
    <n v="43.64"/>
    <n v="14.53"/>
  </r>
  <r>
    <x v="33"/>
    <x v="33"/>
    <n v="224979000"/>
    <x v="11"/>
    <x v="1"/>
    <n v="3228"/>
    <n v="66"/>
    <n v="3398606"/>
    <n v="6583"/>
    <n v="707132"/>
    <n v="310058"/>
    <n v="0.76"/>
    <n v="98.65"/>
    <n v="1.34"/>
    <n v="43.64"/>
    <n v="14.53"/>
  </r>
  <r>
    <x v="33"/>
    <x v="33"/>
    <n v="224979000"/>
    <x v="0"/>
    <x v="1"/>
    <n v="13667"/>
    <n v="87"/>
    <n v="3510987"/>
    <n v="5836"/>
    <n v="3313054"/>
    <n v="604647"/>
    <n v="0.76"/>
    <n v="98.65"/>
    <n v="1.34"/>
    <n v="43.64"/>
    <n v="14.53"/>
  </r>
  <r>
    <x v="33"/>
    <x v="33"/>
    <n v="224979000"/>
    <x v="1"/>
    <x v="1"/>
    <n v="635130"/>
    <n v="3759"/>
    <n v="5999829"/>
    <n v="330436"/>
    <n v="5757558"/>
    <n v="1402792"/>
    <n v="0.76"/>
    <n v="98.65"/>
    <n v="1.34"/>
    <n v="43.64"/>
    <n v="14.53"/>
  </r>
  <r>
    <x v="33"/>
    <x v="33"/>
    <n v="224979000"/>
    <x v="2"/>
    <x v="1"/>
    <n v="439164"/>
    <n v="7927"/>
    <n v="8611359"/>
    <n v="704976"/>
    <n v="4610353"/>
    <n v="1162929"/>
    <n v="0.76"/>
    <n v="98.65"/>
    <n v="1.34"/>
    <n v="43.64"/>
    <n v="14.53"/>
  </r>
  <r>
    <x v="33"/>
    <x v="33"/>
    <n v="224979000"/>
    <x v="3"/>
    <x v="1"/>
    <n v="14619"/>
    <n v="2094"/>
    <n v="8434626"/>
    <n v="46773"/>
    <n v="11940940"/>
    <n v="1008193"/>
    <n v="0.76"/>
    <n v="98.65"/>
    <n v="1.34"/>
    <n v="43.64"/>
    <n v="14.53"/>
  </r>
  <r>
    <x v="33"/>
    <x v="33"/>
    <n v="224979000"/>
    <x v="4"/>
    <x v="1"/>
    <n v="2334"/>
    <n v="165"/>
    <n v="7658604"/>
    <n v="4253"/>
    <n v="13838366"/>
    <n v="3303606"/>
    <n v="0.76"/>
    <n v="98.65"/>
    <n v="1.34"/>
    <n v="43.64"/>
    <n v="14.53"/>
  </r>
  <r>
    <x v="33"/>
    <x v="33"/>
    <n v="224979000"/>
    <x v="5"/>
    <x v="1"/>
    <n v="894"/>
    <n v="67"/>
    <n v="6816348"/>
    <n v="1283"/>
    <n v="20808395"/>
    <n v="3910445"/>
    <n v="0.76"/>
    <n v="98.65"/>
    <n v="1.34"/>
    <n v="43.64"/>
    <n v="14.53"/>
  </r>
  <r>
    <x v="33"/>
    <x v="33"/>
    <n v="224979000"/>
    <x v="6"/>
    <x v="1"/>
    <n v="465"/>
    <n v="69"/>
    <n v="6239243"/>
    <n v="493"/>
    <n v="24698514"/>
    <n v="9003883"/>
    <n v="0.76"/>
    <n v="98.65"/>
    <n v="1.34"/>
    <n v="43.64"/>
    <n v="14.53"/>
  </r>
  <r>
    <x v="33"/>
    <x v="33"/>
    <n v="224979000"/>
    <x v="7"/>
    <x v="1"/>
    <n v="358"/>
    <n v="8"/>
    <n v="5077000"/>
    <n v="402"/>
    <n v="12040760"/>
    <n v="11975342"/>
    <n v="0.76"/>
    <n v="98.65"/>
    <n v="1.34"/>
    <n v="43.64"/>
    <n v="14.53"/>
  </r>
  <r>
    <x v="34"/>
    <x v="34"/>
    <n v="11141000"/>
    <x v="0"/>
    <x v="0"/>
    <n v="7"/>
    <n v="0"/>
    <n v="0"/>
    <n v="2"/>
    <n v="0"/>
    <n v="0"/>
    <n v="3.09"/>
    <n v="96.02"/>
    <n v="2.15"/>
    <n v="67.12"/>
    <n v="34.99"/>
  </r>
  <r>
    <x v="34"/>
    <x v="34"/>
    <n v="11141000"/>
    <x v="1"/>
    <x v="0"/>
    <n v="50"/>
    <n v="0"/>
    <n v="6565"/>
    <n v="34"/>
    <n v="0"/>
    <n v="0"/>
    <n v="3.09"/>
    <n v="96.02"/>
    <n v="2.15"/>
    <n v="67.12"/>
    <n v="34.99"/>
  </r>
  <r>
    <x v="34"/>
    <x v="34"/>
    <n v="11141000"/>
    <x v="2"/>
    <x v="0"/>
    <n v="850"/>
    <n v="5"/>
    <n v="23873"/>
    <n v="66"/>
    <n v="0"/>
    <n v="0"/>
    <n v="3.09"/>
    <n v="96.02"/>
    <n v="2.15"/>
    <n v="67.12"/>
    <n v="34.99"/>
  </r>
  <r>
    <x v="34"/>
    <x v="34"/>
    <n v="11141000"/>
    <x v="3"/>
    <x v="0"/>
    <n v="1974"/>
    <n v="36"/>
    <n v="38586"/>
    <n v="2129"/>
    <n v="0"/>
    <n v="0"/>
    <n v="3.09"/>
    <n v="96.02"/>
    <n v="2.15"/>
    <n v="67.12"/>
    <n v="34.99"/>
  </r>
  <r>
    <x v="34"/>
    <x v="34"/>
    <n v="11141000"/>
    <x v="4"/>
    <x v="0"/>
    <n v="4302"/>
    <n v="39"/>
    <n v="99089"/>
    <n v="1937"/>
    <n v="0"/>
    <n v="0"/>
    <n v="3.09"/>
    <n v="96.02"/>
    <n v="2.15"/>
    <n v="67.12"/>
    <n v="34.99"/>
  </r>
  <r>
    <x v="34"/>
    <x v="34"/>
    <n v="11141000"/>
    <x v="5"/>
    <x v="0"/>
    <n v="12644"/>
    <n v="189"/>
    <n v="225902"/>
    <n v="9440"/>
    <n v="0"/>
    <n v="0"/>
    <n v="3.09"/>
    <n v="96.02"/>
    <n v="2.15"/>
    <n v="67.12"/>
    <n v="34.99"/>
  </r>
  <r>
    <x v="34"/>
    <x v="34"/>
    <n v="11141000"/>
    <x v="6"/>
    <x v="0"/>
    <n v="29173"/>
    <n v="342"/>
    <n v="318109"/>
    <n v="25427"/>
    <n v="0"/>
    <n v="0"/>
    <n v="3.09"/>
    <n v="96.02"/>
    <n v="2.15"/>
    <n v="67.12"/>
    <n v="34.99"/>
  </r>
  <r>
    <x v="34"/>
    <x v="34"/>
    <n v="11141000"/>
    <x v="7"/>
    <x v="0"/>
    <n v="13328"/>
    <n v="412"/>
    <n v="310656"/>
    <n v="17888"/>
    <n v="0"/>
    <n v="0"/>
    <n v="3.09"/>
    <n v="96.02"/>
    <n v="2.15"/>
    <n v="67.12"/>
    <n v="34.99"/>
  </r>
  <r>
    <x v="34"/>
    <x v="34"/>
    <n v="11141000"/>
    <x v="8"/>
    <x v="0"/>
    <n v="12467"/>
    <n v="208"/>
    <n v="317499"/>
    <n v="10904"/>
    <n v="0"/>
    <n v="0"/>
    <n v="3.09"/>
    <n v="96.02"/>
    <n v="2.15"/>
    <n v="67.12"/>
    <n v="34.99"/>
  </r>
  <r>
    <x v="34"/>
    <x v="34"/>
    <n v="11141000"/>
    <x v="9"/>
    <x v="0"/>
    <n v="16125"/>
    <n v="278"/>
    <n v="437092"/>
    <n v="15679"/>
    <n v="0"/>
    <n v="0"/>
    <n v="3.09"/>
    <n v="96.02"/>
    <n v="2.15"/>
    <n v="67.12"/>
    <n v="34.99"/>
  </r>
  <r>
    <x v="34"/>
    <x v="34"/>
    <n v="11141000"/>
    <x v="10"/>
    <x v="1"/>
    <n v="5209"/>
    <n v="135"/>
    <n v="357181"/>
    <n v="8460"/>
    <n v="31228"/>
    <n v="0"/>
    <n v="3.09"/>
    <n v="96.02"/>
    <n v="2.15"/>
    <n v="67.12"/>
    <n v="34.99"/>
  </r>
  <r>
    <x v="34"/>
    <x v="34"/>
    <n v="11141000"/>
    <x v="11"/>
    <x v="1"/>
    <n v="863"/>
    <n v="48"/>
    <n v="272151"/>
    <n v="1487"/>
    <n v="111112"/>
    <n v="19446"/>
    <n v="3.09"/>
    <n v="96.02"/>
    <n v="2.15"/>
    <n v="67.12"/>
    <n v="34.99"/>
  </r>
  <r>
    <x v="34"/>
    <x v="34"/>
    <n v="11141000"/>
    <x v="0"/>
    <x v="1"/>
    <n v="3419"/>
    <n v="25"/>
    <n v="333206"/>
    <n v="1877"/>
    <n v="434894"/>
    <n v="102219"/>
    <n v="3.09"/>
    <n v="96.02"/>
    <n v="2.15"/>
    <n v="67.12"/>
    <n v="34.99"/>
  </r>
  <r>
    <x v="34"/>
    <x v="34"/>
    <n v="11141000"/>
    <x v="1"/>
    <x v="1"/>
    <n v="80110"/>
    <n v="907"/>
    <n v="1042723"/>
    <n v="29235"/>
    <n v="1085027"/>
    <n v="292217"/>
    <n v="3.09"/>
    <n v="96.02"/>
    <n v="2.15"/>
    <n v="67.12"/>
    <n v="34.99"/>
  </r>
  <r>
    <x v="34"/>
    <x v="34"/>
    <n v="11141000"/>
    <x v="2"/>
    <x v="1"/>
    <n v="148973"/>
    <n v="3828"/>
    <n v="1012253"/>
    <n v="164363"/>
    <n v="572365"/>
    <n v="270040"/>
    <n v="3.09"/>
    <n v="96.02"/>
    <n v="2.15"/>
    <n v="67.12"/>
    <n v="34.99"/>
  </r>
  <r>
    <x v="34"/>
    <x v="34"/>
    <n v="11141000"/>
    <x v="3"/>
    <x v="1"/>
    <n v="10761"/>
    <n v="864"/>
    <n v="739073"/>
    <n v="36081"/>
    <n v="1345214"/>
    <n v="138052"/>
    <n v="3.09"/>
    <n v="96.02"/>
    <n v="2.15"/>
    <n v="67.12"/>
    <n v="34.99"/>
  </r>
  <r>
    <x v="34"/>
    <x v="34"/>
    <n v="11141000"/>
    <x v="4"/>
    <x v="1"/>
    <n v="1884"/>
    <n v="46"/>
    <n v="764296"/>
    <n v="3099"/>
    <n v="917584"/>
    <n v="614724"/>
    <n v="3.09"/>
    <n v="96.02"/>
    <n v="2.15"/>
    <n v="67.12"/>
    <n v="34.99"/>
  </r>
  <r>
    <x v="34"/>
    <x v="34"/>
    <n v="11141000"/>
    <x v="5"/>
    <x v="1"/>
    <n v="837"/>
    <n v="25"/>
    <n v="578085"/>
    <n v="1075"/>
    <n v="1987307"/>
    <n v="594436"/>
    <n v="3.09"/>
    <n v="96.02"/>
    <n v="2.15"/>
    <n v="67.12"/>
    <n v="34.99"/>
  </r>
  <r>
    <x v="34"/>
    <x v="34"/>
    <n v="11141000"/>
    <x v="6"/>
    <x v="1"/>
    <n v="561"/>
    <n v="7"/>
    <n v="519623"/>
    <n v="693"/>
    <n v="875833"/>
    <n v="1108206"/>
    <n v="3.09"/>
    <n v="96.02"/>
    <n v="2.15"/>
    <n v="67.12"/>
    <n v="34.99"/>
  </r>
  <r>
    <x v="34"/>
    <x v="34"/>
    <n v="11141000"/>
    <x v="7"/>
    <x v="1"/>
    <n v="359"/>
    <n v="6"/>
    <n v="385186"/>
    <n v="319"/>
    <n v="117453"/>
    <n v="759002"/>
    <n v="3.09"/>
    <n v="96.02"/>
    <n v="2.15"/>
    <n v="67.12"/>
    <n v="34.99"/>
  </r>
  <r>
    <x v="35"/>
    <x v="35"/>
    <n v="96906000"/>
    <x v="0"/>
    <x v="0"/>
    <n v="37"/>
    <n v="3"/>
    <n v="0"/>
    <n v="3"/>
    <n v="0"/>
    <n v="0"/>
    <n v="1.64"/>
    <n v="98.28"/>
    <n v="1.2"/>
    <n v="57.99"/>
    <n v="22.25"/>
  </r>
  <r>
    <x v="35"/>
    <x v="35"/>
    <n v="96906000"/>
    <x v="1"/>
    <x v="0"/>
    <n v="721"/>
    <n v="30"/>
    <n v="16525"/>
    <n v="121"/>
    <n v="0"/>
    <n v="0"/>
    <n v="1.64"/>
    <n v="98.28"/>
    <n v="1.2"/>
    <n v="57.99"/>
    <n v="22.25"/>
  </r>
  <r>
    <x v="35"/>
    <x v="35"/>
    <n v="96906000"/>
    <x v="2"/>
    <x v="0"/>
    <n v="4743"/>
    <n v="284"/>
    <n v="187226"/>
    <n v="2033"/>
    <n v="0"/>
    <n v="0"/>
    <n v="1.64"/>
    <n v="98.28"/>
    <n v="1.2"/>
    <n v="57.99"/>
    <n v="22.25"/>
  </r>
  <r>
    <x v="35"/>
    <x v="35"/>
    <n v="96906000"/>
    <x v="3"/>
    <x v="0"/>
    <n v="13058"/>
    <n v="351"/>
    <n v="284287"/>
    <n v="9973"/>
    <n v="0"/>
    <n v="0"/>
    <n v="1.64"/>
    <n v="98.28"/>
    <n v="1.2"/>
    <n v="57.99"/>
    <n v="22.25"/>
  </r>
  <r>
    <x v="35"/>
    <x v="35"/>
    <n v="96906000"/>
    <x v="4"/>
    <x v="0"/>
    <n v="51629"/>
    <n v="913"/>
    <n v="405362"/>
    <n v="36244"/>
    <n v="0"/>
    <n v="0"/>
    <n v="1.64"/>
    <n v="98.28"/>
    <n v="1.2"/>
    <n v="57.99"/>
    <n v="22.25"/>
  </r>
  <r>
    <x v="35"/>
    <x v="35"/>
    <n v="96906000"/>
    <x v="5"/>
    <x v="0"/>
    <n v="92590"/>
    <n v="1647"/>
    <n v="994235"/>
    <n v="85896"/>
    <n v="0"/>
    <n v="0"/>
    <n v="1.64"/>
    <n v="98.28"/>
    <n v="1.2"/>
    <n v="57.99"/>
    <n v="22.25"/>
  </r>
  <r>
    <x v="35"/>
    <x v="35"/>
    <n v="96906000"/>
    <x v="6"/>
    <x v="0"/>
    <n v="94271"/>
    <n v="1730"/>
    <n v="1339827"/>
    <n v="91489"/>
    <n v="0"/>
    <n v="0"/>
    <n v="1.64"/>
    <n v="98.28"/>
    <n v="1.2"/>
    <n v="57.99"/>
    <n v="22.25"/>
  </r>
  <r>
    <x v="35"/>
    <x v="35"/>
    <n v="96906000"/>
    <x v="7"/>
    <x v="0"/>
    <n v="116615"/>
    <n v="1883"/>
    <n v="1328963"/>
    <n v="104178"/>
    <n v="0"/>
    <n v="0"/>
    <n v="1.64"/>
    <n v="98.28"/>
    <n v="1.2"/>
    <n v="57.99"/>
    <n v="22.25"/>
  </r>
  <r>
    <x v="35"/>
    <x v="35"/>
    <n v="96906000"/>
    <x v="8"/>
    <x v="0"/>
    <n v="109820"/>
    <n v="1583"/>
    <n v="1316508"/>
    <n v="120825"/>
    <n v="0"/>
    <n v="0"/>
    <n v="1.64"/>
    <n v="98.28"/>
    <n v="1.2"/>
    <n v="57.99"/>
    <n v="22.25"/>
  </r>
  <r>
    <x v="35"/>
    <x v="35"/>
    <n v="96906000"/>
    <x v="9"/>
    <x v="0"/>
    <n v="68579"/>
    <n v="1288"/>
    <n v="1237497"/>
    <n v="79604"/>
    <n v="0"/>
    <n v="0"/>
    <n v="1.64"/>
    <n v="98.28"/>
    <n v="1.2"/>
    <n v="57.99"/>
    <n v="22.25"/>
  </r>
  <r>
    <x v="35"/>
    <x v="35"/>
    <n v="96906000"/>
    <x v="10"/>
    <x v="1"/>
    <n v="17935"/>
    <n v="461"/>
    <n v="885424"/>
    <n v="23906"/>
    <n v="243143"/>
    <n v="0"/>
    <n v="1.64"/>
    <n v="98.28"/>
    <n v="1.2"/>
    <n v="57.99"/>
    <n v="22.25"/>
  </r>
  <r>
    <x v="35"/>
    <x v="35"/>
    <n v="96906000"/>
    <x v="11"/>
    <x v="1"/>
    <n v="5120"/>
    <n v="95"/>
    <n v="567424"/>
    <n v="7271"/>
    <n v="718273"/>
    <n v="144765"/>
    <n v="1.64"/>
    <n v="98.28"/>
    <n v="1.2"/>
    <n v="57.99"/>
    <n v="22.25"/>
  </r>
  <r>
    <x v="35"/>
    <x v="35"/>
    <n v="96906000"/>
    <x v="0"/>
    <x v="1"/>
    <n v="11797"/>
    <n v="61"/>
    <n v="609321"/>
    <n v="9268"/>
    <n v="3599719"/>
    <n v="524266"/>
    <n v="1.64"/>
    <n v="98.28"/>
    <n v="1.2"/>
    <n v="57.99"/>
    <n v="22.25"/>
  </r>
  <r>
    <x v="35"/>
    <x v="35"/>
    <n v="96906000"/>
    <x v="1"/>
    <x v="1"/>
    <n v="241451"/>
    <n v="1015"/>
    <n v="1259954"/>
    <n v="132587"/>
    <n v="4101369"/>
    <n v="1640943"/>
    <n v="1.64"/>
    <n v="98.28"/>
    <n v="1.2"/>
    <n v="57.99"/>
    <n v="22.25"/>
  </r>
  <r>
    <x v="35"/>
    <x v="35"/>
    <n v="96906000"/>
    <x v="2"/>
    <x v="1"/>
    <n v="548011"/>
    <n v="4197"/>
    <n v="1998424"/>
    <n v="570390"/>
    <n v="2172453"/>
    <n v="1569600"/>
    <n v="1.64"/>
    <n v="98.28"/>
    <n v="1.2"/>
    <n v="57.99"/>
    <n v="22.25"/>
  </r>
  <r>
    <x v="35"/>
    <x v="35"/>
    <n v="96906000"/>
    <x v="3"/>
    <x v="1"/>
    <n v="123406"/>
    <n v="2167"/>
    <n v="1787215"/>
    <n v="187702"/>
    <n v="5998458"/>
    <n v="1177345"/>
    <n v="1.64"/>
    <n v="98.28"/>
    <n v="1.2"/>
    <n v="57.99"/>
    <n v="22.25"/>
  </r>
  <r>
    <x v="35"/>
    <x v="35"/>
    <n v="96906000"/>
    <x v="4"/>
    <x v="1"/>
    <n v="28236"/>
    <n v="428"/>
    <n v="1512282"/>
    <n v="37280"/>
    <n v="4138979"/>
    <n v="3628154"/>
    <n v="1.64"/>
    <n v="98.28"/>
    <n v="1.2"/>
    <n v="57.99"/>
    <n v="22.25"/>
  </r>
  <r>
    <x v="35"/>
    <x v="35"/>
    <n v="96906000"/>
    <x v="5"/>
    <x v="1"/>
    <n v="20585"/>
    <n v="311"/>
    <n v="1270574"/>
    <n v="22572"/>
    <n v="8571339"/>
    <n v="2870662"/>
    <n v="1.64"/>
    <n v="98.28"/>
    <n v="1.2"/>
    <n v="57.99"/>
    <n v="22.25"/>
  </r>
  <r>
    <x v="35"/>
    <x v="35"/>
    <n v="96906000"/>
    <x v="6"/>
    <x v="1"/>
    <n v="20466"/>
    <n v="346"/>
    <n v="1144613"/>
    <n v="21365"/>
    <n v="11538836"/>
    <n v="5126997"/>
    <n v="1.64"/>
    <n v="98.28"/>
    <n v="1.2"/>
    <n v="57.99"/>
    <n v="22.25"/>
  </r>
  <r>
    <x v="35"/>
    <x v="35"/>
    <n v="96906000"/>
    <x v="7"/>
    <x v="1"/>
    <n v="23838"/>
    <n v="348"/>
    <n v="1082642"/>
    <n v="22764"/>
    <n v="15109597"/>
    <n v="4877015"/>
    <n v="1.64"/>
    <n v="98.28"/>
    <n v="1.2"/>
    <n v="57.99"/>
    <n v="22.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AN"/>
    <n v="397000"/>
    <n v="7651"/>
    <n v="129"/>
    <n v="7518"/>
    <n v="598033"/>
    <n v="294001"/>
    <n v="200157"/>
    <n v="1.93"/>
    <n v="98.26"/>
    <n v="1.69"/>
    <n v="74.06"/>
    <n v="50.42"/>
  </r>
  <r>
    <x v="1"/>
    <s v="AP"/>
    <n v="52221000"/>
    <n v="2066450"/>
    <n v="14373"/>
    <n v="2047722"/>
    <n v="29518787"/>
    <n v="32976969"/>
    <n v="20375181"/>
    <n v="3.96"/>
    <n v="99.09"/>
    <n v="0.7"/>
    <n v="63.15"/>
    <n v="39.020000000000003"/>
  </r>
  <r>
    <x v="2"/>
    <s v="AR"/>
    <n v="1504000"/>
    <n v="55155"/>
    <n v="280"/>
    <n v="54774"/>
    <n v="1185436"/>
    <n v="771875"/>
    <n v="534486"/>
    <n v="3.67"/>
    <n v="99.31"/>
    <n v="0.51"/>
    <n v="51.32"/>
    <n v="35.54"/>
  </r>
  <r>
    <x v="3"/>
    <s v="AS"/>
    <n v="34293000"/>
    <n v="610645"/>
    <n v="5997"/>
    <n v="600974"/>
    <n v="24712042"/>
    <n v="20172463"/>
    <n v="8068795"/>
    <n v="1.78"/>
    <n v="98.42"/>
    <n v="0.98"/>
    <n v="58.82"/>
    <n v="23.53"/>
  </r>
  <r>
    <x v="4"/>
    <s v="BR"/>
    <n v="119520000"/>
    <n v="726098"/>
    <n v="9661"/>
    <n v="716390"/>
    <n v="50531824"/>
    <n v="49874828"/>
    <n v="18346781"/>
    <n v="0.61"/>
    <n v="98.66"/>
    <n v="1.33"/>
    <n v="41.73"/>
    <n v="15.35"/>
  </r>
  <r>
    <x v="5"/>
    <s v="CH"/>
    <n v="1179000"/>
    <n v="65351"/>
    <n v="820"/>
    <n v="64495"/>
    <n v="792851"/>
    <n v="926035"/>
    <n v="546981"/>
    <n v="5.54"/>
    <n v="98.69"/>
    <n v="1.25"/>
    <n v="78.540000000000006"/>
    <n v="46.39"/>
  </r>
  <r>
    <x v="6"/>
    <s v="CT"/>
    <n v="28724000"/>
    <n v="1006052"/>
    <n v="13577"/>
    <n v="992159"/>
    <n v="13709510"/>
    <n v="14851682"/>
    <n v="7343273"/>
    <n v="3.5"/>
    <n v="98.62"/>
    <n v="1.35"/>
    <n v="51.7"/>
    <n v="25.56"/>
  </r>
  <r>
    <x v="7"/>
    <s v="DL"/>
    <n v="19814000"/>
    <n v="1439870"/>
    <n v="25091"/>
    <n v="1414431"/>
    <n v="29427753"/>
    <n v="13055636"/>
    <n v="7425404"/>
    <n v="7.27"/>
    <n v="98.23"/>
    <n v="1.74"/>
    <n v="65.89"/>
    <n v="37.479999999999997"/>
  </r>
  <r>
    <x v="8"/>
    <s v="DN"/>
    <n v="959000"/>
    <n v="10681"/>
    <n v="4"/>
    <n v="10644"/>
    <n v="72410"/>
    <n v="660753"/>
    <n v="370255"/>
    <n v="1.1100000000000001"/>
    <n v="99.65"/>
    <n v="0.04"/>
    <n v="68.900000000000006"/>
    <n v="38.61"/>
  </r>
  <r>
    <x v="9"/>
    <s v="GA"/>
    <n v="1540000"/>
    <n v="178108"/>
    <n v="3364"/>
    <n v="174392"/>
    <n v="1468399"/>
    <n v="1262568"/>
    <n v="911114"/>
    <n v="11.57"/>
    <n v="97.91"/>
    <n v="1.89"/>
    <n v="81.98"/>
    <n v="59.16"/>
  </r>
  <r>
    <x v="10"/>
    <s v="GJ"/>
    <n v="67936000"/>
    <n v="826577"/>
    <n v="10089"/>
    <n v="816283"/>
    <n v="30928063"/>
    <n v="44735217"/>
    <n v="25972387"/>
    <n v="1.22"/>
    <n v="98.75"/>
    <n v="1.22"/>
    <n v="65.849999999999994"/>
    <n v="38.229999999999997"/>
  </r>
  <r>
    <x v="11"/>
    <s v="HP"/>
    <n v="7300000"/>
    <n v="224106"/>
    <n v="3738"/>
    <n v="218410"/>
    <n v="3685011"/>
    <n v="5713695"/>
    <n v="3443823"/>
    <n v="3.07"/>
    <n v="97.46"/>
    <n v="1.67"/>
    <n v="78.27"/>
    <n v="47.18"/>
  </r>
  <r>
    <x v="12"/>
    <s v="HR"/>
    <n v="28672000"/>
    <n v="771252"/>
    <n v="10049"/>
    <n v="761068"/>
    <n v="13032504"/>
    <n v="17772376"/>
    <n v="8115463"/>
    <n v="2.69"/>
    <n v="98.68"/>
    <n v="1.3"/>
    <n v="61.99"/>
    <n v="28.3"/>
  </r>
  <r>
    <x v="13"/>
    <s v="JH"/>
    <n v="37403000"/>
    <n v="348764"/>
    <n v="5138"/>
    <n v="343518"/>
    <n v="15985878"/>
    <n v="14986646"/>
    <n v="5585648"/>
    <n v="0.93"/>
    <n v="98.5"/>
    <n v="1.47"/>
    <n v="40.07"/>
    <n v="14.93"/>
  </r>
  <r>
    <x v="14"/>
    <s v="JK"/>
    <n v="13203000"/>
    <n v="332249"/>
    <n v="4432"/>
    <n v="326915"/>
    <n v="16202346"/>
    <n v="9511073"/>
    <n v="5149471"/>
    <n v="2.52"/>
    <n v="98.39"/>
    <n v="1.33"/>
    <n v="72.040000000000006"/>
    <n v="39"/>
  </r>
  <r>
    <x v="15"/>
    <s v="KA"/>
    <n v="65798000"/>
    <n v="2988333"/>
    <n v="38082"/>
    <n v="2941578"/>
    <n v="50873103"/>
    <n v="42497761"/>
    <n v="22858384"/>
    <n v="4.54"/>
    <n v="98.44"/>
    <n v="1.27"/>
    <n v="64.59"/>
    <n v="34.74"/>
  </r>
  <r>
    <x v="16"/>
    <s v="KL"/>
    <n v="35125000"/>
    <n v="4968657"/>
    <n v="31681"/>
    <n v="4857181"/>
    <n v="37886378"/>
    <n v="25306499"/>
    <n v="13658343"/>
    <n v="14.15"/>
    <n v="97.76"/>
    <n v="0.64"/>
    <n v="72.05"/>
    <n v="38.880000000000003"/>
  </r>
  <r>
    <x v="17"/>
    <s v="LA"/>
    <n v="293000"/>
    <n v="20962"/>
    <n v="208"/>
    <n v="20687"/>
    <n v="555568"/>
    <n v="208798"/>
    <n v="152280"/>
    <n v="7.15"/>
    <n v="98.69"/>
    <n v="0.99"/>
    <n v="71.260000000000005"/>
    <n v="51.97"/>
  </r>
  <r>
    <x v="18"/>
    <s v="LD"/>
    <n v="68000"/>
    <n v="10365"/>
    <n v="51"/>
    <n v="10270"/>
    <n v="263541"/>
    <n v="55129"/>
    <n v="45951"/>
    <n v="15.24"/>
    <n v="99.08"/>
    <n v="0.49"/>
    <n v="81.069999999999993"/>
    <n v="67.569999999999993"/>
  </r>
  <r>
    <x v="19"/>
    <s v="MH"/>
    <n v="122153000"/>
    <n v="6611078"/>
    <n v="140216"/>
    <n v="6450585"/>
    <n v="62667211"/>
    <n v="67198794"/>
    <n v="30975692"/>
    <n v="5.41"/>
    <n v="97.57"/>
    <n v="2.12"/>
    <n v="55.01"/>
    <n v="25.36"/>
  </r>
  <r>
    <x v="20"/>
    <s v="ML"/>
    <n v="3224000"/>
    <n v="83627"/>
    <n v="1450"/>
    <n v="81746"/>
    <n v="1151665"/>
    <n v="1103275"/>
    <n v="641819"/>
    <n v="2.59"/>
    <n v="97.75"/>
    <n v="1.73"/>
    <n v="34.22"/>
    <n v="19.91"/>
  </r>
  <r>
    <x v="21"/>
    <s v="MN"/>
    <n v="3103000"/>
    <n v="123731"/>
    <n v="1921"/>
    <n v="121102"/>
    <n v="1367673"/>
    <n v="1249436"/>
    <n v="719413"/>
    <n v="3.99"/>
    <n v="97.88"/>
    <n v="1.55"/>
    <n v="40.270000000000003"/>
    <n v="23.18"/>
  </r>
  <r>
    <x v="22"/>
    <s v="MP"/>
    <n v="82232000"/>
    <n v="792854"/>
    <n v="10524"/>
    <n v="782215"/>
    <n v="20294225"/>
    <n v="49911938"/>
    <n v="20838045"/>
    <n v="0.96"/>
    <n v="98.66"/>
    <n v="1.33"/>
    <n v="60.7"/>
    <n v="25.34"/>
  </r>
  <r>
    <x v="23"/>
    <s v="MZ"/>
    <n v="1192000"/>
    <n v="121359"/>
    <n v="432"/>
    <n v="114612"/>
    <n v="1298444"/>
    <n v="711597"/>
    <n v="512029"/>
    <n v="10.18"/>
    <n v="94.44"/>
    <n v="0.36"/>
    <n v="59.7"/>
    <n v="42.96"/>
  </r>
  <r>
    <x v="24"/>
    <s v="NL"/>
    <n v="2150000"/>
    <n v="31842"/>
    <n v="685"/>
    <n v="29904"/>
    <n v="395416"/>
    <n v="709553"/>
    <n v="490663"/>
    <n v="1.48"/>
    <n v="93.91"/>
    <n v="2.15"/>
    <n v="33"/>
    <n v="22.82"/>
  </r>
  <r>
    <x v="25"/>
    <s v="OR"/>
    <n v="43671000"/>
    <n v="1041457"/>
    <n v="8386"/>
    <n v="1029147"/>
    <n v="21994343"/>
    <n v="25736641"/>
    <n v="11560912"/>
    <n v="2.38"/>
    <n v="98.82"/>
    <n v="0.81"/>
    <n v="58.93"/>
    <n v="26.47"/>
  </r>
  <r>
    <x v="26"/>
    <s v="PB"/>
    <n v="29859000"/>
    <n v="602401"/>
    <n v="16559"/>
    <n v="585591"/>
    <n v="15429415"/>
    <n v="15942714"/>
    <n v="6238973"/>
    <n v="2.02"/>
    <n v="97.21"/>
    <n v="2.75"/>
    <n v="53.39"/>
    <n v="20.89"/>
  </r>
  <r>
    <x v="27"/>
    <s v="PY"/>
    <n v="1504000"/>
    <n v="128013"/>
    <n v="1857"/>
    <n v="125726"/>
    <n v="1919060"/>
    <n v="733922"/>
    <n v="404355"/>
    <n v="8.51"/>
    <n v="98.21"/>
    <n v="1.45"/>
    <n v="48.8"/>
    <n v="26.89"/>
  </r>
  <r>
    <x v="28"/>
    <s v="RJ"/>
    <n v="77264000"/>
    <n v="954429"/>
    <n v="8954"/>
    <n v="945443"/>
    <n v="14807752"/>
    <n v="42544909"/>
    <n v="20097635"/>
    <n v="1.24"/>
    <n v="99.06"/>
    <n v="0.94"/>
    <n v="55.06"/>
    <n v="26.01"/>
  </r>
  <r>
    <x v="29"/>
    <s v="SK"/>
    <n v="664000"/>
    <n v="31979"/>
    <n v="396"/>
    <n v="31063"/>
    <n v="261343"/>
    <n v="521763"/>
    <n v="451509"/>
    <n v="4.82"/>
    <n v="97.14"/>
    <n v="1.24"/>
    <n v="78.58"/>
    <n v="68"/>
  </r>
  <r>
    <x v="30"/>
    <s v="TG"/>
    <n v="37220000"/>
    <n v="671463"/>
    <n v="3956"/>
    <n v="663498"/>
    <n v="27569831"/>
    <n v="22498559"/>
    <n v="9772398"/>
    <n v="1.8"/>
    <n v="98.81"/>
    <n v="0.59"/>
    <n v="60.45"/>
    <n v="26.26"/>
  </r>
  <r>
    <x v="31"/>
    <s v="TN"/>
    <n v="75695000"/>
    <n v="2702623"/>
    <n v="36116"/>
    <n v="2655015"/>
    <n v="51159242"/>
    <n v="41279432"/>
    <n v="17619141"/>
    <n v="3.57"/>
    <n v="98.24"/>
    <n v="1.34"/>
    <n v="54.53"/>
    <n v="23.28"/>
  </r>
  <r>
    <x v="32"/>
    <s v="TR"/>
    <n v="3992000"/>
    <n v="84468"/>
    <n v="813"/>
    <n v="83466"/>
    <n v="1983127"/>
    <n v="2508477"/>
    <n v="1621329"/>
    <n v="2.12"/>
    <n v="98.81"/>
    <n v="0.96"/>
    <n v="62.84"/>
    <n v="40.61"/>
  </r>
  <r>
    <x v="33"/>
    <s v="UP"/>
    <n v="224979000"/>
    <n v="1710158"/>
    <n v="22900"/>
    <n v="1687151"/>
    <n v="83635222"/>
    <n v="98178865"/>
    <n v="32681895"/>
    <n v="0.76"/>
    <n v="98.65"/>
    <n v="1.34"/>
    <n v="43.64"/>
    <n v="14.53"/>
  </r>
  <r>
    <x v="34"/>
    <s v="UT"/>
    <n v="11141000"/>
    <n v="343896"/>
    <n v="7400"/>
    <n v="330195"/>
    <n v="7781148"/>
    <n v="7478017"/>
    <n v="3898342"/>
    <n v="3.09"/>
    <n v="96.02"/>
    <n v="2.15"/>
    <n v="67.12"/>
    <n v="34.99"/>
  </r>
  <r>
    <x v="35"/>
    <s v="WB"/>
    <n v="96906000"/>
    <n v="1592908"/>
    <n v="19141"/>
    <n v="1565471"/>
    <n v="19228303"/>
    <n v="56192166"/>
    <n v="21559747"/>
    <n v="1.64"/>
    <n v="98.28"/>
    <n v="1.2"/>
    <n v="57.99"/>
    <n v="22.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701378"/>
    <n v="38785"/>
    <n v="38095"/>
    <n v="591"/>
    <n v="79623"/>
    <n v="0.04"/>
    <n v="1.52"/>
  </r>
  <r>
    <x v="1"/>
    <n v="2017079"/>
    <n v="52089"/>
    <n v="51136"/>
    <n v="659"/>
    <n v="336271"/>
    <n v="0.17"/>
    <n v="1.27"/>
  </r>
  <r>
    <x v="2"/>
    <n v="1982465"/>
    <n v="126050"/>
    <n v="124153"/>
    <n v="1399"/>
    <n v="746774"/>
    <n v="0.4"/>
    <n v="1.1100000000000001"/>
  </r>
  <r>
    <x v="3"/>
    <n v="5322180"/>
    <n v="658611"/>
    <n v="646777"/>
    <n v="8550"/>
    <n v="3838369"/>
    <n v="0.73"/>
    <n v="1.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n v="1"/>
    <x v="0"/>
    <n v="1"/>
    <n v="0"/>
    <n v="0"/>
    <n v="0"/>
  </r>
  <r>
    <x v="0"/>
    <n v="2"/>
    <x v="1"/>
    <n v="2"/>
    <n v="0"/>
    <n v="0"/>
    <n v="0"/>
  </r>
  <r>
    <x v="0"/>
    <n v="2"/>
    <x v="2"/>
    <n v="0"/>
    <n v="3"/>
    <n v="0"/>
    <n v="0"/>
  </r>
  <r>
    <x v="0"/>
    <n v="3"/>
    <x v="3"/>
    <n v="31"/>
    <n v="0"/>
    <n v="0"/>
    <n v="0"/>
  </r>
  <r>
    <x v="0"/>
    <n v="3"/>
    <x v="4"/>
    <n v="68"/>
    <n v="0"/>
    <n v="1"/>
    <n v="0"/>
  </r>
  <r>
    <x v="0"/>
    <n v="3"/>
    <x v="5"/>
    <n v="232"/>
    <n v="1"/>
    <n v="0"/>
    <n v="0"/>
  </r>
  <r>
    <x v="0"/>
    <n v="3"/>
    <x v="6"/>
    <n v="685"/>
    <n v="4"/>
    <n v="2"/>
    <n v="0"/>
  </r>
  <r>
    <x v="0"/>
    <n v="3"/>
    <x v="7"/>
    <n v="616"/>
    <n v="152"/>
    <n v="44"/>
    <n v="0"/>
  </r>
  <r>
    <x v="0"/>
    <n v="4"/>
    <x v="8"/>
    <n v="2049"/>
    <n v="126"/>
    <n v="49"/>
    <n v="30848"/>
  </r>
  <r>
    <x v="0"/>
    <n v="4"/>
    <x v="9"/>
    <n v="4769"/>
    <n v="686"/>
    <n v="194"/>
    <n v="141161"/>
  </r>
  <r>
    <x v="0"/>
    <n v="4"/>
    <x v="10"/>
    <n v="7272"/>
    <n v="1494"/>
    <n v="232"/>
    <n v="195298"/>
  </r>
  <r>
    <x v="0"/>
    <n v="4"/>
    <x v="11"/>
    <n v="10558"/>
    <n v="3472"/>
    <n v="303"/>
    <n v="343293"/>
  </r>
  <r>
    <x v="0"/>
    <n v="4"/>
    <x v="12"/>
    <n v="8584"/>
    <n v="3121"/>
    <n v="329"/>
    <n v="292652"/>
  </r>
  <r>
    <x v="0"/>
    <n v="5"/>
    <x v="13"/>
    <n v="4960"/>
    <n v="1793"/>
    <n v="169"/>
    <n v="141330"/>
  </r>
  <r>
    <x v="0"/>
    <n v="5"/>
    <x v="14"/>
    <n v="23039"/>
    <n v="8449"/>
    <n v="779"/>
    <n v="550191"/>
  </r>
  <r>
    <x v="0"/>
    <n v="5"/>
    <x v="15"/>
    <n v="27784"/>
    <n v="14956"/>
    <n v="771"/>
    <n v="656133"/>
  </r>
  <r>
    <x v="0"/>
    <n v="5"/>
    <x v="16"/>
    <n v="38876"/>
    <n v="20152"/>
    <n v="995"/>
    <n v="837326"/>
  </r>
  <r>
    <x v="0"/>
    <n v="5"/>
    <x v="17"/>
    <n v="47290"/>
    <n v="32525"/>
    <n v="1315"/>
    <n v="918427"/>
  </r>
  <r>
    <x v="0"/>
    <n v="5"/>
    <x v="18"/>
    <n v="8341"/>
    <n v="4928"/>
    <n v="222"/>
    <n v="144766"/>
  </r>
  <r>
    <x v="0"/>
    <n v="6"/>
    <x v="19"/>
    <n v="53250"/>
    <n v="26796"/>
    <n v="1539"/>
    <n v="897862"/>
  </r>
  <r>
    <x v="0"/>
    <n v="6"/>
    <x v="20"/>
    <n v="75243"/>
    <n v="43669"/>
    <n v="2253"/>
    <n v="1122051"/>
  </r>
  <r>
    <x v="0"/>
    <n v="6"/>
    <x v="21"/>
    <n v="88835"/>
    <n v="65858"/>
    <n v="4080"/>
    <n v="1328254"/>
  </r>
  <r>
    <x v="0"/>
    <n v="6"/>
    <x v="22"/>
    <n v="119079"/>
    <n v="81963"/>
    <n v="2826"/>
    <n v="1607363"/>
  </r>
  <r>
    <x v="0"/>
    <n v="6"/>
    <x v="23"/>
    <n v="57223"/>
    <n v="37693"/>
    <n v="1307"/>
    <n v="709097"/>
  </r>
  <r>
    <x v="0"/>
    <n v="7"/>
    <x v="24"/>
    <n v="90118"/>
    <n v="61226"/>
    <n v="1871"/>
    <n v="1103601"/>
  </r>
  <r>
    <x v="0"/>
    <n v="7"/>
    <x v="25"/>
    <n v="178027"/>
    <n v="127168"/>
    <n v="3405"/>
    <n v="2124491"/>
  </r>
  <r>
    <x v="0"/>
    <n v="7"/>
    <x v="26"/>
    <n v="230764"/>
    <n v="141438"/>
    <n v="4133"/>
    <n v="2491388"/>
  </r>
  <r>
    <x v="0"/>
    <n v="7"/>
    <x v="27"/>
    <n v="309378"/>
    <n v="209462"/>
    <n v="5293"/>
    <n v="3104486"/>
  </r>
  <r>
    <x v="0"/>
    <n v="7"/>
    <x v="28"/>
    <n v="309980"/>
    <n v="208414"/>
    <n v="4444"/>
    <n v="3344424"/>
  </r>
  <r>
    <x v="0"/>
    <n v="8"/>
    <x v="29"/>
    <n v="55117"/>
    <n v="51368"/>
    <n v="854"/>
    <n v="611980"/>
  </r>
  <r>
    <x v="0"/>
    <n v="8"/>
    <x v="30"/>
    <n v="399852"/>
    <n v="332891"/>
    <n v="6044"/>
    <n v="4471253"/>
  </r>
  <r>
    <x v="0"/>
    <n v="8"/>
    <x v="31"/>
    <n v="437188"/>
    <n v="380868"/>
    <n v="6632"/>
    <n v="5515481"/>
  </r>
  <r>
    <x v="0"/>
    <n v="8"/>
    <x v="32"/>
    <n v="454228"/>
    <n v="419228"/>
    <n v="6762"/>
    <n v="5987805"/>
  </r>
  <r>
    <x v="0"/>
    <n v="8"/>
    <x v="33"/>
    <n v="496276"/>
    <n v="432620"/>
    <n v="6811"/>
    <n v="6808724"/>
  </r>
  <r>
    <x v="0"/>
    <n v="8"/>
    <x v="34"/>
    <n v="148227"/>
    <n v="124857"/>
    <n v="1776"/>
    <n v="2042918"/>
  </r>
  <r>
    <x v="0"/>
    <n v="9"/>
    <x v="35"/>
    <n v="422905"/>
    <n v="340302"/>
    <n v="5246"/>
    <n v="5552440"/>
  </r>
  <r>
    <x v="0"/>
    <n v="9"/>
    <x v="36"/>
    <n v="640962"/>
    <n v="521638"/>
    <n v="7935"/>
    <n v="7954960"/>
  </r>
  <r>
    <x v="0"/>
    <n v="9"/>
    <x v="37"/>
    <n v="646420"/>
    <n v="600426"/>
    <n v="8160"/>
    <n v="8026815"/>
  </r>
  <r>
    <x v="0"/>
    <n v="9"/>
    <x v="38"/>
    <n v="592350"/>
    <n v="638955"/>
    <n v="7760"/>
    <n v="8368574"/>
  </r>
  <r>
    <x v="0"/>
    <n v="9"/>
    <x v="39"/>
    <n v="319687"/>
    <n v="331313"/>
    <n v="4172"/>
    <n v="5050471"/>
  </r>
  <r>
    <x v="0"/>
    <n v="10"/>
    <x v="40"/>
    <n v="237149"/>
    <n v="236726"/>
    <n v="3104"/>
    <n v="3468109"/>
  </r>
  <r>
    <x v="0"/>
    <n v="10"/>
    <x v="41"/>
    <n v="504099"/>
    <n v="568124"/>
    <n v="6559"/>
    <n v="8080653"/>
  </r>
  <r>
    <x v="0"/>
    <n v="10"/>
    <x v="42"/>
    <n v="441217"/>
    <n v="519534"/>
    <n v="5694"/>
    <n v="8057611"/>
  </r>
  <r>
    <x v="0"/>
    <n v="10"/>
    <x v="43"/>
    <n v="371305"/>
    <n v="481440"/>
    <n v="4505"/>
    <n v="7948256"/>
  </r>
  <r>
    <x v="0"/>
    <n v="10"/>
    <x v="44"/>
    <n v="319360"/>
    <n v="413754"/>
    <n v="3581"/>
    <n v="7420490"/>
  </r>
  <r>
    <x v="0"/>
    <n v="11"/>
    <x v="45"/>
    <n v="323810"/>
    <n v="377698"/>
    <n v="4012"/>
    <n v="7870012"/>
  </r>
  <r>
    <x v="0"/>
    <n v="11"/>
    <x v="46"/>
    <n v="307731"/>
    <n v="336548"/>
    <n v="3512"/>
    <n v="7649612"/>
  </r>
  <r>
    <x v="0"/>
    <n v="11"/>
    <x v="47"/>
    <n v="280973"/>
    <n v="316200"/>
    <n v="3588"/>
    <n v="6942787"/>
  </r>
  <r>
    <x v="0"/>
    <n v="11"/>
    <x v="48"/>
    <n v="297131"/>
    <n v="281122"/>
    <n v="3470"/>
    <n v="8343374"/>
  </r>
  <r>
    <x v="0"/>
    <n v="11"/>
    <x v="49"/>
    <n v="70215"/>
    <n v="87434"/>
    <n v="926"/>
    <n v="2346544"/>
  </r>
  <r>
    <x v="0"/>
    <n v="12"/>
    <x v="50"/>
    <n v="181275"/>
    <n v="211351"/>
    <n v="2561"/>
    <n v="6054806"/>
  </r>
  <r>
    <x v="0"/>
    <n v="12"/>
    <x v="51"/>
    <n v="212851"/>
    <n v="256933"/>
    <n v="2835"/>
    <n v="7849439"/>
  </r>
  <r>
    <x v="0"/>
    <n v="12"/>
    <x v="52"/>
    <n v="174279"/>
    <n v="222802"/>
    <n v="2458"/>
    <n v="7830075"/>
  </r>
  <r>
    <x v="0"/>
    <n v="12"/>
    <x v="53"/>
    <n v="156733"/>
    <n v="181167"/>
    <n v="2146"/>
    <n v="7371034"/>
  </r>
  <r>
    <x v="0"/>
    <n v="12"/>
    <x v="54"/>
    <n v="97918"/>
    <n v="120884"/>
    <n v="1359"/>
    <n v="5144189"/>
  </r>
  <r>
    <x v="1"/>
    <n v="1"/>
    <x v="55"/>
    <n v="38303"/>
    <n v="44741"/>
    <n v="453"/>
    <n v="2046012"/>
  </r>
  <r>
    <x v="1"/>
    <n v="1"/>
    <x v="56"/>
    <n v="126733"/>
    <n v="148922"/>
    <n v="1577"/>
    <n v="7076491"/>
  </r>
  <r>
    <x v="1"/>
    <n v="1"/>
    <x v="57"/>
    <n v="107367"/>
    <n v="120828"/>
    <n v="1263"/>
    <n v="6459962"/>
  </r>
  <r>
    <x v="1"/>
    <n v="1"/>
    <x v="58"/>
    <n v="96729"/>
    <n v="119873"/>
    <n v="1066"/>
    <n v="6092588"/>
  </r>
  <r>
    <x v="1"/>
    <n v="1"/>
    <x v="0"/>
    <n v="91658"/>
    <n v="106029"/>
    <n v="935"/>
    <n v="5474267"/>
  </r>
  <r>
    <x v="1"/>
    <n v="1"/>
    <x v="59"/>
    <n v="11527"/>
    <n v="11882"/>
    <n v="116"/>
    <n v="756658"/>
  </r>
  <r>
    <x v="1"/>
    <n v="2"/>
    <x v="60"/>
    <n v="68686"/>
    <n v="87567"/>
    <n v="604"/>
    <n v="4762347"/>
  </r>
  <r>
    <x v="1"/>
    <n v="2"/>
    <x v="1"/>
    <n v="77459"/>
    <n v="88267"/>
    <n v="646"/>
    <n v="5537468"/>
  </r>
  <r>
    <x v="1"/>
    <n v="2"/>
    <x v="2"/>
    <n v="86319"/>
    <n v="77698"/>
    <n v="661"/>
    <n v="5039350"/>
  </r>
  <r>
    <x v="1"/>
    <n v="2"/>
    <x v="61"/>
    <n v="105350"/>
    <n v="85738"/>
    <n v="747"/>
    <n v="5432777"/>
  </r>
  <r>
    <x v="1"/>
    <n v="2"/>
    <x v="62"/>
    <n v="15614"/>
    <n v="11291"/>
    <n v="108"/>
    <n v="789039"/>
  </r>
  <r>
    <x v="1"/>
    <n v="3"/>
    <x v="3"/>
    <n v="98565"/>
    <n v="82009"/>
    <n v="599"/>
    <n v="4862291"/>
  </r>
  <r>
    <x v="1"/>
    <n v="3"/>
    <x v="4"/>
    <n v="148024"/>
    <n v="121278"/>
    <n v="849"/>
    <n v="5598594"/>
  </r>
  <r>
    <x v="1"/>
    <n v="3"/>
    <x v="5"/>
    <n v="240065"/>
    <n v="140265"/>
    <n v="1148"/>
    <n v="6564079"/>
  </r>
  <r>
    <x v="1"/>
    <n v="3"/>
    <x v="6"/>
    <n v="372296"/>
    <n v="193457"/>
    <n v="1796"/>
    <n v="7634266"/>
  </r>
  <r>
    <x v="1"/>
    <n v="3"/>
    <x v="7"/>
    <n v="249710"/>
    <n v="150923"/>
    <n v="1374"/>
    <n v="3996354"/>
  </r>
  <r>
    <x v="1"/>
    <n v="4"/>
    <x v="8"/>
    <n v="263415"/>
    <n v="154622"/>
    <n v="1695"/>
    <n v="3747768"/>
  </r>
  <r>
    <x v="1"/>
    <n v="4"/>
    <x v="9"/>
    <n v="871385"/>
    <n v="451251"/>
    <n v="4650"/>
    <n v="10268571"/>
  </r>
  <r>
    <x v="1"/>
    <n v="4"/>
    <x v="10"/>
    <n v="1427394"/>
    <n v="726816"/>
    <n v="7868"/>
    <n v="12028596"/>
  </r>
  <r>
    <x v="1"/>
    <n v="4"/>
    <x v="11"/>
    <n v="2169053"/>
    <n v="1272981"/>
    <n v="15137"/>
    <n v="13785068"/>
  </r>
  <r>
    <x v="1"/>
    <n v="4"/>
    <x v="12"/>
    <n v="2205232"/>
    <n v="1595080"/>
    <n v="19529"/>
    <n v="12280548"/>
  </r>
  <r>
    <x v="1"/>
    <n v="5"/>
    <x v="13"/>
    <n v="392576"/>
    <n v="308688"/>
    <n v="3685"/>
    <n v="2168401"/>
  </r>
  <r>
    <x v="1"/>
    <n v="5"/>
    <x v="14"/>
    <n v="2746319"/>
    <n v="2329749"/>
    <n v="26875"/>
    <n v="14645609"/>
  </r>
  <r>
    <x v="1"/>
    <n v="5"/>
    <x v="15"/>
    <n v="2387151"/>
    <n v="2477533"/>
    <n v="27920"/>
    <n v="14225185"/>
  </r>
  <r>
    <x v="1"/>
    <n v="5"/>
    <x v="16"/>
    <n v="1845729"/>
    <n v="2629616"/>
    <n v="28980"/>
    <n v="15089166"/>
  </r>
  <r>
    <x v="1"/>
    <n v="5"/>
    <x v="17"/>
    <n v="1364633"/>
    <n v="2028125"/>
    <n v="26699"/>
    <n v="15518753"/>
  </r>
  <r>
    <x v="1"/>
    <n v="5"/>
    <x v="18"/>
    <n v="280279"/>
    <n v="492789"/>
    <n v="5913"/>
    <n v="4061960"/>
  </r>
  <r>
    <x v="1"/>
    <n v="6"/>
    <x v="19"/>
    <n v="634562"/>
    <n v="1037146"/>
    <n v="14874"/>
    <n v="11201176"/>
  </r>
  <r>
    <x v="1"/>
    <n v="6"/>
    <x v="20"/>
    <n v="630631"/>
    <n v="1059078"/>
    <n v="23622"/>
    <n v="14850437"/>
  </r>
  <r>
    <x v="1"/>
    <n v="6"/>
    <x v="21"/>
    <n v="442331"/>
    <n v="722528"/>
    <n v="16334"/>
    <n v="14394178"/>
  </r>
  <r>
    <x v="1"/>
    <n v="6"/>
    <x v="22"/>
    <n v="351058"/>
    <n v="485158"/>
    <n v="9042"/>
    <n v="14058441"/>
  </r>
  <r>
    <x v="1"/>
    <n v="6"/>
    <x v="23"/>
    <n v="178303"/>
    <n v="238181"/>
    <n v="3706"/>
    <n v="7723430"/>
  </r>
  <r>
    <x v="1"/>
    <n v="7"/>
    <x v="24"/>
    <n v="133995"/>
    <n v="168821"/>
    <n v="2544"/>
    <n v="6217009"/>
  </r>
  <r>
    <x v="1"/>
    <n v="7"/>
    <x v="25"/>
    <n v="291499"/>
    <n v="316864"/>
    <n v="6039"/>
    <n v="13810901"/>
  </r>
  <r>
    <x v="1"/>
    <n v="7"/>
    <x v="26"/>
    <n v="269016"/>
    <n v="294717"/>
    <n v="5568"/>
    <n v="13776186"/>
  </r>
  <r>
    <x v="1"/>
    <n v="7"/>
    <x v="27"/>
    <n v="266215"/>
    <n v="273254"/>
    <n v="6944"/>
    <n v="13689912"/>
  </r>
  <r>
    <x v="1"/>
    <n v="7"/>
    <x v="28"/>
    <n v="283248"/>
    <n v="277560"/>
    <n v="3799"/>
    <n v="13917199"/>
  </r>
  <r>
    <x v="1"/>
    <n v="8"/>
    <x v="29"/>
    <n v="278819"/>
    <n v="279040"/>
    <n v="3509"/>
    <n v="14182812"/>
  </r>
  <r>
    <x v="1"/>
    <n v="8"/>
    <x v="30"/>
    <n v="258407"/>
    <n v="276368"/>
    <n v="3361"/>
    <n v="13473845"/>
  </r>
  <r>
    <x v="1"/>
    <n v="8"/>
    <x v="31"/>
    <n v="231582"/>
    <n v="260538"/>
    <n v="3146"/>
    <n v="12593187"/>
  </r>
  <r>
    <x v="1"/>
    <n v="8"/>
    <x v="32"/>
    <n v="270502"/>
    <n v="252131"/>
    <n v="3461"/>
    <n v="12631413"/>
  </r>
  <r>
    <x v="1"/>
    <n v="8"/>
    <x v="33"/>
    <n v="116695"/>
    <n v="105195"/>
    <n v="1194"/>
    <n v="5072182"/>
  </r>
  <r>
    <x v="1"/>
    <n v="9"/>
    <x v="35"/>
    <n v="176873"/>
    <n v="144265"/>
    <n v="1513"/>
    <n v="7531823"/>
  </r>
  <r>
    <x v="1"/>
    <n v="9"/>
    <x v="36"/>
    <n v="244551"/>
    <n v="265543"/>
    <n v="2121"/>
    <n v="12416338"/>
  </r>
  <r>
    <x v="1"/>
    <n v="9"/>
    <x v="37"/>
    <n v="214849"/>
    <n v="268233"/>
    <n v="2181"/>
    <n v="11048219"/>
  </r>
  <r>
    <x v="1"/>
    <n v="9"/>
    <x v="38"/>
    <n v="204228"/>
    <n v="230424"/>
    <n v="2080"/>
    <n v="11791936"/>
  </r>
  <r>
    <x v="1"/>
    <n v="9"/>
    <x v="39"/>
    <n v="114255"/>
    <n v="140750"/>
    <n v="1423"/>
    <n v="7582138"/>
  </r>
  <r>
    <x v="1"/>
    <n v="10"/>
    <x v="40"/>
    <n v="47107"/>
    <n v="51398"/>
    <n v="475"/>
    <n v="3253069"/>
  </r>
  <r>
    <x v="1"/>
    <n v="10"/>
    <x v="41"/>
    <n v="139667"/>
    <n v="177360"/>
    <n v="1774"/>
    <n v="9766368"/>
  </r>
  <r>
    <x v="1"/>
    <n v="10"/>
    <x v="42"/>
    <n v="114489"/>
    <n v="147837"/>
    <n v="1535"/>
    <n v="8722154"/>
  </r>
  <r>
    <x v="1"/>
    <n v="10"/>
    <x v="43"/>
    <n v="108122"/>
    <n v="128839"/>
    <n v="2145"/>
    <n v="8839986"/>
  </r>
  <r>
    <x v="1"/>
    <n v="10"/>
    <x v="44"/>
    <n v="97818"/>
    <n v="107209"/>
    <n v="3918"/>
    <n v="9712876"/>
  </r>
  <r>
    <x v="1"/>
    <n v="10"/>
    <x v="63"/>
    <n v="12907"/>
    <n v="13152"/>
    <n v="251"/>
    <n v="132062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n v="1"/>
    <n v="0"/>
    <n v="0"/>
    <n v="0"/>
  </r>
  <r>
    <x v="0"/>
    <x v="1"/>
    <x v="1"/>
    <n v="2"/>
    <n v="0"/>
    <n v="0"/>
    <n v="0"/>
  </r>
  <r>
    <x v="0"/>
    <x v="1"/>
    <x v="2"/>
    <n v="0"/>
    <n v="3"/>
    <n v="0"/>
    <n v="0"/>
  </r>
  <r>
    <x v="0"/>
    <x v="2"/>
    <x v="3"/>
    <n v="31"/>
    <n v="0"/>
    <n v="0"/>
    <n v="0"/>
  </r>
  <r>
    <x v="0"/>
    <x v="2"/>
    <x v="4"/>
    <n v="68"/>
    <n v="0"/>
    <n v="1"/>
    <n v="0"/>
  </r>
  <r>
    <x v="0"/>
    <x v="2"/>
    <x v="5"/>
    <n v="232"/>
    <n v="1"/>
    <n v="0"/>
    <n v="0"/>
  </r>
  <r>
    <x v="0"/>
    <x v="2"/>
    <x v="6"/>
    <n v="685"/>
    <n v="4"/>
    <n v="2"/>
    <n v="0"/>
  </r>
  <r>
    <x v="0"/>
    <x v="2"/>
    <x v="7"/>
    <n v="616"/>
    <n v="152"/>
    <n v="44"/>
    <n v="0"/>
  </r>
  <r>
    <x v="0"/>
    <x v="3"/>
    <x v="8"/>
    <n v="2049"/>
    <n v="126"/>
    <n v="49"/>
    <n v="30848"/>
  </r>
  <r>
    <x v="0"/>
    <x v="3"/>
    <x v="9"/>
    <n v="4769"/>
    <n v="686"/>
    <n v="194"/>
    <n v="141161"/>
  </r>
  <r>
    <x v="0"/>
    <x v="3"/>
    <x v="10"/>
    <n v="7272"/>
    <n v="1494"/>
    <n v="232"/>
    <n v="195298"/>
  </r>
  <r>
    <x v="0"/>
    <x v="3"/>
    <x v="11"/>
    <n v="10558"/>
    <n v="3472"/>
    <n v="303"/>
    <n v="343293"/>
  </r>
  <r>
    <x v="0"/>
    <x v="3"/>
    <x v="12"/>
    <n v="8584"/>
    <n v="3121"/>
    <n v="329"/>
    <n v="292652"/>
  </r>
  <r>
    <x v="0"/>
    <x v="4"/>
    <x v="13"/>
    <n v="4960"/>
    <n v="1793"/>
    <n v="169"/>
    <n v="141330"/>
  </r>
  <r>
    <x v="0"/>
    <x v="4"/>
    <x v="14"/>
    <n v="23039"/>
    <n v="8449"/>
    <n v="779"/>
    <n v="550191"/>
  </r>
  <r>
    <x v="0"/>
    <x v="4"/>
    <x v="15"/>
    <n v="27784"/>
    <n v="14956"/>
    <n v="771"/>
    <n v="656133"/>
  </r>
  <r>
    <x v="0"/>
    <x v="4"/>
    <x v="16"/>
    <n v="38876"/>
    <n v="20152"/>
    <n v="995"/>
    <n v="837326"/>
  </r>
  <r>
    <x v="0"/>
    <x v="4"/>
    <x v="17"/>
    <n v="47290"/>
    <n v="32525"/>
    <n v="1315"/>
    <n v="918427"/>
  </r>
  <r>
    <x v="0"/>
    <x v="4"/>
    <x v="18"/>
    <n v="8341"/>
    <n v="4928"/>
    <n v="222"/>
    <n v="144766"/>
  </r>
  <r>
    <x v="0"/>
    <x v="5"/>
    <x v="19"/>
    <n v="53250"/>
    <n v="26796"/>
    <n v="1539"/>
    <n v="897862"/>
  </r>
  <r>
    <x v="0"/>
    <x v="5"/>
    <x v="20"/>
    <n v="75243"/>
    <n v="43669"/>
    <n v="2253"/>
    <n v="1122051"/>
  </r>
  <r>
    <x v="0"/>
    <x v="5"/>
    <x v="21"/>
    <n v="88835"/>
    <n v="65858"/>
    <n v="4080"/>
    <n v="1328254"/>
  </r>
  <r>
    <x v="0"/>
    <x v="5"/>
    <x v="22"/>
    <n v="119079"/>
    <n v="81963"/>
    <n v="2826"/>
    <n v="1607363"/>
  </r>
  <r>
    <x v="0"/>
    <x v="5"/>
    <x v="23"/>
    <n v="57223"/>
    <n v="37693"/>
    <n v="1307"/>
    <n v="709097"/>
  </r>
  <r>
    <x v="0"/>
    <x v="6"/>
    <x v="24"/>
    <n v="90118"/>
    <n v="61226"/>
    <n v="1871"/>
    <n v="1103601"/>
  </r>
  <r>
    <x v="0"/>
    <x v="6"/>
    <x v="25"/>
    <n v="178027"/>
    <n v="127168"/>
    <n v="3405"/>
    <n v="2124491"/>
  </r>
  <r>
    <x v="0"/>
    <x v="6"/>
    <x v="26"/>
    <n v="230764"/>
    <n v="141438"/>
    <n v="4133"/>
    <n v="2491388"/>
  </r>
  <r>
    <x v="0"/>
    <x v="6"/>
    <x v="27"/>
    <n v="309378"/>
    <n v="209462"/>
    <n v="5293"/>
    <n v="3104486"/>
  </r>
  <r>
    <x v="0"/>
    <x v="6"/>
    <x v="28"/>
    <n v="309980"/>
    <n v="208414"/>
    <n v="4444"/>
    <n v="3344424"/>
  </r>
  <r>
    <x v="0"/>
    <x v="7"/>
    <x v="29"/>
    <n v="55117"/>
    <n v="51368"/>
    <n v="854"/>
    <n v="611980"/>
  </r>
  <r>
    <x v="0"/>
    <x v="7"/>
    <x v="30"/>
    <n v="399852"/>
    <n v="332891"/>
    <n v="6044"/>
    <n v="4471253"/>
  </r>
  <r>
    <x v="0"/>
    <x v="7"/>
    <x v="31"/>
    <n v="437188"/>
    <n v="380868"/>
    <n v="6632"/>
    <n v="5515481"/>
  </r>
  <r>
    <x v="0"/>
    <x v="7"/>
    <x v="32"/>
    <n v="454228"/>
    <n v="419228"/>
    <n v="6762"/>
    <n v="5987805"/>
  </r>
  <r>
    <x v="0"/>
    <x v="7"/>
    <x v="33"/>
    <n v="496276"/>
    <n v="432620"/>
    <n v="6811"/>
    <n v="6808724"/>
  </r>
  <r>
    <x v="0"/>
    <x v="7"/>
    <x v="34"/>
    <n v="148227"/>
    <n v="124857"/>
    <n v="1776"/>
    <n v="2042918"/>
  </r>
  <r>
    <x v="0"/>
    <x v="8"/>
    <x v="35"/>
    <n v="422905"/>
    <n v="340302"/>
    <n v="5246"/>
    <n v="5552440"/>
  </r>
  <r>
    <x v="0"/>
    <x v="8"/>
    <x v="36"/>
    <n v="640962"/>
    <n v="521638"/>
    <n v="7935"/>
    <n v="7954960"/>
  </r>
  <r>
    <x v="0"/>
    <x v="8"/>
    <x v="37"/>
    <n v="646420"/>
    <n v="600426"/>
    <n v="8160"/>
    <n v="8026815"/>
  </r>
  <r>
    <x v="0"/>
    <x v="8"/>
    <x v="38"/>
    <n v="592350"/>
    <n v="638955"/>
    <n v="7760"/>
    <n v="8368574"/>
  </r>
  <r>
    <x v="0"/>
    <x v="8"/>
    <x v="39"/>
    <n v="319687"/>
    <n v="331313"/>
    <n v="4172"/>
    <n v="5050471"/>
  </r>
  <r>
    <x v="0"/>
    <x v="9"/>
    <x v="40"/>
    <n v="237149"/>
    <n v="236726"/>
    <n v="3104"/>
    <n v="3468109"/>
  </r>
  <r>
    <x v="0"/>
    <x v="9"/>
    <x v="41"/>
    <n v="504099"/>
    <n v="568124"/>
    <n v="6559"/>
    <n v="8080653"/>
  </r>
  <r>
    <x v="0"/>
    <x v="9"/>
    <x v="42"/>
    <n v="441217"/>
    <n v="519534"/>
    <n v="5694"/>
    <n v="8057611"/>
  </r>
  <r>
    <x v="0"/>
    <x v="9"/>
    <x v="43"/>
    <n v="371305"/>
    <n v="481440"/>
    <n v="4505"/>
    <n v="7948256"/>
  </r>
  <r>
    <x v="0"/>
    <x v="9"/>
    <x v="44"/>
    <n v="319360"/>
    <n v="413754"/>
    <n v="3581"/>
    <n v="7420490"/>
  </r>
  <r>
    <x v="0"/>
    <x v="10"/>
    <x v="45"/>
    <n v="323810"/>
    <n v="377698"/>
    <n v="4012"/>
    <n v="7870012"/>
  </r>
  <r>
    <x v="0"/>
    <x v="10"/>
    <x v="46"/>
    <n v="307731"/>
    <n v="336548"/>
    <n v="3512"/>
    <n v="7649612"/>
  </r>
  <r>
    <x v="0"/>
    <x v="10"/>
    <x v="47"/>
    <n v="280973"/>
    <n v="316200"/>
    <n v="3588"/>
    <n v="6942787"/>
  </r>
  <r>
    <x v="0"/>
    <x v="10"/>
    <x v="48"/>
    <n v="297131"/>
    <n v="281122"/>
    <n v="3470"/>
    <n v="8343374"/>
  </r>
  <r>
    <x v="0"/>
    <x v="10"/>
    <x v="49"/>
    <n v="70215"/>
    <n v="87434"/>
    <n v="926"/>
    <n v="2346544"/>
  </r>
  <r>
    <x v="0"/>
    <x v="11"/>
    <x v="50"/>
    <n v="181275"/>
    <n v="211351"/>
    <n v="2561"/>
    <n v="6054806"/>
  </r>
  <r>
    <x v="0"/>
    <x v="11"/>
    <x v="51"/>
    <n v="212851"/>
    <n v="256933"/>
    <n v="2835"/>
    <n v="7849439"/>
  </r>
  <r>
    <x v="0"/>
    <x v="11"/>
    <x v="52"/>
    <n v="174279"/>
    <n v="222802"/>
    <n v="2458"/>
    <n v="7830075"/>
  </r>
  <r>
    <x v="0"/>
    <x v="11"/>
    <x v="53"/>
    <n v="156733"/>
    <n v="181167"/>
    <n v="2146"/>
    <n v="7371034"/>
  </r>
  <r>
    <x v="0"/>
    <x v="11"/>
    <x v="54"/>
    <n v="97918"/>
    <n v="120884"/>
    <n v="1359"/>
    <n v="5144189"/>
  </r>
  <r>
    <x v="1"/>
    <x v="0"/>
    <x v="55"/>
    <n v="38303"/>
    <n v="44741"/>
    <n v="453"/>
    <n v="2046012"/>
  </r>
  <r>
    <x v="1"/>
    <x v="0"/>
    <x v="56"/>
    <n v="126733"/>
    <n v="148922"/>
    <n v="1577"/>
    <n v="7076491"/>
  </r>
  <r>
    <x v="1"/>
    <x v="0"/>
    <x v="57"/>
    <n v="107367"/>
    <n v="120828"/>
    <n v="1263"/>
    <n v="6459962"/>
  </r>
  <r>
    <x v="1"/>
    <x v="0"/>
    <x v="58"/>
    <n v="96729"/>
    <n v="119873"/>
    <n v="1066"/>
    <n v="6092588"/>
  </r>
  <r>
    <x v="1"/>
    <x v="0"/>
    <x v="0"/>
    <n v="91658"/>
    <n v="106029"/>
    <n v="935"/>
    <n v="5474267"/>
  </r>
  <r>
    <x v="1"/>
    <x v="0"/>
    <x v="59"/>
    <n v="11527"/>
    <n v="11882"/>
    <n v="116"/>
    <n v="756658"/>
  </r>
  <r>
    <x v="1"/>
    <x v="1"/>
    <x v="60"/>
    <n v="68686"/>
    <n v="87567"/>
    <n v="604"/>
    <n v="4762347"/>
  </r>
  <r>
    <x v="1"/>
    <x v="1"/>
    <x v="1"/>
    <n v="77459"/>
    <n v="88267"/>
    <n v="646"/>
    <n v="5537468"/>
  </r>
  <r>
    <x v="1"/>
    <x v="1"/>
    <x v="2"/>
    <n v="86319"/>
    <n v="77698"/>
    <n v="661"/>
    <n v="5039350"/>
  </r>
  <r>
    <x v="1"/>
    <x v="1"/>
    <x v="61"/>
    <n v="105350"/>
    <n v="85738"/>
    <n v="747"/>
    <n v="5432777"/>
  </r>
  <r>
    <x v="1"/>
    <x v="1"/>
    <x v="62"/>
    <n v="15614"/>
    <n v="11291"/>
    <n v="108"/>
    <n v="789039"/>
  </r>
  <r>
    <x v="1"/>
    <x v="2"/>
    <x v="3"/>
    <n v="98565"/>
    <n v="82009"/>
    <n v="599"/>
    <n v="4862291"/>
  </r>
  <r>
    <x v="1"/>
    <x v="2"/>
    <x v="4"/>
    <n v="148024"/>
    <n v="121278"/>
    <n v="849"/>
    <n v="5598594"/>
  </r>
  <r>
    <x v="1"/>
    <x v="2"/>
    <x v="5"/>
    <n v="240065"/>
    <n v="140265"/>
    <n v="1148"/>
    <n v="6564079"/>
  </r>
  <r>
    <x v="1"/>
    <x v="2"/>
    <x v="6"/>
    <n v="372296"/>
    <n v="193457"/>
    <n v="1796"/>
    <n v="7634266"/>
  </r>
  <r>
    <x v="1"/>
    <x v="2"/>
    <x v="7"/>
    <n v="249710"/>
    <n v="150923"/>
    <n v="1374"/>
    <n v="3996354"/>
  </r>
  <r>
    <x v="1"/>
    <x v="3"/>
    <x v="8"/>
    <n v="263415"/>
    <n v="154622"/>
    <n v="1695"/>
    <n v="3747768"/>
  </r>
  <r>
    <x v="1"/>
    <x v="3"/>
    <x v="9"/>
    <n v="871385"/>
    <n v="451251"/>
    <n v="4650"/>
    <n v="10268571"/>
  </r>
  <r>
    <x v="1"/>
    <x v="3"/>
    <x v="10"/>
    <n v="1427394"/>
    <n v="726816"/>
    <n v="7868"/>
    <n v="12028596"/>
  </r>
  <r>
    <x v="1"/>
    <x v="3"/>
    <x v="11"/>
    <n v="2169053"/>
    <n v="1272981"/>
    <n v="15137"/>
    <n v="13785068"/>
  </r>
  <r>
    <x v="1"/>
    <x v="3"/>
    <x v="12"/>
    <n v="2205232"/>
    <n v="1595080"/>
    <n v="19529"/>
    <n v="12280548"/>
  </r>
  <r>
    <x v="1"/>
    <x v="4"/>
    <x v="13"/>
    <n v="392576"/>
    <n v="308688"/>
    <n v="3685"/>
    <n v="2168401"/>
  </r>
  <r>
    <x v="1"/>
    <x v="4"/>
    <x v="14"/>
    <n v="2746319"/>
    <n v="2329749"/>
    <n v="26875"/>
    <n v="14645609"/>
  </r>
  <r>
    <x v="1"/>
    <x v="4"/>
    <x v="15"/>
    <n v="2387151"/>
    <n v="2477533"/>
    <n v="27920"/>
    <n v="14225185"/>
  </r>
  <r>
    <x v="1"/>
    <x v="4"/>
    <x v="16"/>
    <n v="1845729"/>
    <n v="2629616"/>
    <n v="28980"/>
    <n v="15089166"/>
  </r>
  <r>
    <x v="1"/>
    <x v="4"/>
    <x v="17"/>
    <n v="1364633"/>
    <n v="2028125"/>
    <n v="26699"/>
    <n v="15518753"/>
  </r>
  <r>
    <x v="1"/>
    <x v="4"/>
    <x v="18"/>
    <n v="280279"/>
    <n v="492789"/>
    <n v="5913"/>
    <n v="4061960"/>
  </r>
  <r>
    <x v="1"/>
    <x v="5"/>
    <x v="19"/>
    <n v="634562"/>
    <n v="1037146"/>
    <n v="14874"/>
    <n v="11201176"/>
  </r>
  <r>
    <x v="1"/>
    <x v="5"/>
    <x v="20"/>
    <n v="630631"/>
    <n v="1059078"/>
    <n v="23622"/>
    <n v="14850437"/>
  </r>
  <r>
    <x v="1"/>
    <x v="5"/>
    <x v="21"/>
    <n v="442331"/>
    <n v="722528"/>
    <n v="16334"/>
    <n v="14394178"/>
  </r>
  <r>
    <x v="1"/>
    <x v="5"/>
    <x v="22"/>
    <n v="351058"/>
    <n v="485158"/>
    <n v="9042"/>
    <n v="14058441"/>
  </r>
  <r>
    <x v="1"/>
    <x v="5"/>
    <x v="23"/>
    <n v="178303"/>
    <n v="238181"/>
    <n v="3706"/>
    <n v="7723430"/>
  </r>
  <r>
    <x v="1"/>
    <x v="6"/>
    <x v="24"/>
    <n v="133995"/>
    <n v="168821"/>
    <n v="2544"/>
    <n v="6217009"/>
  </r>
  <r>
    <x v="1"/>
    <x v="6"/>
    <x v="25"/>
    <n v="291499"/>
    <n v="316864"/>
    <n v="6039"/>
    <n v="13810901"/>
  </r>
  <r>
    <x v="1"/>
    <x v="6"/>
    <x v="26"/>
    <n v="269016"/>
    <n v="294717"/>
    <n v="5568"/>
    <n v="13776186"/>
  </r>
  <r>
    <x v="1"/>
    <x v="6"/>
    <x v="27"/>
    <n v="266215"/>
    <n v="273254"/>
    <n v="6944"/>
    <n v="13689912"/>
  </r>
  <r>
    <x v="1"/>
    <x v="6"/>
    <x v="28"/>
    <n v="283248"/>
    <n v="277560"/>
    <n v="3799"/>
    <n v="13917199"/>
  </r>
  <r>
    <x v="1"/>
    <x v="7"/>
    <x v="29"/>
    <n v="278819"/>
    <n v="279040"/>
    <n v="3509"/>
    <n v="14182812"/>
  </r>
  <r>
    <x v="1"/>
    <x v="7"/>
    <x v="30"/>
    <n v="258407"/>
    <n v="276368"/>
    <n v="3361"/>
    <n v="13473845"/>
  </r>
  <r>
    <x v="1"/>
    <x v="7"/>
    <x v="31"/>
    <n v="231582"/>
    <n v="260538"/>
    <n v="3146"/>
    <n v="12593187"/>
  </r>
  <r>
    <x v="1"/>
    <x v="7"/>
    <x v="32"/>
    <n v="270502"/>
    <n v="252131"/>
    <n v="3461"/>
    <n v="12631413"/>
  </r>
  <r>
    <x v="1"/>
    <x v="7"/>
    <x v="33"/>
    <n v="116695"/>
    <n v="105195"/>
    <n v="1194"/>
    <n v="5072182"/>
  </r>
  <r>
    <x v="1"/>
    <x v="8"/>
    <x v="35"/>
    <n v="176873"/>
    <n v="144265"/>
    <n v="1513"/>
    <n v="7531823"/>
  </r>
  <r>
    <x v="1"/>
    <x v="8"/>
    <x v="36"/>
    <n v="244551"/>
    <n v="265543"/>
    <n v="2121"/>
    <n v="12416338"/>
  </r>
  <r>
    <x v="1"/>
    <x v="8"/>
    <x v="37"/>
    <n v="214849"/>
    <n v="268233"/>
    <n v="2181"/>
    <n v="11048219"/>
  </r>
  <r>
    <x v="1"/>
    <x v="8"/>
    <x v="38"/>
    <n v="204228"/>
    <n v="230424"/>
    <n v="2080"/>
    <n v="11791936"/>
  </r>
  <r>
    <x v="1"/>
    <x v="8"/>
    <x v="39"/>
    <n v="114255"/>
    <n v="140750"/>
    <n v="1423"/>
    <n v="7582138"/>
  </r>
  <r>
    <x v="1"/>
    <x v="9"/>
    <x v="40"/>
    <n v="47107"/>
    <n v="51398"/>
    <n v="475"/>
    <n v="3253069"/>
  </r>
  <r>
    <x v="1"/>
    <x v="9"/>
    <x v="41"/>
    <n v="139667"/>
    <n v="177360"/>
    <n v="1774"/>
    <n v="9766368"/>
  </r>
  <r>
    <x v="1"/>
    <x v="9"/>
    <x v="42"/>
    <n v="114489"/>
    <n v="147837"/>
    <n v="1535"/>
    <n v="8722154"/>
  </r>
  <r>
    <x v="1"/>
    <x v="9"/>
    <x v="43"/>
    <n v="108122"/>
    <n v="128839"/>
    <n v="2145"/>
    <n v="8839986"/>
  </r>
  <r>
    <x v="1"/>
    <x v="9"/>
    <x v="44"/>
    <n v="97818"/>
    <n v="107209"/>
    <n v="3918"/>
    <n v="9712876"/>
  </r>
  <r>
    <x v="1"/>
    <x v="9"/>
    <x v="63"/>
    <n v="12907"/>
    <n v="13152"/>
    <n v="251"/>
    <n v="132062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925599"/>
    <n v="35304"/>
    <n v="34660"/>
    <n v="560"/>
    <n v="149691"/>
    <n v="0.08"/>
    <n v="1.59"/>
  </r>
  <r>
    <x v="1"/>
    <n v="2017079"/>
    <n v="52089"/>
    <n v="51136"/>
    <n v="659"/>
    <n v="336271"/>
    <n v="0.17"/>
    <n v="1.27"/>
  </r>
  <r>
    <x v="2"/>
    <n v="1982465"/>
    <n v="126050"/>
    <n v="124153"/>
    <n v="1399"/>
    <n v="746774"/>
    <n v="0.4"/>
    <n v="1.1100000000000001"/>
  </r>
  <r>
    <x v="3"/>
    <n v="5322180"/>
    <n v="658611"/>
    <n v="646777"/>
    <n v="8550"/>
    <n v="3838369"/>
    <n v="0.73"/>
    <n v="1.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97000"/>
    <n v="7651"/>
    <n v="129"/>
    <n v="7518"/>
    <n v="598033"/>
    <n v="294001"/>
    <n v="200157"/>
    <n v="1.93"/>
    <n v="98.26"/>
    <n v="1.69"/>
    <n v="74.06"/>
    <n v="50.42"/>
  </r>
  <r>
    <x v="1"/>
    <n v="52221000"/>
    <n v="2066450"/>
    <n v="14373"/>
    <n v="2047722"/>
    <n v="29518787"/>
    <n v="32976969"/>
    <n v="20375181"/>
    <n v="3.96"/>
    <n v="99.09"/>
    <n v="0.7"/>
    <n v="63.15"/>
    <n v="39.020000000000003"/>
  </r>
  <r>
    <x v="2"/>
    <n v="1504000"/>
    <n v="55155"/>
    <n v="280"/>
    <n v="54774"/>
    <n v="1185436"/>
    <n v="771875"/>
    <n v="534486"/>
    <n v="3.67"/>
    <n v="99.31"/>
    <n v="0.51"/>
    <n v="51.32"/>
    <n v="35.54"/>
  </r>
  <r>
    <x v="3"/>
    <n v="34293000"/>
    <n v="610645"/>
    <n v="5997"/>
    <n v="600974"/>
    <n v="24712042"/>
    <n v="20172463"/>
    <n v="8068795"/>
    <n v="1.78"/>
    <n v="98.42"/>
    <n v="0.98"/>
    <n v="58.82"/>
    <n v="23.53"/>
  </r>
  <r>
    <x v="4"/>
    <n v="119520000"/>
    <n v="726098"/>
    <n v="9661"/>
    <n v="716390"/>
    <n v="50531824"/>
    <n v="49874828"/>
    <n v="18346781"/>
    <n v="0.61"/>
    <n v="98.66"/>
    <n v="1.33"/>
    <n v="41.73"/>
    <n v="15.35"/>
  </r>
  <r>
    <x v="5"/>
    <n v="1179000"/>
    <n v="65351"/>
    <n v="820"/>
    <n v="64495"/>
    <n v="792851"/>
    <n v="926035"/>
    <n v="546981"/>
    <n v="5.54"/>
    <n v="98.69"/>
    <n v="1.25"/>
    <n v="78.540000000000006"/>
    <n v="46.39"/>
  </r>
  <r>
    <x v="6"/>
    <n v="28724000"/>
    <n v="1006052"/>
    <n v="13577"/>
    <n v="992159"/>
    <n v="13709510"/>
    <n v="14851682"/>
    <n v="7343273"/>
    <n v="3.5"/>
    <n v="98.62"/>
    <n v="1.35"/>
    <n v="51.7"/>
    <n v="25.56"/>
  </r>
  <r>
    <x v="7"/>
    <n v="19814000"/>
    <n v="1439870"/>
    <n v="25091"/>
    <n v="1414431"/>
    <n v="29427753"/>
    <n v="13055636"/>
    <n v="7425404"/>
    <n v="7.27"/>
    <n v="98.23"/>
    <n v="1.74"/>
    <n v="65.89"/>
    <n v="37.479999999999997"/>
  </r>
  <r>
    <x v="8"/>
    <n v="959000"/>
    <n v="10681"/>
    <n v="4"/>
    <n v="10644"/>
    <n v="72410"/>
    <n v="660753"/>
    <n v="370255"/>
    <n v="1.1100000000000001"/>
    <n v="99.65"/>
    <n v="0.04"/>
    <n v="68.900000000000006"/>
    <n v="38.61"/>
  </r>
  <r>
    <x v="9"/>
    <n v="1540000"/>
    <n v="178108"/>
    <n v="3364"/>
    <n v="174392"/>
    <n v="1468399"/>
    <n v="1262568"/>
    <n v="911114"/>
    <n v="11.57"/>
    <n v="97.91"/>
    <n v="1.89"/>
    <n v="81.98"/>
    <n v="59.16"/>
  </r>
  <r>
    <x v="10"/>
    <n v="67936000"/>
    <n v="826577"/>
    <n v="10089"/>
    <n v="816283"/>
    <n v="30928063"/>
    <n v="44735217"/>
    <n v="25972387"/>
    <n v="1.22"/>
    <n v="98.75"/>
    <n v="1.22"/>
    <n v="65.849999999999994"/>
    <n v="38.229999999999997"/>
  </r>
  <r>
    <x v="11"/>
    <n v="7300000"/>
    <n v="224106"/>
    <n v="3738"/>
    <n v="218410"/>
    <n v="3685011"/>
    <n v="5713695"/>
    <n v="3443823"/>
    <n v="3.07"/>
    <n v="97.46"/>
    <n v="1.67"/>
    <n v="78.27"/>
    <n v="47.18"/>
  </r>
  <r>
    <x v="12"/>
    <n v="28672000"/>
    <n v="771252"/>
    <n v="10049"/>
    <n v="761068"/>
    <n v="13032504"/>
    <n v="17772376"/>
    <n v="8115463"/>
    <n v="2.69"/>
    <n v="98.68"/>
    <n v="1.3"/>
    <n v="61.99"/>
    <n v="28.3"/>
  </r>
  <r>
    <x v="13"/>
    <n v="37403000"/>
    <n v="348764"/>
    <n v="5138"/>
    <n v="343518"/>
    <n v="15985878"/>
    <n v="14986646"/>
    <n v="5585648"/>
    <n v="0.93"/>
    <n v="98.5"/>
    <n v="1.47"/>
    <n v="40.07"/>
    <n v="14.93"/>
  </r>
  <r>
    <x v="14"/>
    <n v="13203000"/>
    <n v="332249"/>
    <n v="4432"/>
    <n v="326915"/>
    <n v="16202346"/>
    <n v="9511073"/>
    <n v="5149471"/>
    <n v="2.52"/>
    <n v="98.39"/>
    <n v="1.33"/>
    <n v="72.040000000000006"/>
    <n v="39"/>
  </r>
  <r>
    <x v="15"/>
    <n v="65798000"/>
    <n v="2988333"/>
    <n v="38082"/>
    <n v="2941578"/>
    <n v="50873103"/>
    <n v="42497761"/>
    <n v="22858384"/>
    <n v="4.54"/>
    <n v="98.44"/>
    <n v="1.27"/>
    <n v="64.59"/>
    <n v="34.74"/>
  </r>
  <r>
    <x v="16"/>
    <n v="35125000"/>
    <n v="4968657"/>
    <n v="31681"/>
    <n v="4857181"/>
    <n v="37886378"/>
    <n v="25306499"/>
    <n v="13658343"/>
    <n v="14.15"/>
    <n v="97.76"/>
    <n v="0.64"/>
    <n v="72.05"/>
    <n v="38.880000000000003"/>
  </r>
  <r>
    <x v="17"/>
    <n v="293000"/>
    <n v="20962"/>
    <n v="208"/>
    <n v="20687"/>
    <n v="555568"/>
    <n v="208798"/>
    <n v="152280"/>
    <n v="7.15"/>
    <n v="98.69"/>
    <n v="0.99"/>
    <n v="71.260000000000005"/>
    <n v="51.97"/>
  </r>
  <r>
    <x v="18"/>
    <n v="68000"/>
    <n v="10365"/>
    <n v="51"/>
    <n v="10270"/>
    <n v="263541"/>
    <n v="55129"/>
    <n v="45951"/>
    <n v="15.24"/>
    <n v="99.08"/>
    <n v="0.49"/>
    <n v="81.069999999999993"/>
    <n v="67.569999999999993"/>
  </r>
  <r>
    <x v="19"/>
    <n v="122153000"/>
    <n v="6611078"/>
    <n v="140216"/>
    <n v="6450585"/>
    <n v="62667211"/>
    <n v="67198794"/>
    <n v="30975692"/>
    <n v="5.41"/>
    <n v="97.57"/>
    <n v="2.12"/>
    <n v="55.01"/>
    <n v="25.36"/>
  </r>
  <r>
    <x v="20"/>
    <n v="3224000"/>
    <n v="83627"/>
    <n v="1450"/>
    <n v="81746"/>
    <n v="1151665"/>
    <n v="1103275"/>
    <n v="641819"/>
    <n v="2.59"/>
    <n v="97.75"/>
    <n v="1.73"/>
    <n v="34.22"/>
    <n v="19.91"/>
  </r>
  <r>
    <x v="21"/>
    <n v="3103000"/>
    <n v="123731"/>
    <n v="1921"/>
    <n v="121102"/>
    <n v="1367673"/>
    <n v="1249436"/>
    <n v="719413"/>
    <n v="3.99"/>
    <n v="97.88"/>
    <n v="1.55"/>
    <n v="40.270000000000003"/>
    <n v="23.18"/>
  </r>
  <r>
    <x v="22"/>
    <n v="82232000"/>
    <n v="792854"/>
    <n v="10524"/>
    <n v="782215"/>
    <n v="20294225"/>
    <n v="49911938"/>
    <n v="20838045"/>
    <n v="0.96"/>
    <n v="98.66"/>
    <n v="1.33"/>
    <n v="60.7"/>
    <n v="25.34"/>
  </r>
  <r>
    <x v="23"/>
    <n v="1192000"/>
    <n v="121359"/>
    <n v="432"/>
    <n v="114612"/>
    <n v="1298444"/>
    <n v="711597"/>
    <n v="512029"/>
    <n v="10.18"/>
    <n v="94.44"/>
    <n v="0.36"/>
    <n v="59.7"/>
    <n v="42.96"/>
  </r>
  <r>
    <x v="24"/>
    <n v="2150000"/>
    <n v="31842"/>
    <n v="685"/>
    <n v="29904"/>
    <n v="395416"/>
    <n v="709553"/>
    <n v="490663"/>
    <n v="1.48"/>
    <n v="93.91"/>
    <n v="2.15"/>
    <n v="33"/>
    <n v="22.82"/>
  </r>
  <r>
    <x v="25"/>
    <n v="43671000"/>
    <n v="1041457"/>
    <n v="8386"/>
    <n v="1029147"/>
    <n v="21994343"/>
    <n v="25736641"/>
    <n v="11560912"/>
    <n v="2.38"/>
    <n v="98.82"/>
    <n v="0.81"/>
    <n v="58.93"/>
    <n v="26.47"/>
  </r>
  <r>
    <x v="26"/>
    <n v="29859000"/>
    <n v="602401"/>
    <n v="16559"/>
    <n v="585591"/>
    <n v="15429415"/>
    <n v="15942714"/>
    <n v="6238973"/>
    <n v="2.02"/>
    <n v="97.21"/>
    <n v="2.75"/>
    <n v="53.39"/>
    <n v="20.89"/>
  </r>
  <r>
    <x v="27"/>
    <n v="1504000"/>
    <n v="128013"/>
    <n v="1857"/>
    <n v="125726"/>
    <n v="1919060"/>
    <n v="733922"/>
    <n v="404355"/>
    <n v="8.51"/>
    <n v="98.21"/>
    <n v="1.45"/>
    <n v="48.8"/>
    <n v="26.89"/>
  </r>
  <r>
    <x v="28"/>
    <n v="77264000"/>
    <n v="954429"/>
    <n v="8954"/>
    <n v="945443"/>
    <n v="14807752"/>
    <n v="42544909"/>
    <n v="20097635"/>
    <n v="1.24"/>
    <n v="99.06"/>
    <n v="0.94"/>
    <n v="55.06"/>
    <n v="26.01"/>
  </r>
  <r>
    <x v="29"/>
    <n v="664000"/>
    <n v="31979"/>
    <n v="396"/>
    <n v="31063"/>
    <n v="261343"/>
    <n v="521763"/>
    <n v="451509"/>
    <n v="4.82"/>
    <n v="97.14"/>
    <n v="1.24"/>
    <n v="78.58"/>
    <n v="68"/>
  </r>
  <r>
    <x v="30"/>
    <n v="37220000"/>
    <n v="671463"/>
    <n v="3956"/>
    <n v="663498"/>
    <n v="27569831"/>
    <n v="22498559"/>
    <n v="9772398"/>
    <n v="1.8"/>
    <n v="98.81"/>
    <n v="0.59"/>
    <n v="60.45"/>
    <n v="26.26"/>
  </r>
  <r>
    <x v="31"/>
    <n v="75695000"/>
    <n v="2702623"/>
    <n v="36116"/>
    <n v="2655015"/>
    <n v="51159242"/>
    <n v="41279432"/>
    <n v="17619141"/>
    <n v="3.57"/>
    <n v="98.24"/>
    <n v="1.34"/>
    <n v="54.53"/>
    <n v="23.28"/>
  </r>
  <r>
    <x v="32"/>
    <n v="3992000"/>
    <n v="84468"/>
    <n v="813"/>
    <n v="83466"/>
    <n v="1983127"/>
    <n v="2508477"/>
    <n v="1621329"/>
    <n v="2.12"/>
    <n v="98.81"/>
    <n v="0.96"/>
    <n v="62.84"/>
    <n v="40.61"/>
  </r>
  <r>
    <x v="33"/>
    <n v="224979000"/>
    <n v="1710158"/>
    <n v="22900"/>
    <n v="1687151"/>
    <n v="83635222"/>
    <n v="98178865"/>
    <n v="32681895"/>
    <n v="0.76"/>
    <n v="98.65"/>
    <n v="1.34"/>
    <n v="43.64"/>
    <n v="14.53"/>
  </r>
  <r>
    <x v="34"/>
    <n v="11141000"/>
    <n v="343896"/>
    <n v="7400"/>
    <n v="330195"/>
    <n v="7781148"/>
    <n v="7478017"/>
    <n v="3898342"/>
    <n v="3.09"/>
    <n v="96.02"/>
    <n v="2.15"/>
    <n v="67.12"/>
    <n v="34.99"/>
  </r>
  <r>
    <x v="35"/>
    <n v="96906000"/>
    <n v="1592908"/>
    <n v="19141"/>
    <n v="1565471"/>
    <n v="19228303"/>
    <n v="56192166"/>
    <n v="21559747"/>
    <n v="1.64"/>
    <n v="98.28"/>
    <n v="1.2"/>
    <n v="57.99"/>
    <n v="22.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3"/>
    <n v="10640"/>
  </r>
  <r>
    <x v="1"/>
    <x v="1"/>
    <n v="2873"/>
    <n v="1887005"/>
  </r>
  <r>
    <x v="2"/>
    <x v="2"/>
    <n v="66"/>
    <n v="23647"/>
  </r>
  <r>
    <x v="3"/>
    <x v="3"/>
    <n v="2056"/>
    <n v="849889"/>
  </r>
  <r>
    <x v="4"/>
    <x v="4"/>
    <n v="40"/>
    <n v="2144970"/>
  </r>
  <r>
    <x v="5"/>
    <x v="5"/>
    <n v="28"/>
    <n v="21641"/>
  </r>
  <r>
    <x v="6"/>
    <x v="6"/>
    <n v="205"/>
    <n v="604260"/>
  </r>
  <r>
    <x v="7"/>
    <x v="7"/>
    <n v="267"/>
    <n v="269146"/>
  </r>
  <r>
    <x v="8"/>
    <x v="8"/>
    <n v="0"/>
    <n v="14244"/>
  </r>
  <r>
    <x v="9"/>
    <x v="9"/>
    <n v="222"/>
    <n v="46494"/>
  </r>
  <r>
    <x v="10"/>
    <x v="10"/>
    <n v="159"/>
    <n v="1660382"/>
  </r>
  <r>
    <x v="11"/>
    <x v="11"/>
    <n v="1537"/>
    <n v="234011"/>
  </r>
  <r>
    <x v="12"/>
    <x v="12"/>
    <n v="95"/>
    <n v="368141"/>
  </r>
  <r>
    <x v="13"/>
    <x v="13"/>
    <n v="137"/>
    <n v="428313"/>
  </r>
  <r>
    <x v="14"/>
    <x v="14"/>
    <n v="611"/>
    <n v="414843"/>
  </r>
  <r>
    <x v="15"/>
    <x v="15"/>
    <n v="2347"/>
    <n v="1373861"/>
  </r>
  <r>
    <x v="16"/>
    <x v="16"/>
    <n v="53326"/>
    <n v="792534"/>
  </r>
  <r>
    <x v="17"/>
    <x v="17"/>
    <n v="58"/>
    <n v="1532"/>
  </r>
  <r>
    <x v="18"/>
    <x v="18"/>
    <n v="0"/>
    <n v="796"/>
  </r>
  <r>
    <x v="19"/>
    <x v="19"/>
    <n v="8117"/>
    <n v="1282938"/>
  </r>
  <r>
    <x v="20"/>
    <x v="20"/>
    <n v="256"/>
    <n v="41927"/>
  </r>
  <r>
    <x v="21"/>
    <x v="21"/>
    <n v="439"/>
    <n v="71276"/>
  </r>
  <r>
    <x v="22"/>
    <x v="22"/>
    <n v="105"/>
    <n v="2034460"/>
  </r>
  <r>
    <x v="23"/>
    <x v="23"/>
    <n v="4098"/>
    <n v="11262"/>
  </r>
  <r>
    <x v="24"/>
    <x v="24"/>
    <n v="130"/>
    <n v="23628"/>
  </r>
  <r>
    <x v="25"/>
    <x v="25"/>
    <n v="3046"/>
    <n v="917236"/>
  </r>
  <r>
    <x v="26"/>
    <x v="26"/>
    <n v="192"/>
    <n v="223256"/>
  </r>
  <r>
    <x v="27"/>
    <x v="27"/>
    <n v="278"/>
    <n v="20073"/>
  </r>
  <r>
    <x v="28"/>
    <x v="28"/>
    <n v="27"/>
    <n v="864947"/>
  </r>
  <r>
    <x v="29"/>
    <x v="29"/>
    <n v="79"/>
    <n v="14044"/>
  </r>
  <r>
    <x v="30"/>
    <x v="30"/>
    <n v="1189"/>
    <n v="961422"/>
  </r>
  <r>
    <x v="31"/>
    <x v="31"/>
    <n v="7407"/>
    <n v="1578082"/>
  </r>
  <r>
    <x v="32"/>
    <x v="32"/>
    <n v="87"/>
    <n v="74642"/>
  </r>
  <r>
    <x v="33"/>
    <x v="33"/>
    <n v="63"/>
    <n v="3130828"/>
  </r>
  <r>
    <x v="34"/>
    <x v="34"/>
    <n v="75"/>
    <n v="258381"/>
  </r>
  <r>
    <x v="35"/>
    <x v="35"/>
    <n v="6453"/>
    <n v="1871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0EE57-20D3-40B2-9ACB-410D63685590}"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9">
  <location ref="I4:M5" firstHeaderRow="0" firstDataRow="1" firstDataCol="1" rowPageCount="1" colPageCount="1"/>
  <pivotFields count="7">
    <pivotField axis="axisPage" compact="0" outline="0" showAll="0">
      <items count="3">
        <item x="0"/>
        <item x="1"/>
        <item t="default"/>
      </items>
    </pivotField>
    <pivotField compact="0" outline="0" showAll="0"/>
    <pivotField axis="axisRow" compact="0" outline="0" showAll="0">
      <items count="65">
        <item h="1" x="55"/>
        <item h="1" x="56"/>
        <item h="1" x="57"/>
        <item h="1" x="58"/>
        <item h="1" x="0"/>
        <item h="1" x="59"/>
        <item h="1" x="60"/>
        <item h="1" x="1"/>
        <item h="1" x="2"/>
        <item h="1" x="61"/>
        <item h="1" x="62"/>
        <item h="1" x="3"/>
        <item h="1" x="4"/>
        <item h="1" x="5"/>
        <item h="1"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63"/>
        <item h="1" x="45"/>
        <item h="1" x="46"/>
        <item h="1" x="47"/>
        <item h="1" x="48"/>
        <item h="1" x="49"/>
        <item h="1" x="50"/>
        <item h="1" x="51"/>
        <item h="1" x="52"/>
        <item h="1" x="53"/>
        <item h="1" x="54"/>
        <item t="default"/>
      </items>
    </pivotField>
    <pivotField dataField="1" compact="0" outline="0" showAll="0"/>
    <pivotField dataField="1" compact="0" outline="0" showAll="0"/>
    <pivotField dataField="1" compact="0" outline="0" showAll="0"/>
    <pivotField dataField="1" compact="0" outline="0" showAll="0"/>
  </pivotFields>
  <rowFields count="1">
    <field x="2"/>
  </rowFields>
  <rowItems count="1">
    <i>
      <x v="18"/>
    </i>
  </rowItems>
  <colFields count="1">
    <field x="-2"/>
  </colFields>
  <colItems count="4">
    <i>
      <x/>
    </i>
    <i i="1">
      <x v="1"/>
    </i>
    <i i="2">
      <x v="2"/>
    </i>
    <i i="3">
      <x v="3"/>
    </i>
  </colItems>
  <pageFields count="1">
    <pageField fld="0" item="1" hier="-1"/>
  </pageFields>
  <dataFields count="4">
    <dataField name=" Confirmed" fld="3" baseField="0" baseItem="0"/>
    <dataField name=" Recovered" fld="4" baseField="0" baseItem="0"/>
    <dataField name=" Deaths" fld="5" baseField="0" baseItem="0"/>
    <dataField name=" Tested" fld="6"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A3A461-016F-4767-8F59-136252AB8BC1}"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4">
  <location ref="A3:C23" firstHeaderRow="1" firstDataRow="1" firstDataCol="2"/>
  <pivotFields count="16">
    <pivotField compact="0" outline="0" subtotalTop="0" showAll="0" defaultSubtotal="0">
      <items count="36">
        <item h="1" x="0"/>
        <item h="1" x="1"/>
        <item h="1" x="2"/>
        <item h="1" x="3"/>
        <item h="1" x="4"/>
        <item x="5"/>
        <item h="1" x="6"/>
        <item h="1" x="8"/>
        <item h="1" x="7"/>
        <item h="1" x="9"/>
        <item h="1" x="10"/>
        <item h="1" x="12"/>
        <item h="1" x="11"/>
        <item h="1" x="14"/>
        <item h="1" x="13"/>
        <item h="1" x="15"/>
        <item h="1" x="16"/>
        <item h="1" x="17"/>
        <item h="1" x="18"/>
        <item h="1" x="22"/>
        <item h="1" x="19"/>
        <item h="1" x="21"/>
        <item h="1" x="20"/>
        <item h="1" x="23"/>
        <item h="1" x="24"/>
        <item h="1" x="25"/>
        <item h="1" x="27"/>
        <item h="1" x="26"/>
        <item h="1" x="28"/>
        <item h="1" x="29"/>
        <item h="1" x="31"/>
        <item h="1" x="30"/>
        <item h="1" x="32"/>
        <item h="1" x="33"/>
        <item h="1" x="34"/>
        <item h="1" x="3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2">
        <item x="10"/>
        <item x="11"/>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4"/>
    <field x="3"/>
  </rowFields>
  <rowItems count="20">
    <i>
      <x/>
      <x v="2"/>
    </i>
    <i r="1">
      <x v="3"/>
    </i>
    <i r="1">
      <x v="4"/>
    </i>
    <i r="1">
      <x v="5"/>
    </i>
    <i r="1">
      <x v="6"/>
    </i>
    <i r="1">
      <x v="7"/>
    </i>
    <i r="1">
      <x v="8"/>
    </i>
    <i r="1">
      <x v="9"/>
    </i>
    <i r="1">
      <x v="10"/>
    </i>
    <i r="1">
      <x v="11"/>
    </i>
    <i>
      <x v="1"/>
      <x/>
    </i>
    <i r="1">
      <x v="1"/>
    </i>
    <i r="1">
      <x v="2"/>
    </i>
    <i r="1">
      <x v="3"/>
    </i>
    <i r="1">
      <x v="4"/>
    </i>
    <i r="1">
      <x v="5"/>
    </i>
    <i r="1">
      <x v="6"/>
    </i>
    <i r="1">
      <x v="7"/>
    </i>
    <i r="1">
      <x v="8"/>
    </i>
    <i r="1">
      <x v="9"/>
    </i>
  </rowItems>
  <colItems count="1">
    <i/>
  </colItems>
  <dataFields count="1">
    <dataField name="Sum of confirmed" fld="5" baseField="0" baseItem="0"/>
  </dataFields>
  <chartFormats count="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DDC26A-6808-45C0-857A-61E113FE2116}" name="MonthWise_Dand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28:P51" firstHeaderRow="0" firstDataRow="1" firstDataCol="1"/>
  <pivotFields count="16">
    <pivotField showAll="0">
      <items count="37">
        <item h="1" x="0"/>
        <item h="1" x="1"/>
        <item h="1" x="2"/>
        <item h="1" x="3"/>
        <item h="1" x="4"/>
        <item x="5"/>
        <item h="1" x="6"/>
        <item h="1" x="8"/>
        <item h="1" x="7"/>
        <item h="1" x="9"/>
        <item h="1" x="10"/>
        <item h="1" x="12"/>
        <item h="1" x="11"/>
        <item h="1" x="14"/>
        <item h="1" x="13"/>
        <item h="1" x="15"/>
        <item h="1" x="16"/>
        <item h="1" x="17"/>
        <item h="1" x="18"/>
        <item h="1" x="22"/>
        <item h="1" x="19"/>
        <item h="1" x="21"/>
        <item h="1" x="20"/>
        <item h="1" x="23"/>
        <item h="1" x="24"/>
        <item h="1" x="25"/>
        <item h="1" x="27"/>
        <item h="1" x="26"/>
        <item h="1" x="28"/>
        <item h="1" x="29"/>
        <item h="1" x="31"/>
        <item h="1" x="30"/>
        <item h="1" x="32"/>
        <item h="1" x="33"/>
        <item h="1" x="34"/>
        <item h="1" x="35"/>
        <item t="default"/>
      </items>
    </pivotField>
    <pivotField showAll="0"/>
    <pivotField showAll="0"/>
    <pivotField axis="axisRow" showAll="0">
      <items count="13">
        <item x="10"/>
        <item x="11"/>
        <item x="0"/>
        <item x="1"/>
        <item x="2"/>
        <item x="3"/>
        <item x="4"/>
        <item x="5"/>
        <item x="6"/>
        <item x="7"/>
        <item x="8"/>
        <item x="9"/>
        <item t="default"/>
      </items>
    </pivotField>
    <pivotField axis="axisRow" showAll="0">
      <items count="3">
        <item x="0"/>
        <item x="1"/>
        <item t="default"/>
      </items>
    </pivotField>
    <pivotField showAll="0"/>
    <pivotField dataField="1" showAll="0"/>
    <pivotField showAll="0"/>
    <pivotField dataField="1" showAll="0"/>
    <pivotField dataField="1" showAll="0"/>
    <pivotField dataField="1" showAll="0"/>
    <pivotField showAll="0"/>
    <pivotField showAll="0"/>
    <pivotField showAll="0"/>
    <pivotField showAll="0"/>
    <pivotField showAll="0"/>
  </pivotFields>
  <rowFields count="2">
    <field x="4"/>
    <field x="3"/>
  </rowFields>
  <rowItems count="23">
    <i>
      <x/>
    </i>
    <i r="1">
      <x v="2"/>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2"/>
  </colFields>
  <colItems count="4">
    <i>
      <x/>
    </i>
    <i i="1">
      <x v="1"/>
    </i>
    <i i="2">
      <x v="2"/>
    </i>
    <i i="3">
      <x v="3"/>
    </i>
  </colItems>
  <dataFields count="4">
    <dataField name=" Deceased" fld="6" baseField="4" baseItem="0"/>
    <dataField name=" recovered" fld="8" baseField="4" baseItem="0"/>
    <dataField name="Partially_Vaccinated" fld="9" baseField="4" baseItem="0"/>
    <dataField name="Fully Vaccinated" fld="10" baseField="4"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BB7173-A5DD-4249-95F1-D865EF65A70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74:F76" firstHeaderRow="0" firstDataRow="1" firstDataCol="1"/>
  <pivotFields count="16">
    <pivotField axis="axisRow" showAll="0">
      <items count="37">
        <item h="1" x="0"/>
        <item h="1" x="1"/>
        <item h="1" x="2"/>
        <item h="1" x="3"/>
        <item h="1" x="4"/>
        <item x="5"/>
        <item h="1" x="6"/>
        <item h="1" x="8"/>
        <item h="1" x="7"/>
        <item h="1" x="9"/>
        <item h="1" x="10"/>
        <item h="1" x="12"/>
        <item h="1" x="11"/>
        <item h="1" x="14"/>
        <item h="1" x="13"/>
        <item h="1" x="15"/>
        <item h="1" x="16"/>
        <item h="1" x="17"/>
        <item h="1" x="18"/>
        <item h="1" x="22"/>
        <item h="1" x="19"/>
        <item h="1" x="21"/>
        <item h="1" x="20"/>
        <item h="1" x="23"/>
        <item h="1" x="24"/>
        <item h="1" x="25"/>
        <item h="1" x="27"/>
        <item h="1" x="26"/>
        <item h="1" x="28"/>
        <item h="1" x="29"/>
        <item h="1" x="31"/>
        <item h="1" x="30"/>
        <item h="1" x="32"/>
        <item h="1" x="33"/>
        <item h="1" x="34"/>
        <item h="1" x="35"/>
        <item t="default"/>
      </items>
    </pivotField>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1">
    <field x="0"/>
  </rowFields>
  <rowItems count="2">
    <i>
      <x v="5"/>
    </i>
    <i t="grand">
      <x/>
    </i>
  </rowItems>
  <colFields count="1">
    <field x="-2"/>
  </colFields>
  <colItems count="5">
    <i>
      <x/>
    </i>
    <i i="1">
      <x v="1"/>
    </i>
    <i i="2">
      <x v="2"/>
    </i>
    <i i="3">
      <x v="3"/>
    </i>
    <i i="4">
      <x v="4"/>
    </i>
  </colItems>
  <dataFields count="5">
    <dataField name="Population_Effected%" fld="11" subtotal="average" baseField="1" baseItem="0"/>
    <dataField name="Recovered_%" fld="12" subtotal="average" baseField="1" baseItem="0"/>
    <dataField name="Deceased_%" fld="13" subtotal="average" baseField="1" baseItem="0"/>
    <dataField name="Vaccinated_1_%" fld="14" subtotal="average" baseField="1" baseItem="0"/>
    <dataField name="Vaccinated_2_%" fld="15" subtotal="average" baseField="1" baseItem="0"/>
  </dataFields>
  <chartFormats count="2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4"/>
          </reference>
        </references>
      </pivotArea>
    </chartFormat>
    <chartFormat chart="11" format="25"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1"/>
          </reference>
        </references>
      </pivotArea>
    </chartFormat>
    <chartFormat chart="11" format="27" series="1">
      <pivotArea type="data" outline="0" fieldPosition="0">
        <references count="1">
          <reference field="4294967294" count="1" selected="0">
            <x v="2"/>
          </reference>
        </references>
      </pivotArea>
    </chartFormat>
    <chartFormat chart="11" format="28" series="1">
      <pivotArea type="data" outline="0" fieldPosition="0">
        <references count="1">
          <reference field="4294967294" count="1" selected="0">
            <x v="3"/>
          </reference>
        </references>
      </pivotArea>
    </chartFormat>
    <chartFormat chart="11" format="29" series="1">
      <pivotArea type="data" outline="0" fieldPosition="0">
        <references count="1">
          <reference field="4294967294" count="1" selected="0">
            <x v="4"/>
          </reference>
        </references>
      </pivotArea>
    </chartFormat>
    <chartFormat chart="12" format="30" series="1">
      <pivotArea type="data" outline="0" fieldPosition="0">
        <references count="1">
          <reference field="4294967294" count="1" selected="0">
            <x v="0"/>
          </reference>
        </references>
      </pivotArea>
    </chartFormat>
    <chartFormat chart="12" format="31" series="1">
      <pivotArea type="data" outline="0" fieldPosition="0">
        <references count="1">
          <reference field="4294967294" count="1" selected="0">
            <x v="1"/>
          </reference>
        </references>
      </pivotArea>
    </chartFormat>
    <chartFormat chart="12" format="32" series="1">
      <pivotArea type="data" outline="0" fieldPosition="0">
        <references count="1">
          <reference field="4294967294" count="1" selected="0">
            <x v="2"/>
          </reference>
        </references>
      </pivotArea>
    </chartFormat>
    <chartFormat chart="12" format="33" series="1">
      <pivotArea type="data" outline="0" fieldPosition="0">
        <references count="1">
          <reference field="4294967294" count="1" selected="0">
            <x v="3"/>
          </reference>
        </references>
      </pivotArea>
    </chartFormat>
    <chartFormat chart="12" format="3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9AB787A-316A-4C74-8AC7-732B42F72C99}"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8" firstHeaderRow="0" firstDataRow="1" firstDataCol="1"/>
  <pivotFields count="8">
    <pivotField axis="axisRow" showAll="0">
      <items count="5">
        <item x="0"/>
        <item x="1"/>
        <item x="2"/>
        <item x="3"/>
        <item t="default"/>
      </items>
    </pivotField>
    <pivotField showAll="0"/>
    <pivotField showAll="0"/>
    <pivotField showAll="0"/>
    <pivotField showAll="0"/>
    <pivotField showAll="0"/>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Death %" fld="7" baseField="0" baseItem="0"/>
    <dataField name="Sum of Avg_TestingRatio" fld="6"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7E192A3-3775-426F-8432-8F7856C7318A}"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59" firstHeaderRow="0" firstDataRow="1" firstDataCol="1" rowPageCount="1" colPageCount="1"/>
  <pivotFields count="7">
    <pivotField axis="axisPage" showAll="0">
      <items count="3">
        <item x="0"/>
        <item x="1"/>
        <item t="default"/>
      </items>
    </pivotField>
    <pivotField showAll="0"/>
    <pivotField axis="axisRow" showAll="0">
      <items count="65">
        <item x="8"/>
        <item x="9"/>
        <item x="10"/>
        <item x="11"/>
        <item x="12"/>
        <item x="29"/>
        <item x="30"/>
        <item x="31"/>
        <item x="32"/>
        <item x="33"/>
        <item x="34"/>
        <item x="50"/>
        <item x="51"/>
        <item x="52"/>
        <item x="53"/>
        <item x="54"/>
        <item x="60"/>
        <item x="1"/>
        <item x="2"/>
        <item x="61"/>
        <item x="62"/>
        <item x="55"/>
        <item x="56"/>
        <item x="57"/>
        <item x="58"/>
        <item x="0"/>
        <item x="59"/>
        <item x="24"/>
        <item x="25"/>
        <item x="26"/>
        <item x="27"/>
        <item x="28"/>
        <item x="19"/>
        <item x="20"/>
        <item x="21"/>
        <item x="22"/>
        <item x="23"/>
        <item x="3"/>
        <item x="4"/>
        <item x="5"/>
        <item x="6"/>
        <item x="7"/>
        <item x="13"/>
        <item x="14"/>
        <item x="15"/>
        <item x="16"/>
        <item x="17"/>
        <item x="18"/>
        <item x="45"/>
        <item x="46"/>
        <item x="47"/>
        <item x="48"/>
        <item x="49"/>
        <item x="40"/>
        <item x="41"/>
        <item x="42"/>
        <item x="43"/>
        <item x="44"/>
        <item x="63"/>
        <item x="35"/>
        <item x="36"/>
        <item x="37"/>
        <item x="38"/>
        <item x="39"/>
        <item t="default"/>
      </items>
    </pivotField>
    <pivotField dataField="1" showAll="0"/>
    <pivotField dataField="1" showAll="0"/>
    <pivotField dataField="1" showAll="0"/>
    <pivotField showAll="0"/>
  </pivotFields>
  <rowFields count="1">
    <field x="2"/>
  </rowFields>
  <rowItems count="56">
    <i>
      <x/>
    </i>
    <i>
      <x v="1"/>
    </i>
    <i>
      <x v="2"/>
    </i>
    <i>
      <x v="3"/>
    </i>
    <i>
      <x v="4"/>
    </i>
    <i>
      <x v="5"/>
    </i>
    <i>
      <x v="6"/>
    </i>
    <i>
      <x v="7"/>
    </i>
    <i>
      <x v="8"/>
    </i>
    <i>
      <x v="9"/>
    </i>
    <i>
      <x v="10"/>
    </i>
    <i>
      <x v="11"/>
    </i>
    <i>
      <x v="12"/>
    </i>
    <i>
      <x v="13"/>
    </i>
    <i>
      <x v="14"/>
    </i>
    <i>
      <x v="15"/>
    </i>
    <i>
      <x v="17"/>
    </i>
    <i>
      <x v="18"/>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1"/>
    </i>
    <i>
      <x v="62"/>
    </i>
    <i>
      <x v="63"/>
    </i>
    <i t="grand">
      <x/>
    </i>
  </rowItems>
  <colFields count="1">
    <field x="-2"/>
  </colFields>
  <colItems count="3">
    <i>
      <x/>
    </i>
    <i i="1">
      <x v="1"/>
    </i>
    <i i="2">
      <x v="2"/>
    </i>
  </colItems>
  <pageFields count="1">
    <pageField fld="0" item="0" hier="-1"/>
  </pageFields>
  <dataFields count="3">
    <dataField name="Sum of Confirmed" fld="3" baseField="0" baseItem="0"/>
    <dataField name="Sum of Deaths" fld="5" baseField="0" baseItem="0"/>
    <dataField name="Sum of Recovered" fld="4"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719985-947A-4277-9644-A6A3CE851D63}" name="PivotTable2" cacheId="4"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15">
  <location ref="A4:E5" firstHeaderRow="0" firstDataRow="1" firstDataCol="1" rowPageCount="1" colPageCount="1"/>
  <pivotFields count="7">
    <pivotField axis="axisPage" compact="0" outline="0" showAll="0">
      <items count="3">
        <item x="0"/>
        <item x="1"/>
        <item t="default"/>
      </items>
    </pivotField>
    <pivotField compact="0" outline="0" showAll="0">
      <items count="13">
        <item x="0"/>
        <item x="1"/>
        <item x="2"/>
        <item x="3"/>
        <item x="4"/>
        <item x="5"/>
        <item x="6"/>
        <item x="7"/>
        <item x="8"/>
        <item x="9"/>
        <item x="10"/>
        <item x="11"/>
        <item t="default"/>
      </items>
    </pivotField>
    <pivotField axis="axisRow" compact="0" outline="0" showAll="0">
      <items count="65">
        <item h="1" x="55"/>
        <item h="1" x="56"/>
        <item h="1" x="57"/>
        <item h="1" x="58"/>
        <item h="1" x="0"/>
        <item h="1" x="59"/>
        <item h="1" x="60"/>
        <item h="1" x="1"/>
        <item h="1" x="2"/>
        <item h="1" x="61"/>
        <item h="1" x="6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h="1" x="37"/>
        <item h="1" x="38"/>
        <item h="1" x="39"/>
        <item h="1" x="40"/>
        <item h="1" x="41"/>
        <item h="1" x="42"/>
        <item h="1" x="43"/>
        <item h="1" x="44"/>
        <item h="1" x="63"/>
        <item h="1" x="45"/>
        <item h="1" x="46"/>
        <item h="1" x="47"/>
        <item h="1" x="48"/>
        <item h="1" x="49"/>
        <item h="1" x="50"/>
        <item h="1" x="51"/>
        <item h="1" x="52"/>
        <item h="1" x="53"/>
        <item h="1" x="54"/>
        <item t="default"/>
      </items>
    </pivotField>
    <pivotField dataField="1" compact="0" outline="0" showAll="0"/>
    <pivotField dataField="1" compact="0" outline="0" showAll="0"/>
    <pivotField dataField="1" compact="0" outline="0" showAll="0"/>
    <pivotField dataField="1" compact="0" outline="0" showAll="0"/>
  </pivotFields>
  <rowFields count="1">
    <field x="2"/>
  </rowFields>
  <rowItems count="1">
    <i>
      <x v="39"/>
    </i>
  </rowItems>
  <colFields count="1">
    <field x="-2"/>
  </colFields>
  <colItems count="4">
    <i>
      <x/>
    </i>
    <i i="1">
      <x v="1"/>
    </i>
    <i i="2">
      <x v="2"/>
    </i>
    <i i="3">
      <x v="3"/>
    </i>
  </colItems>
  <pageFields count="1">
    <pageField fld="0" item="0" hier="-1"/>
  </pageFields>
  <dataFields count="4">
    <dataField name="Confirmed " fld="3" baseField="2" baseItem="0"/>
    <dataField name="Recovered " fld="4" baseField="2" baseItem="0"/>
    <dataField name="Deaths " fld="5" baseField="2" baseItem="0"/>
    <dataField name="Tested " fld="6" baseField="2" baseItem="37"/>
  </dataField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2"/>
          </reference>
        </references>
      </pivotArea>
    </chartFormat>
    <chartFormat chart="13" format="7" series="1">
      <pivotArea type="data" outline="0" fieldPosition="0">
        <references count="1">
          <reference field="4294967294" count="1" selected="0">
            <x v="3"/>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1C5F9-F43F-4224-87A4-A264A7750F86}" name="PivotTable3" cacheId="4"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8">
  <location ref="A3:D56" firstHeaderRow="0" firstDataRow="1" firstDataCol="1" rowPageCount="1" colPageCount="1"/>
  <pivotFields count="7">
    <pivotField axis="axisPage" showAll="0">
      <items count="3">
        <item x="0"/>
        <item x="1"/>
        <item t="default"/>
      </items>
    </pivotField>
    <pivotField showAll="0">
      <items count="13">
        <item x="0"/>
        <item x="1"/>
        <item x="2"/>
        <item x="3"/>
        <item x="4"/>
        <item x="5"/>
        <item x="6"/>
        <item x="7"/>
        <item x="8"/>
        <item x="9"/>
        <item x="10"/>
        <item x="11"/>
        <item t="default"/>
      </items>
    </pivotField>
    <pivotField axis="axisRow" showAll="0">
      <items count="65">
        <item x="55"/>
        <item x="56"/>
        <item x="57"/>
        <item x="58"/>
        <item x="0"/>
        <item x="59"/>
        <item x="60"/>
        <item x="1"/>
        <item x="2"/>
        <item x="61"/>
        <item x="6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63"/>
        <item x="45"/>
        <item x="46"/>
        <item x="47"/>
        <item x="48"/>
        <item x="49"/>
        <item x="50"/>
        <item x="51"/>
        <item x="52"/>
        <item x="53"/>
        <item x="54"/>
        <item t="default"/>
      </items>
    </pivotField>
    <pivotField dataField="1" showAll="0"/>
    <pivotField dataField="1" showAll="0"/>
    <pivotField dataField="1"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4"/>
    </i>
    <i>
      <x v="45"/>
    </i>
    <i>
      <x v="46"/>
    </i>
    <i>
      <x v="47"/>
    </i>
    <i>
      <x v="48"/>
    </i>
    <i>
      <x v="49"/>
    </i>
    <i>
      <x v="50"/>
    </i>
    <i>
      <x v="51"/>
    </i>
    <i>
      <x v="52"/>
    </i>
    <i>
      <x v="53"/>
    </i>
  </rowItems>
  <colFields count="1">
    <field x="-2"/>
  </colFields>
  <colItems count="3">
    <i>
      <x/>
    </i>
    <i i="1">
      <x v="1"/>
    </i>
    <i i="2">
      <x v="2"/>
    </i>
  </colItems>
  <pageFields count="1">
    <pageField fld="0" item="1" hier="-1"/>
  </pageFields>
  <dataFields count="3">
    <dataField name="Confirmed " fld="3" baseField="2" baseItem="0"/>
    <dataField name="Recovered " fld="4" baseField="2" baseItem="0"/>
    <dataField name="Deaths " fld="5" baseField="2"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EA0AD-38C9-4F7C-8BD1-3E06F5CDD133}"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0" firstDataRow="1" firstDataCol="1"/>
  <pivotFields count="8">
    <pivotField axis="axisRow" showAll="0">
      <items count="5">
        <item x="0"/>
        <item x="1"/>
        <item x="2"/>
        <item x="3"/>
        <item t="default"/>
      </items>
    </pivotField>
    <pivotField showAll="0"/>
    <pivotField showAll="0"/>
    <pivotField showAll="0"/>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Death %" fld="7" baseField="0" baseItem="0"/>
    <dataField name="Avg_TestingRatio " fld="6"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647CD5-B817-46CB-B128-04C3A90916D7}"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F4" firstHeaderRow="0" firstDataRow="1" firstDataCol="1"/>
  <pivotFields count="13">
    <pivotField axis="axisRow" compact="0" outline="0"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h="1" x="31"/>
        <item h="1" x="32"/>
        <item h="1" x="33"/>
        <item h="1" x="34"/>
        <item h="1" x="3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1">
    <i>
      <x v="23"/>
    </i>
  </rowItems>
  <colFields count="1">
    <field x="-2"/>
  </colFields>
  <colItems count="5">
    <i>
      <x/>
    </i>
    <i i="1">
      <x v="1"/>
    </i>
    <i i="2">
      <x v="2"/>
    </i>
    <i i="3">
      <x v="3"/>
    </i>
    <i i="4">
      <x v="4"/>
    </i>
  </colItems>
  <dataFields count="5">
    <dataField name=" Population Effected %" fld="8" baseField="0" baseItem="0"/>
    <dataField name=" Recovery %" fld="9" baseField="0" baseItem="0"/>
    <dataField name=" Death %" fld="10" baseField="0" baseItem="0"/>
    <dataField name=" % of Population Vaccinated1" fld="11" baseField="0" baseItem="0"/>
    <dataField name=" % of Population Fully Vaccinated" fld="12"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34CA6-0104-4EA2-AE0F-7C716419A461}"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0:F66" firstHeaderRow="0" firstDataRow="1" firstDataCol="1"/>
  <pivotFields count="13">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5">
    <i>
      <x/>
    </i>
    <i i="1">
      <x v="1"/>
    </i>
    <i i="2">
      <x v="2"/>
    </i>
    <i i="3">
      <x v="3"/>
    </i>
    <i i="4">
      <x v="4"/>
    </i>
  </colItems>
  <dataFields count="5">
    <dataField name=" Population Effected %" fld="8" baseField="0" baseItem="0"/>
    <dataField name=" Recovery %" fld="9" baseField="0" baseItem="0"/>
    <dataField name=" Death %" fld="10" baseField="0" baseItem="0"/>
    <dataField name=" % of Population Vaccinated1" fld="11" baseField="0" baseItem="0"/>
    <dataField name=" % of Population Fully Vaccinated" fld="12"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D6A4A4-26CF-43B4-B72D-F9E722F410E5}"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C39" firstHeaderRow="0" firstDataRow="1" firstDataCol="1"/>
  <pivotFields count="4">
    <pivotField compact="0" outline="0" showAll="0">
      <items count="37">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3"/>
        <item x="34"/>
        <item x="35"/>
        <item t="default"/>
      </items>
    </pivotField>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compact="0" outline="0" showAll="0"/>
    <pivotField dataField="1" compact="0" outline="0"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2">
    <i>
      <x/>
    </i>
    <i i="1">
      <x v="1"/>
    </i>
  </colItems>
  <dataFields count="2">
    <dataField name=" Delta7 Confirmed" fld="2" baseField="0" baseItem="0"/>
    <dataField name=" Fully Vaccinated" fld="3"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B228EA-7454-4811-A052-18236FB3396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0" firstHeaderRow="0" firstDataRow="1" firstDataCol="1"/>
  <pivotFields count="14">
    <pivotField axis="axisRow" showAll="0">
      <items count="37">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3"/>
        <item x="34"/>
        <item x="35"/>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dataFields count="7">
    <dataField name="Sum of Population" fld="2" baseField="0" baseItem="0"/>
    <dataField name="Sum of Confirmed" fld="3" baseField="0" baseItem="0"/>
    <dataField name="Sum of Deceased" fld="4" baseField="0" baseItem="0"/>
    <dataField name="Sum of Recovered" fld="5" baseField="0" baseItem="0"/>
    <dataField name="Sum of Tested" fld="6" baseField="0" baseItem="0"/>
    <dataField name="Sum of Vaccinated1" fld="7" baseField="0" baseItem="0"/>
    <dataField name="Sum of Vaccinated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5CEFB6-404B-49A6-90D1-559019767F9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H34" firstHeaderRow="0" firstDataRow="1" firstDataCol="1"/>
  <pivotFields count="16">
    <pivotField showAll="0">
      <items count="37">
        <item h="1" x="0"/>
        <item h="1" x="1"/>
        <item h="1" x="2"/>
        <item h="1" x="3"/>
        <item h="1" x="4"/>
        <item x="5"/>
        <item h="1" x="6"/>
        <item h="1" x="8"/>
        <item h="1" x="7"/>
        <item h="1" x="9"/>
        <item h="1" x="10"/>
        <item h="1" x="12"/>
        <item h="1" x="11"/>
        <item h="1" x="14"/>
        <item h="1" x="13"/>
        <item h="1" x="15"/>
        <item h="1" x="16"/>
        <item h="1" x="17"/>
        <item h="1" x="18"/>
        <item h="1" x="22"/>
        <item h="1" x="19"/>
        <item h="1" x="21"/>
        <item h="1" x="20"/>
        <item h="1" x="23"/>
        <item h="1" x="24"/>
        <item h="1" x="25"/>
        <item h="1" x="27"/>
        <item h="1" x="26"/>
        <item h="1" x="28"/>
        <item h="1" x="29"/>
        <item h="1" x="31"/>
        <item h="1" x="30"/>
        <item h="1" x="32"/>
        <item h="1" x="33"/>
        <item h="1" x="34"/>
        <item h="1" x="35"/>
        <item t="default"/>
      </items>
    </pivotField>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1"/>
  </rowFields>
  <rowItems count="2">
    <i>
      <x v="5"/>
    </i>
    <i t="grand">
      <x/>
    </i>
  </rowItems>
  <colFields count="1">
    <field x="-2"/>
  </colFields>
  <colItems count="7">
    <i>
      <x/>
    </i>
    <i i="1">
      <x v="1"/>
    </i>
    <i i="2">
      <x v="2"/>
    </i>
    <i i="3">
      <x v="3"/>
    </i>
    <i i="4">
      <x v="4"/>
    </i>
    <i i="5">
      <x v="5"/>
    </i>
    <i i="6">
      <x v="6"/>
    </i>
  </colItems>
  <dataFields count="7">
    <dataField name="Min of state_total_population" fld="2" subtotal="min" baseField="1" baseItem="0"/>
    <dataField name="Sum of tested" fld="7" baseField="0" baseItem="0"/>
    <dataField name="state_confirmed" fld="5" baseField="1" baseItem="0"/>
    <dataField name="Sum of recovered" fld="8" baseField="0" baseItem="0"/>
    <dataField name="Sum of deceased" fld="6" baseField="0" baseItem="0"/>
    <dataField name="Sum of vaccinated_1" fld="9" baseField="0" baseItem="0"/>
    <dataField name="Sum of vaccinated_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3D851F-983B-47FE-90EC-F38F5AEA9C5F}" sourceName="state">
  <pivotTables>
    <pivotTable tabId="8" name="PivotTable1"/>
    <pivotTable tabId="8" name="PivotTable3"/>
    <pivotTable tabId="8" name="PivotTable4"/>
    <pivotTable tabId="8" name="MonthWise_DandR"/>
  </pivotTables>
  <data>
    <tabular pivotCacheId="758473807">
      <items count="36">
        <i x="0"/>
        <i x="1"/>
        <i x="2"/>
        <i x="3"/>
        <i x="4"/>
        <i x="5" s="1"/>
        <i x="6"/>
        <i x="8"/>
        <i x="7"/>
        <i x="9"/>
        <i x="10"/>
        <i x="12"/>
        <i x="11"/>
        <i x="14"/>
        <i x="13"/>
        <i x="15"/>
        <i x="16"/>
        <i x="17"/>
        <i x="18"/>
        <i x="22"/>
        <i x="19"/>
        <i x="21"/>
        <i x="20"/>
        <i x="23"/>
        <i x="24"/>
        <i x="25"/>
        <i x="27"/>
        <i x="26"/>
        <i x="28"/>
        <i x="29"/>
        <i x="31"/>
        <i x="30"/>
        <i x="32"/>
        <i x="33"/>
        <i x="34"/>
        <i x="3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7D5BCA82-44ED-4487-8F9D-1695993F47A5}" sourceName="Year">
  <pivotTables>
    <pivotTable tabId="38" name="PivotTable6"/>
  </pivotTables>
  <data>
    <tabular pivotCacheId="60171832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4C83455-642B-4961-81A9-FADA437EC0C7}" sourceName="State">
  <pivotTables>
    <pivotTable tabId="45" name="PivotTable2"/>
  </pivotTables>
  <data>
    <tabular pivotCacheId="1183926625">
      <items count="36">
        <i x="0"/>
        <i x="1"/>
        <i x="2"/>
        <i x="3"/>
        <i x="4"/>
        <i x="5"/>
        <i x="6"/>
        <i x="7"/>
        <i x="8"/>
        <i x="9"/>
        <i x="10"/>
        <i x="11"/>
        <i x="12"/>
        <i x="13"/>
        <i x="14"/>
        <i x="15"/>
        <i x="16"/>
        <i x="17"/>
        <i x="18"/>
        <i x="19"/>
        <i x="20"/>
        <i x="21"/>
        <i x="22"/>
        <i x="23" s="1"/>
        <i x="24"/>
        <i x="25"/>
        <i x="26"/>
        <i x="27"/>
        <i x="28"/>
        <i x="29"/>
        <i x="30"/>
        <i x="31"/>
        <i x="32"/>
        <i x="33"/>
        <i x="34"/>
        <i x="3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2" xr10:uid="{C1222F11-7089-4CE9-93EF-7705F26BD7BB}" sourceName="Year">
  <pivotTables>
    <pivotTable tabId="41" name="PivotTable3"/>
  </pivotTables>
  <data>
    <tabular pivotCacheId="170218239">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2" xr10:uid="{5C04021D-7CE0-4421-9F35-11B4F51EFDD7}" sourceName="Year">
  <pivotTables>
    <pivotTable tabId="40" name="PivotTable1"/>
  </pivotTables>
  <data>
    <tabular pivotCacheId="17021823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WeekNumber12" xr10:uid="{2B732A6C-4255-43BD-AD6F-6220D42B84CD}" sourceName="Month_WeekNumber">
  <pivotTables>
    <pivotTable tabId="40" name="PivotTable1"/>
  </pivotTables>
  <data>
    <tabular pivotCacheId="170218239">
      <items count="64">
        <i x="8"/>
        <i x="9"/>
        <i x="10" s="1"/>
        <i x="11"/>
        <i x="12"/>
        <i x="29"/>
        <i x="30"/>
        <i x="31"/>
        <i x="32"/>
        <i x="33"/>
        <i x="60"/>
        <i x="1"/>
        <i x="2"/>
        <i x="61"/>
        <i x="62"/>
        <i x="55"/>
        <i x="56"/>
        <i x="57"/>
        <i x="58"/>
        <i x="0"/>
        <i x="59"/>
        <i x="24"/>
        <i x="25"/>
        <i x="26"/>
        <i x="27"/>
        <i x="28"/>
        <i x="19"/>
        <i x="20"/>
        <i x="21"/>
        <i x="22"/>
        <i x="23"/>
        <i x="3"/>
        <i x="4"/>
        <i x="5"/>
        <i x="6"/>
        <i x="7"/>
        <i x="13"/>
        <i x="14"/>
        <i x="15"/>
        <i x="16"/>
        <i x="17"/>
        <i x="18"/>
        <i x="40"/>
        <i x="41"/>
        <i x="42"/>
        <i x="43"/>
        <i x="44"/>
        <i x="63"/>
        <i x="35"/>
        <i x="36"/>
        <i x="37"/>
        <i x="38"/>
        <i x="39"/>
        <i x="34" nd="1"/>
        <i x="50" nd="1"/>
        <i x="51" nd="1"/>
        <i x="52" nd="1"/>
        <i x="53" nd="1"/>
        <i x="54" nd="1"/>
        <i x="45" nd="1"/>
        <i x="46" nd="1"/>
        <i x="47" nd="1"/>
        <i x="48" nd="1"/>
        <i x="49"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2E3EFC38-66BE-4B97-9B28-6AB7CA7DCD08}" sourceName="Year">
  <pivotTables>
    <pivotTable tabId="40" name="PivotTable2"/>
  </pivotTables>
  <data>
    <tabular pivotCacheId="170218239">
      <items count="2">
        <i x="0"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WeekNumber3" xr10:uid="{D2FB409C-5936-444D-8818-6DBDBC35B5BF}" sourceName="Month_WeekNumber">
  <pivotTables>
    <pivotTable tabId="40" name="PivotTable2"/>
  </pivotTables>
  <data>
    <tabular pivotCacheId="170218239">
      <items count="64">
        <i x="8"/>
        <i x="9"/>
        <i x="10"/>
        <i x="11"/>
        <i x="12"/>
        <i x="29"/>
        <i x="30"/>
        <i x="31" s="1"/>
        <i x="32"/>
        <i x="33"/>
        <i x="34"/>
        <i x="50"/>
        <i x="51"/>
        <i x="52"/>
        <i x="53"/>
        <i x="54"/>
        <i x="1"/>
        <i x="2"/>
        <i x="0"/>
        <i x="24"/>
        <i x="25"/>
        <i x="26"/>
        <i x="27"/>
        <i x="28"/>
        <i x="19"/>
        <i x="20"/>
        <i x="21"/>
        <i x="22"/>
        <i x="23"/>
        <i x="3"/>
        <i x="4"/>
        <i x="5"/>
        <i x="6"/>
        <i x="7"/>
        <i x="13"/>
        <i x="14"/>
        <i x="15"/>
        <i x="16"/>
        <i x="17"/>
        <i x="18"/>
        <i x="45"/>
        <i x="46"/>
        <i x="47"/>
        <i x="48"/>
        <i x="49"/>
        <i x="40"/>
        <i x="41"/>
        <i x="42"/>
        <i x="43"/>
        <i x="44"/>
        <i x="35"/>
        <i x="36"/>
        <i x="37"/>
        <i x="38"/>
        <i x="39"/>
        <i x="60" nd="1"/>
        <i x="61" nd="1"/>
        <i x="62" nd="1"/>
        <i x="55" nd="1"/>
        <i x="56" nd="1"/>
        <i x="57" nd="1"/>
        <i x="58" nd="1"/>
        <i x="59" nd="1"/>
        <i x="6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5CBA5BF-B5A5-41BA-864E-63657E23C236}" cache="Slicer_Year22" caption="Year" showCaption="0" style="SlicerStyleDark3 2 2" rowHeight="234950"/>
  <slicer name="Month_WeekNumber 1" xr10:uid="{62B93E78-D72B-49D6-AFEE-BE83123BAA05}" cache="Slicer_Month_WeekNumber12" caption="Month_WeekNumber" startItem="35" showCaption="0" style="SlicerStyleDark3 2 2" rowHeight="216000"/>
  <slicer name="Year 2" xr10:uid="{58AB746B-D5F7-416E-87FF-A15ABDBCD589}" cache="Slicer_Year5" caption="Year" showCaption="0" style="SlicerStyleDark3 2 2" rowHeight="234950"/>
  <slicer name="Month_WeekNumber" xr10:uid="{02C13011-7C37-4E58-B9A6-2638D77EA6AF}" cache="Slicer_Month_WeekNumber3" caption="Month_WeekNumber" startItem="45" showCaption="0" style="SlicerStyleDark3 2 2"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1732AFE5-10E6-414C-ABC5-4D592233371F}" cache="Slicer_Year12" caption="Year" showCaption="0" style="SlicerStyleDark3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CF4650F-92E4-4671-9674-5FB14DE2FBEC}" cache="Slicer_State1" caption="State" startItem="23" showCaption="0" style="SlicerStyleDark3 2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A31A447-F164-44DA-B86A-7E59F2B39322}" cache="Slicer_Year3" caption="Yea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D3A39D0-6400-49AB-B034-8625C3BBBC03}" cache="Slicer_state" caption="state" style="SlicerStyleDark3 2" rowHeight="288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42F0A0FA-EEE5-4512-BB6C-1CA81E98B530}" cache="Slicer_Year12" caption="Year" showCaption="0" style="SlicerStyleDark3 2" rowHeight="234950"/>
  <slicer name="Year 6" xr10:uid="{C3B8115E-DE4E-497F-83DF-27F6A495736D}" cache="Slicer_Year22" caption="Year" showCaption="0" style="SlicerStyleDark3 2" rowHeight="234950"/>
  <slicer name="Month_WeekNumber 2" xr10:uid="{C777BB8B-D7C7-4231-8067-7CA5FB5A3A77}" cache="Slicer_Month_WeekNumber12" caption="Month_WeekNumber" startItem="2" showCaption="0" style="SlicerStyleDark3 2" rowHeight="216000"/>
  <slicer name="Year 7" xr10:uid="{2A93811E-1EAD-4D30-A711-5C756DF1E437}" cache="Slicer_Year5" caption="Year" showCaption="0" style="SlicerStyleDark3 2" rowHeight="234950"/>
  <slicer name="Month_WeekNumber 3" xr10:uid="{E28A99DB-500A-4179-B711-1DA95B40FC9A}" cache="Slicer_Month_WeekNumber3" caption="Month_WeekNumber" startItem="7" showCaption="0" style="SlicerStyleDark3 2" rowHeight="216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192096C-511C-49CD-9CD5-1E2A60EE26A6}" cache="Slicer_Year3"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8.xml"/><Relationship Id="rId4"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2.xml"/><Relationship Id="rId4" Type="http://schemas.microsoft.com/office/2007/relationships/slicer" Target="../slicers/slicer5.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3.bin"/><Relationship Id="rId6" Type="http://schemas.microsoft.com/office/2007/relationships/slicer" Target="../slicers/slicer6.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4.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7731-A436-44BE-A7CB-E6A620000AAB}">
  <dimension ref="A1:G109"/>
  <sheetViews>
    <sheetView workbookViewId="0">
      <selection sqref="A1:G109"/>
    </sheetView>
  </sheetViews>
  <sheetFormatPr defaultRowHeight="15" x14ac:dyDescent="0.25"/>
  <cols>
    <col min="2" max="2" width="13.85546875" customWidth="1"/>
    <col min="3" max="3" width="20.7109375" customWidth="1"/>
    <col min="4" max="4" width="12.7109375" customWidth="1"/>
    <col min="5" max="5" width="15.5703125" customWidth="1"/>
    <col min="7" max="7" width="12.7109375" customWidth="1"/>
  </cols>
  <sheetData>
    <row r="1" spans="1:7" x14ac:dyDescent="0.25">
      <c r="A1" t="s">
        <v>116</v>
      </c>
      <c r="B1" t="s">
        <v>117</v>
      </c>
      <c r="C1" t="s">
        <v>118</v>
      </c>
      <c r="D1" t="s">
        <v>102</v>
      </c>
      <c r="E1" t="s">
        <v>103</v>
      </c>
      <c r="F1" t="s">
        <v>119</v>
      </c>
      <c r="G1" t="s">
        <v>101</v>
      </c>
    </row>
    <row r="2" spans="1:7" x14ac:dyDescent="0.25">
      <c r="A2">
        <v>2020</v>
      </c>
      <c r="B2">
        <v>1</v>
      </c>
      <c r="C2" t="s">
        <v>120</v>
      </c>
      <c r="D2">
        <v>1</v>
      </c>
      <c r="E2">
        <v>0</v>
      </c>
      <c r="F2">
        <v>0</v>
      </c>
      <c r="G2">
        <v>0</v>
      </c>
    </row>
    <row r="3" spans="1:7" x14ac:dyDescent="0.25">
      <c r="A3">
        <v>2020</v>
      </c>
      <c r="B3">
        <v>2</v>
      </c>
      <c r="C3" t="s">
        <v>121</v>
      </c>
      <c r="D3">
        <v>2</v>
      </c>
      <c r="E3">
        <v>0</v>
      </c>
      <c r="F3">
        <v>0</v>
      </c>
      <c r="G3">
        <v>0</v>
      </c>
    </row>
    <row r="4" spans="1:7" x14ac:dyDescent="0.25">
      <c r="A4">
        <v>2020</v>
      </c>
      <c r="B4">
        <v>2</v>
      </c>
      <c r="C4" t="s">
        <v>122</v>
      </c>
      <c r="D4">
        <v>0</v>
      </c>
      <c r="E4">
        <v>3</v>
      </c>
      <c r="F4">
        <v>0</v>
      </c>
      <c r="G4">
        <v>0</v>
      </c>
    </row>
    <row r="5" spans="1:7" x14ac:dyDescent="0.25">
      <c r="A5">
        <v>2020</v>
      </c>
      <c r="B5">
        <v>3</v>
      </c>
      <c r="C5" t="s">
        <v>123</v>
      </c>
      <c r="D5">
        <v>31</v>
      </c>
      <c r="E5">
        <v>0</v>
      </c>
      <c r="F5">
        <v>0</v>
      </c>
      <c r="G5">
        <v>0</v>
      </c>
    </row>
    <row r="6" spans="1:7" x14ac:dyDescent="0.25">
      <c r="A6">
        <v>2020</v>
      </c>
      <c r="B6">
        <v>3</v>
      </c>
      <c r="C6" t="s">
        <v>124</v>
      </c>
      <c r="D6">
        <v>68</v>
      </c>
      <c r="E6">
        <v>0</v>
      </c>
      <c r="F6">
        <v>1</v>
      </c>
      <c r="G6">
        <v>0</v>
      </c>
    </row>
    <row r="7" spans="1:7" x14ac:dyDescent="0.25">
      <c r="A7">
        <v>2020</v>
      </c>
      <c r="B7">
        <v>3</v>
      </c>
      <c r="C7" t="s">
        <v>125</v>
      </c>
      <c r="D7">
        <v>232</v>
      </c>
      <c r="E7">
        <v>1</v>
      </c>
      <c r="F7">
        <v>0</v>
      </c>
      <c r="G7">
        <v>0</v>
      </c>
    </row>
    <row r="8" spans="1:7" x14ac:dyDescent="0.25">
      <c r="A8">
        <v>2020</v>
      </c>
      <c r="B8">
        <v>3</v>
      </c>
      <c r="C8" t="s">
        <v>126</v>
      </c>
      <c r="D8">
        <v>685</v>
      </c>
      <c r="E8">
        <v>4</v>
      </c>
      <c r="F8">
        <v>2</v>
      </c>
      <c r="G8">
        <v>0</v>
      </c>
    </row>
    <row r="9" spans="1:7" x14ac:dyDescent="0.25">
      <c r="A9">
        <v>2020</v>
      </c>
      <c r="B9">
        <v>3</v>
      </c>
      <c r="C9" t="s">
        <v>127</v>
      </c>
      <c r="D9">
        <v>616</v>
      </c>
      <c r="E9">
        <v>152</v>
      </c>
      <c r="F9">
        <v>44</v>
      </c>
      <c r="G9">
        <v>0</v>
      </c>
    </row>
    <row r="10" spans="1:7" x14ac:dyDescent="0.25">
      <c r="A10">
        <v>2020</v>
      </c>
      <c r="B10">
        <v>4</v>
      </c>
      <c r="C10" t="s">
        <v>128</v>
      </c>
      <c r="D10">
        <v>2049</v>
      </c>
      <c r="E10">
        <v>126</v>
      </c>
      <c r="F10">
        <v>49</v>
      </c>
      <c r="G10">
        <v>30848</v>
      </c>
    </row>
    <row r="11" spans="1:7" x14ac:dyDescent="0.25">
      <c r="A11">
        <v>2020</v>
      </c>
      <c r="B11">
        <v>4</v>
      </c>
      <c r="C11" t="s">
        <v>129</v>
      </c>
      <c r="D11">
        <v>4769</v>
      </c>
      <c r="E11">
        <v>686</v>
      </c>
      <c r="F11">
        <v>194</v>
      </c>
      <c r="G11">
        <v>141161</v>
      </c>
    </row>
    <row r="12" spans="1:7" x14ac:dyDescent="0.25">
      <c r="A12">
        <v>2020</v>
      </c>
      <c r="B12">
        <v>4</v>
      </c>
      <c r="C12" t="s">
        <v>130</v>
      </c>
      <c r="D12">
        <v>7272</v>
      </c>
      <c r="E12">
        <v>1494</v>
      </c>
      <c r="F12">
        <v>232</v>
      </c>
      <c r="G12">
        <v>195298</v>
      </c>
    </row>
    <row r="13" spans="1:7" x14ac:dyDescent="0.25">
      <c r="A13">
        <v>2020</v>
      </c>
      <c r="B13">
        <v>4</v>
      </c>
      <c r="C13" t="s">
        <v>131</v>
      </c>
      <c r="D13">
        <v>10558</v>
      </c>
      <c r="E13">
        <v>3472</v>
      </c>
      <c r="F13">
        <v>303</v>
      </c>
      <c r="G13">
        <v>343293</v>
      </c>
    </row>
    <row r="14" spans="1:7" x14ac:dyDescent="0.25">
      <c r="A14">
        <v>2020</v>
      </c>
      <c r="B14">
        <v>4</v>
      </c>
      <c r="C14" t="s">
        <v>132</v>
      </c>
      <c r="D14">
        <v>8584</v>
      </c>
      <c r="E14">
        <v>3121</v>
      </c>
      <c r="F14">
        <v>329</v>
      </c>
      <c r="G14">
        <v>292652</v>
      </c>
    </row>
    <row r="15" spans="1:7" x14ac:dyDescent="0.25">
      <c r="A15">
        <v>2020</v>
      </c>
      <c r="B15">
        <v>5</v>
      </c>
      <c r="C15" t="s">
        <v>133</v>
      </c>
      <c r="D15">
        <v>4960</v>
      </c>
      <c r="E15">
        <v>1793</v>
      </c>
      <c r="F15">
        <v>169</v>
      </c>
      <c r="G15">
        <v>141330</v>
      </c>
    </row>
    <row r="16" spans="1:7" x14ac:dyDescent="0.25">
      <c r="A16">
        <v>2020</v>
      </c>
      <c r="B16">
        <v>5</v>
      </c>
      <c r="C16" t="s">
        <v>134</v>
      </c>
      <c r="D16">
        <v>23039</v>
      </c>
      <c r="E16">
        <v>8449</v>
      </c>
      <c r="F16">
        <v>779</v>
      </c>
      <c r="G16">
        <v>550191</v>
      </c>
    </row>
    <row r="17" spans="1:7" x14ac:dyDescent="0.25">
      <c r="A17">
        <v>2020</v>
      </c>
      <c r="B17">
        <v>5</v>
      </c>
      <c r="C17" t="s">
        <v>135</v>
      </c>
      <c r="D17">
        <v>27784</v>
      </c>
      <c r="E17">
        <v>14956</v>
      </c>
      <c r="F17">
        <v>771</v>
      </c>
      <c r="G17">
        <v>656133</v>
      </c>
    </row>
    <row r="18" spans="1:7" x14ac:dyDescent="0.25">
      <c r="A18">
        <v>2020</v>
      </c>
      <c r="B18">
        <v>5</v>
      </c>
      <c r="C18" t="s">
        <v>136</v>
      </c>
      <c r="D18">
        <v>38876</v>
      </c>
      <c r="E18">
        <v>20152</v>
      </c>
      <c r="F18">
        <v>995</v>
      </c>
      <c r="G18">
        <v>837326</v>
      </c>
    </row>
    <row r="19" spans="1:7" x14ac:dyDescent="0.25">
      <c r="A19">
        <v>2020</v>
      </c>
      <c r="B19">
        <v>5</v>
      </c>
      <c r="C19" t="s">
        <v>137</v>
      </c>
      <c r="D19">
        <v>47290</v>
      </c>
      <c r="E19">
        <v>32525</v>
      </c>
      <c r="F19">
        <v>1315</v>
      </c>
      <c r="G19">
        <v>918427</v>
      </c>
    </row>
    <row r="20" spans="1:7" x14ac:dyDescent="0.25">
      <c r="A20">
        <v>2020</v>
      </c>
      <c r="B20">
        <v>5</v>
      </c>
      <c r="C20" t="s">
        <v>138</v>
      </c>
      <c r="D20">
        <v>8341</v>
      </c>
      <c r="E20">
        <v>4928</v>
      </c>
      <c r="F20">
        <v>222</v>
      </c>
      <c r="G20">
        <v>144766</v>
      </c>
    </row>
    <row r="21" spans="1:7" x14ac:dyDescent="0.25">
      <c r="A21">
        <v>2020</v>
      </c>
      <c r="B21">
        <v>6</v>
      </c>
      <c r="C21" t="s">
        <v>139</v>
      </c>
      <c r="D21">
        <v>53250</v>
      </c>
      <c r="E21">
        <v>26796</v>
      </c>
      <c r="F21">
        <v>1539</v>
      </c>
      <c r="G21">
        <v>897862</v>
      </c>
    </row>
    <row r="22" spans="1:7" x14ac:dyDescent="0.25">
      <c r="A22">
        <v>2020</v>
      </c>
      <c r="B22">
        <v>6</v>
      </c>
      <c r="C22" t="s">
        <v>140</v>
      </c>
      <c r="D22">
        <v>75243</v>
      </c>
      <c r="E22">
        <v>43669</v>
      </c>
      <c r="F22">
        <v>2253</v>
      </c>
      <c r="G22">
        <v>1122051</v>
      </c>
    </row>
    <row r="23" spans="1:7" x14ac:dyDescent="0.25">
      <c r="A23">
        <v>2020</v>
      </c>
      <c r="B23">
        <v>6</v>
      </c>
      <c r="C23" t="s">
        <v>141</v>
      </c>
      <c r="D23">
        <v>88835</v>
      </c>
      <c r="E23">
        <v>65858</v>
      </c>
      <c r="F23">
        <v>4080</v>
      </c>
      <c r="G23">
        <v>1328254</v>
      </c>
    </row>
    <row r="24" spans="1:7" x14ac:dyDescent="0.25">
      <c r="A24">
        <v>2020</v>
      </c>
      <c r="B24">
        <v>6</v>
      </c>
      <c r="C24" t="s">
        <v>142</v>
      </c>
      <c r="D24">
        <v>119079</v>
      </c>
      <c r="E24">
        <v>81963</v>
      </c>
      <c r="F24">
        <v>2826</v>
      </c>
      <c r="G24">
        <v>1607363</v>
      </c>
    </row>
    <row r="25" spans="1:7" x14ac:dyDescent="0.25">
      <c r="A25">
        <v>2020</v>
      </c>
      <c r="B25">
        <v>6</v>
      </c>
      <c r="C25" t="s">
        <v>143</v>
      </c>
      <c r="D25">
        <v>57223</v>
      </c>
      <c r="E25">
        <v>37693</v>
      </c>
      <c r="F25">
        <v>1307</v>
      </c>
      <c r="G25">
        <v>709097</v>
      </c>
    </row>
    <row r="26" spans="1:7" x14ac:dyDescent="0.25">
      <c r="A26">
        <v>2020</v>
      </c>
      <c r="B26">
        <v>7</v>
      </c>
      <c r="C26" t="s">
        <v>144</v>
      </c>
      <c r="D26">
        <v>90118</v>
      </c>
      <c r="E26">
        <v>61226</v>
      </c>
      <c r="F26">
        <v>1871</v>
      </c>
      <c r="G26">
        <v>1103601</v>
      </c>
    </row>
    <row r="27" spans="1:7" x14ac:dyDescent="0.25">
      <c r="A27">
        <v>2020</v>
      </c>
      <c r="B27">
        <v>7</v>
      </c>
      <c r="C27" t="s">
        <v>145</v>
      </c>
      <c r="D27">
        <v>178027</v>
      </c>
      <c r="E27">
        <v>127168</v>
      </c>
      <c r="F27">
        <v>3405</v>
      </c>
      <c r="G27">
        <v>2124491</v>
      </c>
    </row>
    <row r="28" spans="1:7" x14ac:dyDescent="0.25">
      <c r="A28">
        <v>2020</v>
      </c>
      <c r="B28">
        <v>7</v>
      </c>
      <c r="C28" t="s">
        <v>146</v>
      </c>
      <c r="D28">
        <v>230764</v>
      </c>
      <c r="E28">
        <v>141438</v>
      </c>
      <c r="F28">
        <v>4133</v>
      </c>
      <c r="G28">
        <v>2491388</v>
      </c>
    </row>
    <row r="29" spans="1:7" x14ac:dyDescent="0.25">
      <c r="A29">
        <v>2020</v>
      </c>
      <c r="B29">
        <v>7</v>
      </c>
      <c r="C29" t="s">
        <v>147</v>
      </c>
      <c r="D29">
        <v>309378</v>
      </c>
      <c r="E29">
        <v>209462</v>
      </c>
      <c r="F29">
        <v>5293</v>
      </c>
      <c r="G29">
        <v>3104486</v>
      </c>
    </row>
    <row r="30" spans="1:7" x14ac:dyDescent="0.25">
      <c r="A30">
        <v>2020</v>
      </c>
      <c r="B30">
        <v>7</v>
      </c>
      <c r="C30" t="s">
        <v>148</v>
      </c>
      <c r="D30">
        <v>309980</v>
      </c>
      <c r="E30">
        <v>208414</v>
      </c>
      <c r="F30">
        <v>4444</v>
      </c>
      <c r="G30">
        <v>3344424</v>
      </c>
    </row>
    <row r="31" spans="1:7" x14ac:dyDescent="0.25">
      <c r="A31">
        <v>2020</v>
      </c>
      <c r="B31">
        <v>8</v>
      </c>
      <c r="C31" t="s">
        <v>149</v>
      </c>
      <c r="D31">
        <v>55117</v>
      </c>
      <c r="E31">
        <v>51368</v>
      </c>
      <c r="F31">
        <v>854</v>
      </c>
      <c r="G31">
        <v>611980</v>
      </c>
    </row>
    <row r="32" spans="1:7" x14ac:dyDescent="0.25">
      <c r="A32">
        <v>2020</v>
      </c>
      <c r="B32">
        <v>8</v>
      </c>
      <c r="C32" t="s">
        <v>150</v>
      </c>
      <c r="D32">
        <v>399852</v>
      </c>
      <c r="E32">
        <v>332891</v>
      </c>
      <c r="F32">
        <v>6044</v>
      </c>
      <c r="G32">
        <v>4471253</v>
      </c>
    </row>
    <row r="33" spans="1:7" x14ac:dyDescent="0.25">
      <c r="A33">
        <v>2020</v>
      </c>
      <c r="B33">
        <v>8</v>
      </c>
      <c r="C33" t="s">
        <v>151</v>
      </c>
      <c r="D33">
        <v>437188</v>
      </c>
      <c r="E33">
        <v>380868</v>
      </c>
      <c r="F33">
        <v>6632</v>
      </c>
      <c r="G33">
        <v>5515481</v>
      </c>
    </row>
    <row r="34" spans="1:7" x14ac:dyDescent="0.25">
      <c r="A34">
        <v>2020</v>
      </c>
      <c r="B34">
        <v>8</v>
      </c>
      <c r="C34" t="s">
        <v>152</v>
      </c>
      <c r="D34">
        <v>454228</v>
      </c>
      <c r="E34">
        <v>419228</v>
      </c>
      <c r="F34">
        <v>6762</v>
      </c>
      <c r="G34">
        <v>5987805</v>
      </c>
    </row>
    <row r="35" spans="1:7" x14ac:dyDescent="0.25">
      <c r="A35">
        <v>2020</v>
      </c>
      <c r="B35">
        <v>8</v>
      </c>
      <c r="C35" t="s">
        <v>153</v>
      </c>
      <c r="D35">
        <v>496276</v>
      </c>
      <c r="E35">
        <v>432620</v>
      </c>
      <c r="F35">
        <v>6811</v>
      </c>
      <c r="G35">
        <v>6808724</v>
      </c>
    </row>
    <row r="36" spans="1:7" x14ac:dyDescent="0.25">
      <c r="A36">
        <v>2020</v>
      </c>
      <c r="B36">
        <v>8</v>
      </c>
      <c r="C36" t="s">
        <v>154</v>
      </c>
      <c r="D36">
        <v>148227</v>
      </c>
      <c r="E36">
        <v>124857</v>
      </c>
      <c r="F36">
        <v>1776</v>
      </c>
      <c r="G36">
        <v>2042918</v>
      </c>
    </row>
    <row r="37" spans="1:7" x14ac:dyDescent="0.25">
      <c r="A37">
        <v>2020</v>
      </c>
      <c r="B37">
        <v>9</v>
      </c>
      <c r="C37" t="s">
        <v>155</v>
      </c>
      <c r="D37">
        <v>422905</v>
      </c>
      <c r="E37">
        <v>340302</v>
      </c>
      <c r="F37">
        <v>5246</v>
      </c>
      <c r="G37">
        <v>5552440</v>
      </c>
    </row>
    <row r="38" spans="1:7" x14ac:dyDescent="0.25">
      <c r="A38">
        <v>2020</v>
      </c>
      <c r="B38">
        <v>9</v>
      </c>
      <c r="C38" t="s">
        <v>156</v>
      </c>
      <c r="D38">
        <v>640962</v>
      </c>
      <c r="E38">
        <v>521638</v>
      </c>
      <c r="F38">
        <v>7935</v>
      </c>
      <c r="G38">
        <v>7954960</v>
      </c>
    </row>
    <row r="39" spans="1:7" x14ac:dyDescent="0.25">
      <c r="A39">
        <v>2020</v>
      </c>
      <c r="B39">
        <v>9</v>
      </c>
      <c r="C39" t="s">
        <v>157</v>
      </c>
      <c r="D39">
        <v>646420</v>
      </c>
      <c r="E39">
        <v>600426</v>
      </c>
      <c r="F39">
        <v>8160</v>
      </c>
      <c r="G39">
        <v>8026815</v>
      </c>
    </row>
    <row r="40" spans="1:7" x14ac:dyDescent="0.25">
      <c r="A40">
        <v>2020</v>
      </c>
      <c r="B40">
        <v>9</v>
      </c>
      <c r="C40" t="s">
        <v>158</v>
      </c>
      <c r="D40">
        <v>592350</v>
      </c>
      <c r="E40">
        <v>638955</v>
      </c>
      <c r="F40">
        <v>7760</v>
      </c>
      <c r="G40">
        <v>8368574</v>
      </c>
    </row>
    <row r="41" spans="1:7" x14ac:dyDescent="0.25">
      <c r="A41">
        <v>2020</v>
      </c>
      <c r="B41">
        <v>9</v>
      </c>
      <c r="C41" t="s">
        <v>159</v>
      </c>
      <c r="D41">
        <v>319687</v>
      </c>
      <c r="E41">
        <v>331313</v>
      </c>
      <c r="F41">
        <v>4172</v>
      </c>
      <c r="G41">
        <v>5050471</v>
      </c>
    </row>
    <row r="42" spans="1:7" x14ac:dyDescent="0.25">
      <c r="A42">
        <v>2020</v>
      </c>
      <c r="B42">
        <v>10</v>
      </c>
      <c r="C42" t="s">
        <v>160</v>
      </c>
      <c r="D42">
        <v>237149</v>
      </c>
      <c r="E42">
        <v>236726</v>
      </c>
      <c r="F42">
        <v>3104</v>
      </c>
      <c r="G42">
        <v>3468109</v>
      </c>
    </row>
    <row r="43" spans="1:7" x14ac:dyDescent="0.25">
      <c r="A43">
        <v>2020</v>
      </c>
      <c r="B43">
        <v>10</v>
      </c>
      <c r="C43" t="s">
        <v>161</v>
      </c>
      <c r="D43">
        <v>504099</v>
      </c>
      <c r="E43">
        <v>568124</v>
      </c>
      <c r="F43">
        <v>6559</v>
      </c>
      <c r="G43">
        <v>8080653</v>
      </c>
    </row>
    <row r="44" spans="1:7" x14ac:dyDescent="0.25">
      <c r="A44">
        <v>2020</v>
      </c>
      <c r="B44">
        <v>10</v>
      </c>
      <c r="C44" t="s">
        <v>162</v>
      </c>
      <c r="D44">
        <v>441217</v>
      </c>
      <c r="E44">
        <v>519534</v>
      </c>
      <c r="F44">
        <v>5694</v>
      </c>
      <c r="G44">
        <v>8057611</v>
      </c>
    </row>
    <row r="45" spans="1:7" x14ac:dyDescent="0.25">
      <c r="A45">
        <v>2020</v>
      </c>
      <c r="B45">
        <v>10</v>
      </c>
      <c r="C45" t="s">
        <v>163</v>
      </c>
      <c r="D45">
        <v>371305</v>
      </c>
      <c r="E45">
        <v>481440</v>
      </c>
      <c r="F45">
        <v>4505</v>
      </c>
      <c r="G45">
        <v>7948256</v>
      </c>
    </row>
    <row r="46" spans="1:7" x14ac:dyDescent="0.25">
      <c r="A46">
        <v>2020</v>
      </c>
      <c r="B46">
        <v>10</v>
      </c>
      <c r="C46" t="s">
        <v>164</v>
      </c>
      <c r="D46">
        <v>319360</v>
      </c>
      <c r="E46">
        <v>413754</v>
      </c>
      <c r="F46">
        <v>3581</v>
      </c>
      <c r="G46">
        <v>7420490</v>
      </c>
    </row>
    <row r="47" spans="1:7" x14ac:dyDescent="0.25">
      <c r="A47">
        <v>2020</v>
      </c>
      <c r="B47">
        <v>11</v>
      </c>
      <c r="C47" t="s">
        <v>165</v>
      </c>
      <c r="D47">
        <v>323810</v>
      </c>
      <c r="E47">
        <v>377698</v>
      </c>
      <c r="F47">
        <v>4012</v>
      </c>
      <c r="G47">
        <v>7870012</v>
      </c>
    </row>
    <row r="48" spans="1:7" x14ac:dyDescent="0.25">
      <c r="A48">
        <v>2020</v>
      </c>
      <c r="B48">
        <v>11</v>
      </c>
      <c r="C48" t="s">
        <v>166</v>
      </c>
      <c r="D48">
        <v>307731</v>
      </c>
      <c r="E48">
        <v>336548</v>
      </c>
      <c r="F48">
        <v>3512</v>
      </c>
      <c r="G48">
        <v>7649612</v>
      </c>
    </row>
    <row r="49" spans="1:7" x14ac:dyDescent="0.25">
      <c r="A49">
        <v>2020</v>
      </c>
      <c r="B49">
        <v>11</v>
      </c>
      <c r="C49" t="s">
        <v>167</v>
      </c>
      <c r="D49">
        <v>280973</v>
      </c>
      <c r="E49">
        <v>316200</v>
      </c>
      <c r="F49">
        <v>3588</v>
      </c>
      <c r="G49">
        <v>6942787</v>
      </c>
    </row>
    <row r="50" spans="1:7" x14ac:dyDescent="0.25">
      <c r="A50">
        <v>2020</v>
      </c>
      <c r="B50">
        <v>11</v>
      </c>
      <c r="C50" t="s">
        <v>168</v>
      </c>
      <c r="D50">
        <v>297131</v>
      </c>
      <c r="E50">
        <v>281122</v>
      </c>
      <c r="F50">
        <v>3470</v>
      </c>
      <c r="G50">
        <v>8343374</v>
      </c>
    </row>
    <row r="51" spans="1:7" x14ac:dyDescent="0.25">
      <c r="A51">
        <v>2020</v>
      </c>
      <c r="B51">
        <v>11</v>
      </c>
      <c r="C51" t="s">
        <v>169</v>
      </c>
      <c r="D51">
        <v>70215</v>
      </c>
      <c r="E51">
        <v>87434</v>
      </c>
      <c r="F51">
        <v>926</v>
      </c>
      <c r="G51">
        <v>2346544</v>
      </c>
    </row>
    <row r="52" spans="1:7" x14ac:dyDescent="0.25">
      <c r="A52">
        <v>2020</v>
      </c>
      <c r="B52">
        <v>12</v>
      </c>
      <c r="C52" t="s">
        <v>170</v>
      </c>
      <c r="D52">
        <v>181275</v>
      </c>
      <c r="E52">
        <v>211351</v>
      </c>
      <c r="F52">
        <v>2561</v>
      </c>
      <c r="G52">
        <v>6054806</v>
      </c>
    </row>
    <row r="53" spans="1:7" x14ac:dyDescent="0.25">
      <c r="A53">
        <v>2020</v>
      </c>
      <c r="B53">
        <v>12</v>
      </c>
      <c r="C53" t="s">
        <v>171</v>
      </c>
      <c r="D53">
        <v>212851</v>
      </c>
      <c r="E53">
        <v>256933</v>
      </c>
      <c r="F53">
        <v>2835</v>
      </c>
      <c r="G53">
        <v>7849439</v>
      </c>
    </row>
    <row r="54" spans="1:7" x14ac:dyDescent="0.25">
      <c r="A54">
        <v>2020</v>
      </c>
      <c r="B54">
        <v>12</v>
      </c>
      <c r="C54" t="s">
        <v>172</v>
      </c>
      <c r="D54">
        <v>174279</v>
      </c>
      <c r="E54">
        <v>222802</v>
      </c>
      <c r="F54">
        <v>2458</v>
      </c>
      <c r="G54">
        <v>7830075</v>
      </c>
    </row>
    <row r="55" spans="1:7" x14ac:dyDescent="0.25">
      <c r="A55">
        <v>2020</v>
      </c>
      <c r="B55">
        <v>12</v>
      </c>
      <c r="C55" t="s">
        <v>173</v>
      </c>
      <c r="D55">
        <v>156733</v>
      </c>
      <c r="E55">
        <v>181167</v>
      </c>
      <c r="F55">
        <v>2146</v>
      </c>
      <c r="G55">
        <v>7371034</v>
      </c>
    </row>
    <row r="56" spans="1:7" x14ac:dyDescent="0.25">
      <c r="A56">
        <v>2020</v>
      </c>
      <c r="B56">
        <v>12</v>
      </c>
      <c r="C56" t="s">
        <v>174</v>
      </c>
      <c r="D56">
        <v>97918</v>
      </c>
      <c r="E56">
        <v>120884</v>
      </c>
      <c r="F56">
        <v>1359</v>
      </c>
      <c r="G56">
        <v>5144189</v>
      </c>
    </row>
    <row r="57" spans="1:7" x14ac:dyDescent="0.25">
      <c r="A57">
        <v>2021</v>
      </c>
      <c r="B57">
        <v>1</v>
      </c>
      <c r="C57" t="s">
        <v>175</v>
      </c>
      <c r="D57">
        <v>38303</v>
      </c>
      <c r="E57">
        <v>44741</v>
      </c>
      <c r="F57">
        <v>453</v>
      </c>
      <c r="G57">
        <v>2046012</v>
      </c>
    </row>
    <row r="58" spans="1:7" x14ac:dyDescent="0.25">
      <c r="A58">
        <v>2021</v>
      </c>
      <c r="B58">
        <v>1</v>
      </c>
      <c r="C58" t="s">
        <v>176</v>
      </c>
      <c r="D58">
        <v>126733</v>
      </c>
      <c r="E58">
        <v>148922</v>
      </c>
      <c r="F58">
        <v>1577</v>
      </c>
      <c r="G58">
        <v>7076491</v>
      </c>
    </row>
    <row r="59" spans="1:7" x14ac:dyDescent="0.25">
      <c r="A59">
        <v>2021</v>
      </c>
      <c r="B59">
        <v>1</v>
      </c>
      <c r="C59" t="s">
        <v>177</v>
      </c>
      <c r="D59">
        <v>107367</v>
      </c>
      <c r="E59">
        <v>120828</v>
      </c>
      <c r="F59">
        <v>1263</v>
      </c>
      <c r="G59">
        <v>6459962</v>
      </c>
    </row>
    <row r="60" spans="1:7" x14ac:dyDescent="0.25">
      <c r="A60">
        <v>2021</v>
      </c>
      <c r="B60">
        <v>1</v>
      </c>
      <c r="C60" t="s">
        <v>178</v>
      </c>
      <c r="D60">
        <v>96729</v>
      </c>
      <c r="E60">
        <v>119873</v>
      </c>
      <c r="F60">
        <v>1066</v>
      </c>
      <c r="G60">
        <v>6092588</v>
      </c>
    </row>
    <row r="61" spans="1:7" x14ac:dyDescent="0.25">
      <c r="A61">
        <v>2021</v>
      </c>
      <c r="B61">
        <v>1</v>
      </c>
      <c r="C61" t="s">
        <v>120</v>
      </c>
      <c r="D61">
        <v>91658</v>
      </c>
      <c r="E61">
        <v>106029</v>
      </c>
      <c r="F61">
        <v>935</v>
      </c>
      <c r="G61">
        <v>5474267</v>
      </c>
    </row>
    <row r="62" spans="1:7" x14ac:dyDescent="0.25">
      <c r="A62">
        <v>2021</v>
      </c>
      <c r="B62">
        <v>1</v>
      </c>
      <c r="C62" t="s">
        <v>179</v>
      </c>
      <c r="D62">
        <v>11527</v>
      </c>
      <c r="E62">
        <v>11882</v>
      </c>
      <c r="F62">
        <v>116</v>
      </c>
      <c r="G62">
        <v>756658</v>
      </c>
    </row>
    <row r="63" spans="1:7" x14ac:dyDescent="0.25">
      <c r="A63">
        <v>2021</v>
      </c>
      <c r="B63">
        <v>2</v>
      </c>
      <c r="C63" t="s">
        <v>180</v>
      </c>
      <c r="D63">
        <v>68686</v>
      </c>
      <c r="E63">
        <v>87567</v>
      </c>
      <c r="F63">
        <v>604</v>
      </c>
      <c r="G63">
        <v>4762347</v>
      </c>
    </row>
    <row r="64" spans="1:7" x14ac:dyDescent="0.25">
      <c r="A64">
        <v>2021</v>
      </c>
      <c r="B64">
        <v>2</v>
      </c>
      <c r="C64" t="s">
        <v>121</v>
      </c>
      <c r="D64">
        <v>77459</v>
      </c>
      <c r="E64">
        <v>88267</v>
      </c>
      <c r="F64">
        <v>646</v>
      </c>
      <c r="G64">
        <v>5537468</v>
      </c>
    </row>
    <row r="65" spans="1:7" x14ac:dyDescent="0.25">
      <c r="A65">
        <v>2021</v>
      </c>
      <c r="B65">
        <v>2</v>
      </c>
      <c r="C65" t="s">
        <v>122</v>
      </c>
      <c r="D65">
        <v>86319</v>
      </c>
      <c r="E65">
        <v>77698</v>
      </c>
      <c r="F65">
        <v>661</v>
      </c>
      <c r="G65">
        <v>5039350</v>
      </c>
    </row>
    <row r="66" spans="1:7" x14ac:dyDescent="0.25">
      <c r="A66">
        <v>2021</v>
      </c>
      <c r="B66">
        <v>2</v>
      </c>
      <c r="C66" t="s">
        <v>181</v>
      </c>
      <c r="D66">
        <v>105350</v>
      </c>
      <c r="E66">
        <v>85738</v>
      </c>
      <c r="F66">
        <v>747</v>
      </c>
      <c r="G66">
        <v>5432777</v>
      </c>
    </row>
    <row r="67" spans="1:7" x14ac:dyDescent="0.25">
      <c r="A67">
        <v>2021</v>
      </c>
      <c r="B67">
        <v>2</v>
      </c>
      <c r="C67" t="s">
        <v>182</v>
      </c>
      <c r="D67">
        <v>15614</v>
      </c>
      <c r="E67">
        <v>11291</v>
      </c>
      <c r="F67">
        <v>108</v>
      </c>
      <c r="G67">
        <v>789039</v>
      </c>
    </row>
    <row r="68" spans="1:7" x14ac:dyDescent="0.25">
      <c r="A68">
        <v>2021</v>
      </c>
      <c r="B68">
        <v>3</v>
      </c>
      <c r="C68" t="s">
        <v>123</v>
      </c>
      <c r="D68">
        <v>98565</v>
      </c>
      <c r="E68">
        <v>82009</v>
      </c>
      <c r="F68">
        <v>599</v>
      </c>
      <c r="G68">
        <v>4862291</v>
      </c>
    </row>
    <row r="69" spans="1:7" x14ac:dyDescent="0.25">
      <c r="A69">
        <v>2021</v>
      </c>
      <c r="B69">
        <v>3</v>
      </c>
      <c r="C69" t="s">
        <v>124</v>
      </c>
      <c r="D69">
        <v>148024</v>
      </c>
      <c r="E69">
        <v>121278</v>
      </c>
      <c r="F69">
        <v>849</v>
      </c>
      <c r="G69">
        <v>5598594</v>
      </c>
    </row>
    <row r="70" spans="1:7" x14ac:dyDescent="0.25">
      <c r="A70">
        <v>2021</v>
      </c>
      <c r="B70">
        <v>3</v>
      </c>
      <c r="C70" t="s">
        <v>125</v>
      </c>
      <c r="D70">
        <v>240065</v>
      </c>
      <c r="E70">
        <v>140265</v>
      </c>
      <c r="F70">
        <v>1148</v>
      </c>
      <c r="G70">
        <v>6564079</v>
      </c>
    </row>
    <row r="71" spans="1:7" x14ac:dyDescent="0.25">
      <c r="A71">
        <v>2021</v>
      </c>
      <c r="B71">
        <v>3</v>
      </c>
      <c r="C71" t="s">
        <v>126</v>
      </c>
      <c r="D71">
        <v>372296</v>
      </c>
      <c r="E71">
        <v>193457</v>
      </c>
      <c r="F71">
        <v>1796</v>
      </c>
      <c r="G71">
        <v>7634266</v>
      </c>
    </row>
    <row r="72" spans="1:7" x14ac:dyDescent="0.25">
      <c r="A72">
        <v>2021</v>
      </c>
      <c r="B72">
        <v>3</v>
      </c>
      <c r="C72" t="s">
        <v>127</v>
      </c>
      <c r="D72">
        <v>249710</v>
      </c>
      <c r="E72">
        <v>150923</v>
      </c>
      <c r="F72">
        <v>1374</v>
      </c>
      <c r="G72">
        <v>3996354</v>
      </c>
    </row>
    <row r="73" spans="1:7" x14ac:dyDescent="0.25">
      <c r="A73">
        <v>2021</v>
      </c>
      <c r="B73">
        <v>4</v>
      </c>
      <c r="C73" t="s">
        <v>128</v>
      </c>
      <c r="D73">
        <v>263415</v>
      </c>
      <c r="E73">
        <v>154622</v>
      </c>
      <c r="F73">
        <v>1695</v>
      </c>
      <c r="G73">
        <v>3747768</v>
      </c>
    </row>
    <row r="74" spans="1:7" x14ac:dyDescent="0.25">
      <c r="A74">
        <v>2021</v>
      </c>
      <c r="B74">
        <v>4</v>
      </c>
      <c r="C74" t="s">
        <v>129</v>
      </c>
      <c r="D74">
        <v>871385</v>
      </c>
      <c r="E74">
        <v>451251</v>
      </c>
      <c r="F74">
        <v>4650</v>
      </c>
      <c r="G74">
        <v>10268571</v>
      </c>
    </row>
    <row r="75" spans="1:7" x14ac:dyDescent="0.25">
      <c r="A75">
        <v>2021</v>
      </c>
      <c r="B75">
        <v>4</v>
      </c>
      <c r="C75" t="s">
        <v>130</v>
      </c>
      <c r="D75">
        <v>1427394</v>
      </c>
      <c r="E75">
        <v>726816</v>
      </c>
      <c r="F75">
        <v>7868</v>
      </c>
      <c r="G75">
        <v>12028596</v>
      </c>
    </row>
    <row r="76" spans="1:7" x14ac:dyDescent="0.25">
      <c r="A76">
        <v>2021</v>
      </c>
      <c r="B76">
        <v>4</v>
      </c>
      <c r="C76" t="s">
        <v>131</v>
      </c>
      <c r="D76">
        <v>2169053</v>
      </c>
      <c r="E76">
        <v>1272981</v>
      </c>
      <c r="F76">
        <v>15137</v>
      </c>
      <c r="G76">
        <v>13785068</v>
      </c>
    </row>
    <row r="77" spans="1:7" x14ac:dyDescent="0.25">
      <c r="A77">
        <v>2021</v>
      </c>
      <c r="B77">
        <v>4</v>
      </c>
      <c r="C77" t="s">
        <v>132</v>
      </c>
      <c r="D77">
        <v>2205232</v>
      </c>
      <c r="E77">
        <v>1595080</v>
      </c>
      <c r="F77">
        <v>19529</v>
      </c>
      <c r="G77">
        <v>12280548</v>
      </c>
    </row>
    <row r="78" spans="1:7" x14ac:dyDescent="0.25">
      <c r="A78">
        <v>2021</v>
      </c>
      <c r="B78">
        <v>5</v>
      </c>
      <c r="C78" t="s">
        <v>133</v>
      </c>
      <c r="D78">
        <v>392576</v>
      </c>
      <c r="E78">
        <v>308688</v>
      </c>
      <c r="F78">
        <v>3685</v>
      </c>
      <c r="G78">
        <v>2168401</v>
      </c>
    </row>
    <row r="79" spans="1:7" x14ac:dyDescent="0.25">
      <c r="A79">
        <v>2021</v>
      </c>
      <c r="B79">
        <v>5</v>
      </c>
      <c r="C79" t="s">
        <v>134</v>
      </c>
      <c r="D79">
        <v>2746319</v>
      </c>
      <c r="E79">
        <v>2329749</v>
      </c>
      <c r="F79">
        <v>26875</v>
      </c>
      <c r="G79">
        <v>14645609</v>
      </c>
    </row>
    <row r="80" spans="1:7" x14ac:dyDescent="0.25">
      <c r="A80">
        <v>2021</v>
      </c>
      <c r="B80">
        <v>5</v>
      </c>
      <c r="C80" t="s">
        <v>135</v>
      </c>
      <c r="D80">
        <v>2387151</v>
      </c>
      <c r="E80">
        <v>2477533</v>
      </c>
      <c r="F80">
        <v>27920</v>
      </c>
      <c r="G80">
        <v>14225185</v>
      </c>
    </row>
    <row r="81" spans="1:7" x14ac:dyDescent="0.25">
      <c r="A81">
        <v>2021</v>
      </c>
      <c r="B81">
        <v>5</v>
      </c>
      <c r="C81" t="s">
        <v>136</v>
      </c>
      <c r="D81">
        <v>1845729</v>
      </c>
      <c r="E81">
        <v>2629616</v>
      </c>
      <c r="F81">
        <v>28980</v>
      </c>
      <c r="G81">
        <v>15089166</v>
      </c>
    </row>
    <row r="82" spans="1:7" x14ac:dyDescent="0.25">
      <c r="A82">
        <v>2021</v>
      </c>
      <c r="B82">
        <v>5</v>
      </c>
      <c r="C82" t="s">
        <v>137</v>
      </c>
      <c r="D82">
        <v>1364633</v>
      </c>
      <c r="E82">
        <v>2028125</v>
      </c>
      <c r="F82">
        <v>26699</v>
      </c>
      <c r="G82">
        <v>15518753</v>
      </c>
    </row>
    <row r="83" spans="1:7" x14ac:dyDescent="0.25">
      <c r="A83">
        <v>2021</v>
      </c>
      <c r="B83">
        <v>5</v>
      </c>
      <c r="C83" t="s">
        <v>138</v>
      </c>
      <c r="D83">
        <v>280279</v>
      </c>
      <c r="E83">
        <v>492789</v>
      </c>
      <c r="F83">
        <v>5913</v>
      </c>
      <c r="G83">
        <v>4061960</v>
      </c>
    </row>
    <row r="84" spans="1:7" x14ac:dyDescent="0.25">
      <c r="A84">
        <v>2021</v>
      </c>
      <c r="B84">
        <v>6</v>
      </c>
      <c r="C84" t="s">
        <v>139</v>
      </c>
      <c r="D84">
        <v>634562</v>
      </c>
      <c r="E84">
        <v>1037146</v>
      </c>
      <c r="F84">
        <v>14874</v>
      </c>
      <c r="G84">
        <v>11201176</v>
      </c>
    </row>
    <row r="85" spans="1:7" x14ac:dyDescent="0.25">
      <c r="A85">
        <v>2021</v>
      </c>
      <c r="B85">
        <v>6</v>
      </c>
      <c r="C85" t="s">
        <v>140</v>
      </c>
      <c r="D85">
        <v>630631</v>
      </c>
      <c r="E85">
        <v>1059078</v>
      </c>
      <c r="F85">
        <v>23622</v>
      </c>
      <c r="G85">
        <v>14850437</v>
      </c>
    </row>
    <row r="86" spans="1:7" x14ac:dyDescent="0.25">
      <c r="A86">
        <v>2021</v>
      </c>
      <c r="B86">
        <v>6</v>
      </c>
      <c r="C86" t="s">
        <v>141</v>
      </c>
      <c r="D86">
        <v>442331</v>
      </c>
      <c r="E86">
        <v>722528</v>
      </c>
      <c r="F86">
        <v>16334</v>
      </c>
      <c r="G86">
        <v>14394178</v>
      </c>
    </row>
    <row r="87" spans="1:7" x14ac:dyDescent="0.25">
      <c r="A87">
        <v>2021</v>
      </c>
      <c r="B87">
        <v>6</v>
      </c>
      <c r="C87" t="s">
        <v>142</v>
      </c>
      <c r="D87">
        <v>351058</v>
      </c>
      <c r="E87">
        <v>485158</v>
      </c>
      <c r="F87">
        <v>9042</v>
      </c>
      <c r="G87">
        <v>14058441</v>
      </c>
    </row>
    <row r="88" spans="1:7" x14ac:dyDescent="0.25">
      <c r="A88">
        <v>2021</v>
      </c>
      <c r="B88">
        <v>6</v>
      </c>
      <c r="C88" t="s">
        <v>143</v>
      </c>
      <c r="D88">
        <v>178303</v>
      </c>
      <c r="E88">
        <v>238181</v>
      </c>
      <c r="F88">
        <v>3706</v>
      </c>
      <c r="G88">
        <v>7723430</v>
      </c>
    </row>
    <row r="89" spans="1:7" x14ac:dyDescent="0.25">
      <c r="A89">
        <v>2021</v>
      </c>
      <c r="B89">
        <v>7</v>
      </c>
      <c r="C89" t="s">
        <v>144</v>
      </c>
      <c r="D89">
        <v>133995</v>
      </c>
      <c r="E89">
        <v>168821</v>
      </c>
      <c r="F89">
        <v>2544</v>
      </c>
      <c r="G89">
        <v>6217009</v>
      </c>
    </row>
    <row r="90" spans="1:7" x14ac:dyDescent="0.25">
      <c r="A90">
        <v>2021</v>
      </c>
      <c r="B90">
        <v>7</v>
      </c>
      <c r="C90" t="s">
        <v>145</v>
      </c>
      <c r="D90">
        <v>291499</v>
      </c>
      <c r="E90">
        <v>316864</v>
      </c>
      <c r="F90">
        <v>6039</v>
      </c>
      <c r="G90">
        <v>13810901</v>
      </c>
    </row>
    <row r="91" spans="1:7" x14ac:dyDescent="0.25">
      <c r="A91">
        <v>2021</v>
      </c>
      <c r="B91">
        <v>7</v>
      </c>
      <c r="C91" t="s">
        <v>146</v>
      </c>
      <c r="D91">
        <v>269016</v>
      </c>
      <c r="E91">
        <v>294717</v>
      </c>
      <c r="F91">
        <v>5568</v>
      </c>
      <c r="G91">
        <v>13776186</v>
      </c>
    </row>
    <row r="92" spans="1:7" x14ac:dyDescent="0.25">
      <c r="A92">
        <v>2021</v>
      </c>
      <c r="B92">
        <v>7</v>
      </c>
      <c r="C92" t="s">
        <v>147</v>
      </c>
      <c r="D92">
        <v>266215</v>
      </c>
      <c r="E92">
        <v>273254</v>
      </c>
      <c r="F92">
        <v>6944</v>
      </c>
      <c r="G92">
        <v>13689912</v>
      </c>
    </row>
    <row r="93" spans="1:7" x14ac:dyDescent="0.25">
      <c r="A93">
        <v>2021</v>
      </c>
      <c r="B93">
        <v>7</v>
      </c>
      <c r="C93" t="s">
        <v>148</v>
      </c>
      <c r="D93">
        <v>283248</v>
      </c>
      <c r="E93">
        <v>277560</v>
      </c>
      <c r="F93">
        <v>3799</v>
      </c>
      <c r="G93">
        <v>13917199</v>
      </c>
    </row>
    <row r="94" spans="1:7" x14ac:dyDescent="0.25">
      <c r="A94">
        <v>2021</v>
      </c>
      <c r="B94">
        <v>8</v>
      </c>
      <c r="C94" t="s">
        <v>149</v>
      </c>
      <c r="D94">
        <v>278819</v>
      </c>
      <c r="E94">
        <v>279040</v>
      </c>
      <c r="F94">
        <v>3509</v>
      </c>
      <c r="G94">
        <v>14182812</v>
      </c>
    </row>
    <row r="95" spans="1:7" x14ac:dyDescent="0.25">
      <c r="A95">
        <v>2021</v>
      </c>
      <c r="B95">
        <v>8</v>
      </c>
      <c r="C95" t="s">
        <v>150</v>
      </c>
      <c r="D95">
        <v>258407</v>
      </c>
      <c r="E95">
        <v>276368</v>
      </c>
      <c r="F95">
        <v>3361</v>
      </c>
      <c r="G95">
        <v>13473845</v>
      </c>
    </row>
    <row r="96" spans="1:7" x14ac:dyDescent="0.25">
      <c r="A96">
        <v>2021</v>
      </c>
      <c r="B96">
        <v>8</v>
      </c>
      <c r="C96" t="s">
        <v>151</v>
      </c>
      <c r="D96">
        <v>231582</v>
      </c>
      <c r="E96">
        <v>260538</v>
      </c>
      <c r="F96">
        <v>3146</v>
      </c>
      <c r="G96">
        <v>12593187</v>
      </c>
    </row>
    <row r="97" spans="1:7" x14ac:dyDescent="0.25">
      <c r="A97">
        <v>2021</v>
      </c>
      <c r="B97">
        <v>8</v>
      </c>
      <c r="C97" t="s">
        <v>152</v>
      </c>
      <c r="D97">
        <v>270502</v>
      </c>
      <c r="E97">
        <v>252131</v>
      </c>
      <c r="F97">
        <v>3461</v>
      </c>
      <c r="G97">
        <v>12631413</v>
      </c>
    </row>
    <row r="98" spans="1:7" x14ac:dyDescent="0.25">
      <c r="A98">
        <v>2021</v>
      </c>
      <c r="B98">
        <v>8</v>
      </c>
      <c r="C98" t="s">
        <v>153</v>
      </c>
      <c r="D98">
        <v>116695</v>
      </c>
      <c r="E98">
        <v>105195</v>
      </c>
      <c r="F98">
        <v>1194</v>
      </c>
      <c r="G98">
        <v>5072182</v>
      </c>
    </row>
    <row r="99" spans="1:7" x14ac:dyDescent="0.25">
      <c r="A99">
        <v>2021</v>
      </c>
      <c r="B99">
        <v>9</v>
      </c>
      <c r="C99" t="s">
        <v>155</v>
      </c>
      <c r="D99">
        <v>176873</v>
      </c>
      <c r="E99">
        <v>144265</v>
      </c>
      <c r="F99">
        <v>1513</v>
      </c>
      <c r="G99">
        <v>7531823</v>
      </c>
    </row>
    <row r="100" spans="1:7" x14ac:dyDescent="0.25">
      <c r="A100">
        <v>2021</v>
      </c>
      <c r="B100">
        <v>9</v>
      </c>
      <c r="C100" t="s">
        <v>156</v>
      </c>
      <c r="D100">
        <v>244551</v>
      </c>
      <c r="E100">
        <v>265543</v>
      </c>
      <c r="F100">
        <v>2121</v>
      </c>
      <c r="G100">
        <v>12416338</v>
      </c>
    </row>
    <row r="101" spans="1:7" x14ac:dyDescent="0.25">
      <c r="A101">
        <v>2021</v>
      </c>
      <c r="B101">
        <v>9</v>
      </c>
      <c r="C101" t="s">
        <v>157</v>
      </c>
      <c r="D101">
        <v>214849</v>
      </c>
      <c r="E101">
        <v>268233</v>
      </c>
      <c r="F101">
        <v>2181</v>
      </c>
      <c r="G101">
        <v>11048219</v>
      </c>
    </row>
    <row r="102" spans="1:7" x14ac:dyDescent="0.25">
      <c r="A102">
        <v>2021</v>
      </c>
      <c r="B102">
        <v>9</v>
      </c>
      <c r="C102" t="s">
        <v>158</v>
      </c>
      <c r="D102">
        <v>204228</v>
      </c>
      <c r="E102">
        <v>230424</v>
      </c>
      <c r="F102">
        <v>2080</v>
      </c>
      <c r="G102">
        <v>11791936</v>
      </c>
    </row>
    <row r="103" spans="1:7" x14ac:dyDescent="0.25">
      <c r="A103">
        <v>2021</v>
      </c>
      <c r="B103">
        <v>9</v>
      </c>
      <c r="C103" t="s">
        <v>159</v>
      </c>
      <c r="D103">
        <v>114255</v>
      </c>
      <c r="E103">
        <v>140750</v>
      </c>
      <c r="F103">
        <v>1423</v>
      </c>
      <c r="G103">
        <v>7582138</v>
      </c>
    </row>
    <row r="104" spans="1:7" x14ac:dyDescent="0.25">
      <c r="A104">
        <v>2021</v>
      </c>
      <c r="B104">
        <v>10</v>
      </c>
      <c r="C104" t="s">
        <v>160</v>
      </c>
      <c r="D104">
        <v>47107</v>
      </c>
      <c r="E104">
        <v>51398</v>
      </c>
      <c r="F104">
        <v>475</v>
      </c>
      <c r="G104">
        <v>3253069</v>
      </c>
    </row>
    <row r="105" spans="1:7" x14ac:dyDescent="0.25">
      <c r="A105">
        <v>2021</v>
      </c>
      <c r="B105">
        <v>10</v>
      </c>
      <c r="C105" t="s">
        <v>161</v>
      </c>
      <c r="D105">
        <v>139667</v>
      </c>
      <c r="E105">
        <v>177360</v>
      </c>
      <c r="F105">
        <v>1774</v>
      </c>
      <c r="G105">
        <v>9766368</v>
      </c>
    </row>
    <row r="106" spans="1:7" x14ac:dyDescent="0.25">
      <c r="A106">
        <v>2021</v>
      </c>
      <c r="B106">
        <v>10</v>
      </c>
      <c r="C106" t="s">
        <v>162</v>
      </c>
      <c r="D106">
        <v>114489</v>
      </c>
      <c r="E106">
        <v>147837</v>
      </c>
      <c r="F106">
        <v>1535</v>
      </c>
      <c r="G106">
        <v>8722154</v>
      </c>
    </row>
    <row r="107" spans="1:7" x14ac:dyDescent="0.25">
      <c r="A107">
        <v>2021</v>
      </c>
      <c r="B107">
        <v>10</v>
      </c>
      <c r="C107" t="s">
        <v>163</v>
      </c>
      <c r="D107">
        <v>108122</v>
      </c>
      <c r="E107">
        <v>128839</v>
      </c>
      <c r="F107">
        <v>2145</v>
      </c>
      <c r="G107">
        <v>8839986</v>
      </c>
    </row>
    <row r="108" spans="1:7" x14ac:dyDescent="0.25">
      <c r="A108">
        <v>2021</v>
      </c>
      <c r="B108">
        <v>10</v>
      </c>
      <c r="C108" t="s">
        <v>164</v>
      </c>
      <c r="D108">
        <v>97818</v>
      </c>
      <c r="E108">
        <v>107209</v>
      </c>
      <c r="F108">
        <v>3918</v>
      </c>
      <c r="G108">
        <v>9712876</v>
      </c>
    </row>
    <row r="109" spans="1:7" x14ac:dyDescent="0.25">
      <c r="A109">
        <v>2021</v>
      </c>
      <c r="B109">
        <v>10</v>
      </c>
      <c r="C109" t="s">
        <v>183</v>
      </c>
      <c r="D109">
        <v>12907</v>
      </c>
      <c r="E109">
        <v>13152</v>
      </c>
      <c r="F109">
        <v>251</v>
      </c>
      <c r="G109">
        <v>1320620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BDD7-C0C2-43B8-A4C9-F00CA9D5DDE6}">
  <dimension ref="A1:N43"/>
  <sheetViews>
    <sheetView topLeftCell="A31" workbookViewId="0">
      <selection activeCell="C44" sqref="C44"/>
    </sheetView>
  </sheetViews>
  <sheetFormatPr defaultRowHeight="15" x14ac:dyDescent="0.25"/>
  <cols>
    <col min="1" max="1" width="39.85546875" bestFit="1" customWidth="1"/>
    <col min="2" max="2" width="11" bestFit="1" customWidth="1"/>
    <col min="3" max="3" width="10.7109375" bestFit="1" customWidth="1"/>
    <col min="4" max="4" width="10.42578125" bestFit="1" customWidth="1"/>
    <col min="5" max="5" width="9.5703125" bestFit="1" customWidth="1"/>
    <col min="6" max="6" width="10.42578125" bestFit="1" customWidth="1"/>
    <col min="7" max="7" width="9" bestFit="1" customWidth="1"/>
    <col min="8" max="9" width="11.7109375" bestFit="1" customWidth="1"/>
    <col min="10" max="10" width="20.85546875" bestFit="1" customWidth="1"/>
    <col min="11" max="11" width="11.140625" bestFit="1" customWidth="1"/>
    <col min="12" max="12" width="8.28515625" bestFit="1" customWidth="1"/>
    <col min="13" max="13" width="26.7109375" bestFit="1" customWidth="1"/>
    <col min="14" max="14" width="30.5703125" bestFit="1" customWidth="1"/>
  </cols>
  <sheetData>
    <row r="1" spans="1:14" x14ac:dyDescent="0.25">
      <c r="A1" s="1" t="s">
        <v>62</v>
      </c>
      <c r="B1" t="s">
        <v>0</v>
      </c>
      <c r="C1" t="s">
        <v>100</v>
      </c>
      <c r="D1" t="s">
        <v>102</v>
      </c>
      <c r="E1" t="s">
        <v>104</v>
      </c>
      <c r="F1" t="s">
        <v>103</v>
      </c>
      <c r="G1" t="s">
        <v>101</v>
      </c>
      <c r="H1" t="s">
        <v>105</v>
      </c>
      <c r="I1" t="s">
        <v>106</v>
      </c>
      <c r="J1" t="s">
        <v>196</v>
      </c>
      <c r="K1" t="s">
        <v>197</v>
      </c>
      <c r="L1" t="s">
        <v>191</v>
      </c>
      <c r="M1" t="s">
        <v>198</v>
      </c>
      <c r="N1" t="s">
        <v>199</v>
      </c>
    </row>
    <row r="2" spans="1:14" x14ac:dyDescent="0.25">
      <c r="A2" s="1" t="s">
        <v>63</v>
      </c>
      <c r="B2" t="s">
        <v>9</v>
      </c>
      <c r="C2">
        <v>397000</v>
      </c>
      <c r="D2">
        <v>7651</v>
      </c>
      <c r="E2">
        <v>129</v>
      </c>
      <c r="F2">
        <v>7518</v>
      </c>
      <c r="G2">
        <v>598033</v>
      </c>
      <c r="H2">
        <v>294001</v>
      </c>
      <c r="I2">
        <v>200157</v>
      </c>
      <c r="J2">
        <v>1.93</v>
      </c>
      <c r="K2">
        <v>98.26</v>
      </c>
      <c r="L2">
        <v>1.69</v>
      </c>
      <c r="M2">
        <v>74.06</v>
      </c>
      <c r="N2">
        <v>50.42</v>
      </c>
    </row>
    <row r="3" spans="1:14" x14ac:dyDescent="0.25">
      <c r="A3" s="1" t="s">
        <v>64</v>
      </c>
      <c r="B3" t="s">
        <v>22</v>
      </c>
      <c r="C3">
        <v>52221000</v>
      </c>
      <c r="D3">
        <v>2066450</v>
      </c>
      <c r="E3">
        <v>14373</v>
      </c>
      <c r="F3">
        <v>2047722</v>
      </c>
      <c r="G3">
        <v>29518787</v>
      </c>
      <c r="H3">
        <v>32976969</v>
      </c>
      <c r="I3">
        <v>20375181</v>
      </c>
      <c r="J3">
        <v>3.96</v>
      </c>
      <c r="K3">
        <v>99.09</v>
      </c>
      <c r="L3">
        <v>0.7</v>
      </c>
      <c r="M3">
        <v>63.15</v>
      </c>
      <c r="N3">
        <v>39.020000000000003</v>
      </c>
    </row>
    <row r="4" spans="1:14" x14ac:dyDescent="0.25">
      <c r="A4" s="1" t="s">
        <v>65</v>
      </c>
      <c r="B4" t="s">
        <v>23</v>
      </c>
      <c r="C4">
        <v>1504000</v>
      </c>
      <c r="D4">
        <v>55155</v>
      </c>
      <c r="E4">
        <v>280</v>
      </c>
      <c r="F4">
        <v>54774</v>
      </c>
      <c r="G4">
        <v>1185436</v>
      </c>
      <c r="H4">
        <v>771875</v>
      </c>
      <c r="I4">
        <v>534486</v>
      </c>
      <c r="J4">
        <v>3.67</v>
      </c>
      <c r="K4">
        <v>99.31</v>
      </c>
      <c r="L4">
        <v>0.51</v>
      </c>
      <c r="M4">
        <v>51.32</v>
      </c>
      <c r="N4">
        <v>35.54</v>
      </c>
    </row>
    <row r="5" spans="1:14" x14ac:dyDescent="0.25">
      <c r="A5" s="1" t="s">
        <v>66</v>
      </c>
      <c r="B5" t="s">
        <v>24</v>
      </c>
      <c r="C5">
        <v>34293000</v>
      </c>
      <c r="D5">
        <v>610645</v>
      </c>
      <c r="E5">
        <v>5997</v>
      </c>
      <c r="F5">
        <v>600974</v>
      </c>
      <c r="G5">
        <v>24712042</v>
      </c>
      <c r="H5">
        <v>20172463</v>
      </c>
      <c r="I5">
        <v>8068795</v>
      </c>
      <c r="J5">
        <v>1.78</v>
      </c>
      <c r="K5">
        <v>98.42</v>
      </c>
      <c r="L5">
        <v>0.98</v>
      </c>
      <c r="M5">
        <v>58.82</v>
      </c>
      <c r="N5">
        <v>23.53</v>
      </c>
    </row>
    <row r="6" spans="1:14" x14ac:dyDescent="0.25">
      <c r="A6" s="1" t="s">
        <v>67</v>
      </c>
      <c r="B6" t="s">
        <v>25</v>
      </c>
      <c r="C6">
        <v>119520000</v>
      </c>
      <c r="D6">
        <v>726098</v>
      </c>
      <c r="E6">
        <v>9661</v>
      </c>
      <c r="F6">
        <v>716390</v>
      </c>
      <c r="G6">
        <v>50531824</v>
      </c>
      <c r="H6">
        <v>49874828</v>
      </c>
      <c r="I6">
        <v>18346781</v>
      </c>
      <c r="J6">
        <v>0.61</v>
      </c>
      <c r="K6">
        <v>98.66</v>
      </c>
      <c r="L6">
        <v>1.33</v>
      </c>
      <c r="M6">
        <v>41.73</v>
      </c>
      <c r="N6">
        <v>15.35</v>
      </c>
    </row>
    <row r="7" spans="1:14" x14ac:dyDescent="0.25">
      <c r="A7" s="1" t="s">
        <v>68</v>
      </c>
      <c r="B7" t="s">
        <v>26</v>
      </c>
      <c r="C7">
        <v>1179000</v>
      </c>
      <c r="D7">
        <v>65351</v>
      </c>
      <c r="E7">
        <v>820</v>
      </c>
      <c r="F7">
        <v>64495</v>
      </c>
      <c r="G7">
        <v>792851</v>
      </c>
      <c r="H7">
        <v>926035</v>
      </c>
      <c r="I7">
        <v>546981</v>
      </c>
      <c r="J7">
        <v>5.54</v>
      </c>
      <c r="K7">
        <v>98.69</v>
      </c>
      <c r="L7">
        <v>1.25</v>
      </c>
      <c r="M7">
        <v>78.540000000000006</v>
      </c>
      <c r="N7">
        <v>46.39</v>
      </c>
    </row>
    <row r="8" spans="1:14" x14ac:dyDescent="0.25">
      <c r="A8" s="1" t="s">
        <v>69</v>
      </c>
      <c r="B8" t="s">
        <v>27</v>
      </c>
      <c r="C8">
        <v>28724000</v>
      </c>
      <c r="D8">
        <v>1006052</v>
      </c>
      <c r="E8">
        <v>13577</v>
      </c>
      <c r="F8">
        <v>992159</v>
      </c>
      <c r="G8">
        <v>13709510</v>
      </c>
      <c r="H8">
        <v>14851682</v>
      </c>
      <c r="I8">
        <v>7343273</v>
      </c>
      <c r="J8">
        <v>3.5</v>
      </c>
      <c r="K8">
        <v>98.62</v>
      </c>
      <c r="L8">
        <v>1.35</v>
      </c>
      <c r="M8">
        <v>51.7</v>
      </c>
      <c r="N8">
        <v>25.56</v>
      </c>
    </row>
    <row r="9" spans="1:14" x14ac:dyDescent="0.25">
      <c r="A9" s="1" t="s">
        <v>71</v>
      </c>
      <c r="B9" t="s">
        <v>28</v>
      </c>
      <c r="C9">
        <v>19814000</v>
      </c>
      <c r="D9">
        <v>1439870</v>
      </c>
      <c r="E9">
        <v>25091</v>
      </c>
      <c r="F9">
        <v>1414431</v>
      </c>
      <c r="G9">
        <v>29427753</v>
      </c>
      <c r="H9">
        <v>13055636</v>
      </c>
      <c r="I9">
        <v>7425404</v>
      </c>
      <c r="J9">
        <v>7.27</v>
      </c>
      <c r="K9">
        <v>98.23</v>
      </c>
      <c r="L9">
        <v>1.74</v>
      </c>
      <c r="M9">
        <v>65.89</v>
      </c>
      <c r="N9">
        <v>37.479999999999997</v>
      </c>
    </row>
    <row r="10" spans="1:14" x14ac:dyDescent="0.25">
      <c r="A10" s="1" t="s">
        <v>70</v>
      </c>
      <c r="B10" t="s">
        <v>29</v>
      </c>
      <c r="C10">
        <v>959000</v>
      </c>
      <c r="D10">
        <v>10681</v>
      </c>
      <c r="E10">
        <v>4</v>
      </c>
      <c r="F10">
        <v>10644</v>
      </c>
      <c r="G10">
        <v>72410</v>
      </c>
      <c r="H10">
        <v>660753</v>
      </c>
      <c r="I10">
        <v>370255</v>
      </c>
      <c r="J10">
        <v>1.1100000000000001</v>
      </c>
      <c r="K10">
        <v>99.65</v>
      </c>
      <c r="L10">
        <v>0.04</v>
      </c>
      <c r="M10">
        <v>68.900000000000006</v>
      </c>
      <c r="N10">
        <v>38.61</v>
      </c>
    </row>
    <row r="11" spans="1:14" x14ac:dyDescent="0.25">
      <c r="A11" s="1" t="s">
        <v>72</v>
      </c>
      <c r="B11" t="s">
        <v>30</v>
      </c>
      <c r="C11">
        <v>1540000</v>
      </c>
      <c r="D11">
        <v>178108</v>
      </c>
      <c r="E11">
        <v>3364</v>
      </c>
      <c r="F11">
        <v>174392</v>
      </c>
      <c r="G11">
        <v>1468399</v>
      </c>
      <c r="H11">
        <v>1262568</v>
      </c>
      <c r="I11">
        <v>911114</v>
      </c>
      <c r="J11">
        <v>11.57</v>
      </c>
      <c r="K11">
        <v>97.91</v>
      </c>
      <c r="L11">
        <v>1.89</v>
      </c>
      <c r="M11">
        <v>81.98</v>
      </c>
      <c r="N11">
        <v>59.16</v>
      </c>
    </row>
    <row r="12" spans="1:14" x14ac:dyDescent="0.25">
      <c r="A12" s="1" t="s">
        <v>73</v>
      </c>
      <c r="B12" t="s">
        <v>31</v>
      </c>
      <c r="C12">
        <v>67936000</v>
      </c>
      <c r="D12">
        <v>826577</v>
      </c>
      <c r="E12">
        <v>10089</v>
      </c>
      <c r="F12">
        <v>816283</v>
      </c>
      <c r="G12">
        <v>30928063</v>
      </c>
      <c r="H12">
        <v>44735217</v>
      </c>
      <c r="I12">
        <v>25972387</v>
      </c>
      <c r="J12">
        <v>1.22</v>
      </c>
      <c r="K12">
        <v>98.75</v>
      </c>
      <c r="L12">
        <v>1.22</v>
      </c>
      <c r="M12">
        <v>65.849999999999994</v>
      </c>
      <c r="N12">
        <v>38.229999999999997</v>
      </c>
    </row>
    <row r="13" spans="1:14" x14ac:dyDescent="0.25">
      <c r="A13" s="1" t="s">
        <v>75</v>
      </c>
      <c r="B13" t="s">
        <v>32</v>
      </c>
      <c r="C13">
        <v>7300000</v>
      </c>
      <c r="D13">
        <v>224106</v>
      </c>
      <c r="E13">
        <v>3738</v>
      </c>
      <c r="F13">
        <v>218410</v>
      </c>
      <c r="G13">
        <v>3685011</v>
      </c>
      <c r="H13">
        <v>5713695</v>
      </c>
      <c r="I13">
        <v>3443823</v>
      </c>
      <c r="J13">
        <v>3.07</v>
      </c>
      <c r="K13">
        <v>97.46</v>
      </c>
      <c r="L13">
        <v>1.67</v>
      </c>
      <c r="M13">
        <v>78.27</v>
      </c>
      <c r="N13">
        <v>47.18</v>
      </c>
    </row>
    <row r="14" spans="1:14" x14ac:dyDescent="0.25">
      <c r="A14" s="1" t="s">
        <v>74</v>
      </c>
      <c r="B14" t="s">
        <v>33</v>
      </c>
      <c r="C14">
        <v>28672000</v>
      </c>
      <c r="D14">
        <v>771252</v>
      </c>
      <c r="E14">
        <v>10049</v>
      </c>
      <c r="F14">
        <v>761068</v>
      </c>
      <c r="G14">
        <v>13032504</v>
      </c>
      <c r="H14">
        <v>17772376</v>
      </c>
      <c r="I14">
        <v>8115463</v>
      </c>
      <c r="J14">
        <v>2.69</v>
      </c>
      <c r="K14">
        <v>98.68</v>
      </c>
      <c r="L14">
        <v>1.3</v>
      </c>
      <c r="M14">
        <v>61.99</v>
      </c>
      <c r="N14">
        <v>28.3</v>
      </c>
    </row>
    <row r="15" spans="1:14" x14ac:dyDescent="0.25">
      <c r="A15" s="1" t="s">
        <v>77</v>
      </c>
      <c r="B15" t="s">
        <v>34</v>
      </c>
      <c r="C15">
        <v>37403000</v>
      </c>
      <c r="D15">
        <v>348764</v>
      </c>
      <c r="E15">
        <v>5138</v>
      </c>
      <c r="F15">
        <v>343518</v>
      </c>
      <c r="G15">
        <v>15985878</v>
      </c>
      <c r="H15">
        <v>14986646</v>
      </c>
      <c r="I15">
        <v>5585648</v>
      </c>
      <c r="J15">
        <v>0.93</v>
      </c>
      <c r="K15">
        <v>98.5</v>
      </c>
      <c r="L15">
        <v>1.47</v>
      </c>
      <c r="M15">
        <v>40.07</v>
      </c>
      <c r="N15">
        <v>14.93</v>
      </c>
    </row>
    <row r="16" spans="1:14" x14ac:dyDescent="0.25">
      <c r="A16" s="1" t="s">
        <v>76</v>
      </c>
      <c r="B16" t="s">
        <v>35</v>
      </c>
      <c r="C16">
        <v>13203000</v>
      </c>
      <c r="D16">
        <v>332249</v>
      </c>
      <c r="E16">
        <v>4432</v>
      </c>
      <c r="F16">
        <v>326915</v>
      </c>
      <c r="G16">
        <v>16202346</v>
      </c>
      <c r="H16">
        <v>9511073</v>
      </c>
      <c r="I16">
        <v>5149471</v>
      </c>
      <c r="J16">
        <v>2.52</v>
      </c>
      <c r="K16">
        <v>98.39</v>
      </c>
      <c r="L16">
        <v>1.33</v>
      </c>
      <c r="M16">
        <v>72.040000000000006</v>
      </c>
      <c r="N16">
        <v>39</v>
      </c>
    </row>
    <row r="17" spans="1:14" x14ac:dyDescent="0.25">
      <c r="A17" s="1" t="s">
        <v>78</v>
      </c>
      <c r="B17" t="s">
        <v>36</v>
      </c>
      <c r="C17">
        <v>65798000</v>
      </c>
      <c r="D17">
        <v>2988333</v>
      </c>
      <c r="E17">
        <v>38082</v>
      </c>
      <c r="F17">
        <v>2941578</v>
      </c>
      <c r="G17">
        <v>50873103</v>
      </c>
      <c r="H17">
        <v>42497761</v>
      </c>
      <c r="I17">
        <v>22858384</v>
      </c>
      <c r="J17">
        <v>4.54</v>
      </c>
      <c r="K17">
        <v>98.44</v>
      </c>
      <c r="L17">
        <v>1.27</v>
      </c>
      <c r="M17">
        <v>64.59</v>
      </c>
      <c r="N17">
        <v>34.74</v>
      </c>
    </row>
    <row r="18" spans="1:14" x14ac:dyDescent="0.25">
      <c r="A18" s="1" t="s">
        <v>79</v>
      </c>
      <c r="B18" t="s">
        <v>37</v>
      </c>
      <c r="C18">
        <v>35125000</v>
      </c>
      <c r="D18">
        <v>4968657</v>
      </c>
      <c r="E18">
        <v>31681</v>
      </c>
      <c r="F18">
        <v>4857181</v>
      </c>
      <c r="G18">
        <v>37886378</v>
      </c>
      <c r="H18">
        <v>25306499</v>
      </c>
      <c r="I18">
        <v>13658343</v>
      </c>
      <c r="J18">
        <v>14.15</v>
      </c>
      <c r="K18">
        <v>97.76</v>
      </c>
      <c r="L18">
        <v>0.64</v>
      </c>
      <c r="M18">
        <v>72.05</v>
      </c>
      <c r="N18">
        <v>38.880000000000003</v>
      </c>
    </row>
    <row r="19" spans="1:14" x14ac:dyDescent="0.25">
      <c r="A19" s="1" t="s">
        <v>80</v>
      </c>
      <c r="B19" t="s">
        <v>38</v>
      </c>
      <c r="C19">
        <v>293000</v>
      </c>
      <c r="D19">
        <v>20962</v>
      </c>
      <c r="E19">
        <v>208</v>
      </c>
      <c r="F19">
        <v>20687</v>
      </c>
      <c r="G19">
        <v>555568</v>
      </c>
      <c r="H19">
        <v>208798</v>
      </c>
      <c r="I19">
        <v>152280</v>
      </c>
      <c r="J19">
        <v>7.15</v>
      </c>
      <c r="K19">
        <v>98.69</v>
      </c>
      <c r="L19">
        <v>0.99</v>
      </c>
      <c r="M19">
        <v>71.260000000000005</v>
      </c>
      <c r="N19">
        <v>51.97</v>
      </c>
    </row>
    <row r="20" spans="1:14" x14ac:dyDescent="0.25">
      <c r="A20" s="1" t="s">
        <v>81</v>
      </c>
      <c r="B20" t="s">
        <v>39</v>
      </c>
      <c r="C20">
        <v>68000</v>
      </c>
      <c r="D20">
        <v>10365</v>
      </c>
      <c r="E20">
        <v>51</v>
      </c>
      <c r="F20">
        <v>10270</v>
      </c>
      <c r="G20">
        <v>263541</v>
      </c>
      <c r="H20">
        <v>55129</v>
      </c>
      <c r="I20">
        <v>45951</v>
      </c>
      <c r="J20">
        <v>15.24</v>
      </c>
      <c r="K20">
        <v>99.08</v>
      </c>
      <c r="L20">
        <v>0.49</v>
      </c>
      <c r="M20">
        <v>81.069999999999993</v>
      </c>
      <c r="N20">
        <v>67.569999999999993</v>
      </c>
    </row>
    <row r="21" spans="1:14" x14ac:dyDescent="0.25">
      <c r="A21" s="1" t="s">
        <v>83</v>
      </c>
      <c r="B21" t="s">
        <v>40</v>
      </c>
      <c r="C21">
        <v>122153000</v>
      </c>
      <c r="D21">
        <v>6611078</v>
      </c>
      <c r="E21">
        <v>140216</v>
      </c>
      <c r="F21">
        <v>6450585</v>
      </c>
      <c r="G21">
        <v>62667211</v>
      </c>
      <c r="H21">
        <v>67198794</v>
      </c>
      <c r="I21">
        <v>30975692</v>
      </c>
      <c r="J21">
        <v>5.41</v>
      </c>
      <c r="K21">
        <v>97.57</v>
      </c>
      <c r="L21">
        <v>2.12</v>
      </c>
      <c r="M21">
        <v>55.01</v>
      </c>
      <c r="N21">
        <v>25.36</v>
      </c>
    </row>
    <row r="22" spans="1:14" x14ac:dyDescent="0.25">
      <c r="A22" s="1" t="s">
        <v>85</v>
      </c>
      <c r="B22" t="s">
        <v>41</v>
      </c>
      <c r="C22">
        <v>3224000</v>
      </c>
      <c r="D22">
        <v>83627</v>
      </c>
      <c r="E22">
        <v>1450</v>
      </c>
      <c r="F22">
        <v>81746</v>
      </c>
      <c r="G22">
        <v>1151665</v>
      </c>
      <c r="H22">
        <v>1103275</v>
      </c>
      <c r="I22">
        <v>641819</v>
      </c>
      <c r="J22">
        <v>2.59</v>
      </c>
      <c r="K22">
        <v>97.75</v>
      </c>
      <c r="L22">
        <v>1.73</v>
      </c>
      <c r="M22">
        <v>34.22</v>
      </c>
      <c r="N22">
        <v>19.91</v>
      </c>
    </row>
    <row r="23" spans="1:14" x14ac:dyDescent="0.25">
      <c r="A23" s="1" t="s">
        <v>84</v>
      </c>
      <c r="B23" t="s">
        <v>42</v>
      </c>
      <c r="C23">
        <v>3103000</v>
      </c>
      <c r="D23">
        <v>123731</v>
      </c>
      <c r="E23">
        <v>1921</v>
      </c>
      <c r="F23">
        <v>121102</v>
      </c>
      <c r="G23">
        <v>1367673</v>
      </c>
      <c r="H23">
        <v>1249436</v>
      </c>
      <c r="I23">
        <v>719413</v>
      </c>
      <c r="J23">
        <v>3.99</v>
      </c>
      <c r="K23">
        <v>97.88</v>
      </c>
      <c r="L23">
        <v>1.55</v>
      </c>
      <c r="M23">
        <v>40.270000000000003</v>
      </c>
      <c r="N23">
        <v>23.18</v>
      </c>
    </row>
    <row r="24" spans="1:14" x14ac:dyDescent="0.25">
      <c r="A24" s="1" t="s">
        <v>82</v>
      </c>
      <c r="B24" t="s">
        <v>43</v>
      </c>
      <c r="C24">
        <v>82232000</v>
      </c>
      <c r="D24">
        <v>792854</v>
      </c>
      <c r="E24">
        <v>10524</v>
      </c>
      <c r="F24">
        <v>782215</v>
      </c>
      <c r="G24">
        <v>20294225</v>
      </c>
      <c r="H24">
        <v>49911938</v>
      </c>
      <c r="I24">
        <v>20838045</v>
      </c>
      <c r="J24">
        <v>0.96</v>
      </c>
      <c r="K24">
        <v>98.66</v>
      </c>
      <c r="L24">
        <v>1.33</v>
      </c>
      <c r="M24">
        <v>60.7</v>
      </c>
      <c r="N24">
        <v>25.34</v>
      </c>
    </row>
    <row r="25" spans="1:14" x14ac:dyDescent="0.25">
      <c r="A25" s="1" t="s">
        <v>86</v>
      </c>
      <c r="B25" t="s">
        <v>44</v>
      </c>
      <c r="C25">
        <v>1192000</v>
      </c>
      <c r="D25">
        <v>121359</v>
      </c>
      <c r="E25">
        <v>432</v>
      </c>
      <c r="F25">
        <v>114612</v>
      </c>
      <c r="G25">
        <v>1298444</v>
      </c>
      <c r="H25">
        <v>711597</v>
      </c>
      <c r="I25">
        <v>512029</v>
      </c>
      <c r="J25">
        <v>10.18</v>
      </c>
      <c r="K25">
        <v>94.44</v>
      </c>
      <c r="L25">
        <v>0.36</v>
      </c>
      <c r="M25">
        <v>59.7</v>
      </c>
      <c r="N25">
        <v>42.96</v>
      </c>
    </row>
    <row r="26" spans="1:14" x14ac:dyDescent="0.25">
      <c r="A26" s="1" t="s">
        <v>87</v>
      </c>
      <c r="B26" t="s">
        <v>45</v>
      </c>
      <c r="C26">
        <v>2150000</v>
      </c>
      <c r="D26">
        <v>31842</v>
      </c>
      <c r="E26">
        <v>685</v>
      </c>
      <c r="F26">
        <v>29904</v>
      </c>
      <c r="G26">
        <v>395416</v>
      </c>
      <c r="H26">
        <v>709553</v>
      </c>
      <c r="I26">
        <v>490663</v>
      </c>
      <c r="J26">
        <v>1.48</v>
      </c>
      <c r="K26">
        <v>93.91</v>
      </c>
      <c r="L26">
        <v>2.15</v>
      </c>
      <c r="M26">
        <v>33</v>
      </c>
      <c r="N26">
        <v>22.82</v>
      </c>
    </row>
    <row r="27" spans="1:14" x14ac:dyDescent="0.25">
      <c r="A27" s="1" t="s">
        <v>88</v>
      </c>
      <c r="B27" t="s">
        <v>46</v>
      </c>
      <c r="C27">
        <v>43671000</v>
      </c>
      <c r="D27">
        <v>1041457</v>
      </c>
      <c r="E27">
        <v>8386</v>
      </c>
      <c r="F27">
        <v>1029147</v>
      </c>
      <c r="G27">
        <v>21994343</v>
      </c>
      <c r="H27">
        <v>25736641</v>
      </c>
      <c r="I27">
        <v>11560912</v>
      </c>
      <c r="J27">
        <v>2.38</v>
      </c>
      <c r="K27">
        <v>98.82</v>
      </c>
      <c r="L27">
        <v>0.81</v>
      </c>
      <c r="M27">
        <v>58.93</v>
      </c>
      <c r="N27">
        <v>26.47</v>
      </c>
    </row>
    <row r="28" spans="1:14" x14ac:dyDescent="0.25">
      <c r="A28" s="1" t="s">
        <v>90</v>
      </c>
      <c r="B28" t="s">
        <v>47</v>
      </c>
      <c r="C28">
        <v>29859000</v>
      </c>
      <c r="D28">
        <v>602401</v>
      </c>
      <c r="E28">
        <v>16559</v>
      </c>
      <c r="F28">
        <v>585591</v>
      </c>
      <c r="G28">
        <v>15429415</v>
      </c>
      <c r="H28">
        <v>15942714</v>
      </c>
      <c r="I28">
        <v>6238973</v>
      </c>
      <c r="J28">
        <v>2.02</v>
      </c>
      <c r="K28">
        <v>97.21</v>
      </c>
      <c r="L28">
        <v>2.75</v>
      </c>
      <c r="M28">
        <v>53.39</v>
      </c>
      <c r="N28">
        <v>20.89</v>
      </c>
    </row>
    <row r="29" spans="1:14" x14ac:dyDescent="0.25">
      <c r="A29" s="1" t="s">
        <v>89</v>
      </c>
      <c r="B29" t="s">
        <v>48</v>
      </c>
      <c r="C29">
        <v>1504000</v>
      </c>
      <c r="D29">
        <v>128013</v>
      </c>
      <c r="E29">
        <v>1857</v>
      </c>
      <c r="F29">
        <v>125726</v>
      </c>
      <c r="G29">
        <v>1919060</v>
      </c>
      <c r="H29">
        <v>733922</v>
      </c>
      <c r="I29">
        <v>404355</v>
      </c>
      <c r="J29">
        <v>8.51</v>
      </c>
      <c r="K29">
        <v>98.21</v>
      </c>
      <c r="L29">
        <v>1.45</v>
      </c>
      <c r="M29">
        <v>48.8</v>
      </c>
      <c r="N29">
        <v>26.89</v>
      </c>
    </row>
    <row r="30" spans="1:14" x14ac:dyDescent="0.25">
      <c r="A30" s="1" t="s">
        <v>91</v>
      </c>
      <c r="B30" t="s">
        <v>49</v>
      </c>
      <c r="C30">
        <v>77264000</v>
      </c>
      <c r="D30">
        <v>954429</v>
      </c>
      <c r="E30">
        <v>8954</v>
      </c>
      <c r="F30">
        <v>945443</v>
      </c>
      <c r="G30">
        <v>14807752</v>
      </c>
      <c r="H30">
        <v>42544909</v>
      </c>
      <c r="I30">
        <v>20097635</v>
      </c>
      <c r="J30">
        <v>1.24</v>
      </c>
      <c r="K30">
        <v>99.06</v>
      </c>
      <c r="L30">
        <v>0.94</v>
      </c>
      <c r="M30">
        <v>55.06</v>
      </c>
      <c r="N30">
        <v>26.01</v>
      </c>
    </row>
    <row r="31" spans="1:14" x14ac:dyDescent="0.25">
      <c r="A31" s="1" t="s">
        <v>92</v>
      </c>
      <c r="B31" t="s">
        <v>50</v>
      </c>
      <c r="C31">
        <v>664000</v>
      </c>
      <c r="D31">
        <v>31979</v>
      </c>
      <c r="E31">
        <v>396</v>
      </c>
      <c r="F31">
        <v>31063</v>
      </c>
      <c r="G31">
        <v>261343</v>
      </c>
      <c r="H31">
        <v>521763</v>
      </c>
      <c r="I31">
        <v>451509</v>
      </c>
      <c r="J31">
        <v>4.82</v>
      </c>
      <c r="K31">
        <v>97.14</v>
      </c>
      <c r="L31">
        <v>1.24</v>
      </c>
      <c r="M31">
        <v>78.58</v>
      </c>
      <c r="N31">
        <v>68</v>
      </c>
    </row>
    <row r="32" spans="1:14" x14ac:dyDescent="0.25">
      <c r="A32" s="1" t="s">
        <v>94</v>
      </c>
      <c r="B32" t="s">
        <v>51</v>
      </c>
      <c r="C32">
        <v>37220000</v>
      </c>
      <c r="D32">
        <v>671463</v>
      </c>
      <c r="E32">
        <v>3956</v>
      </c>
      <c r="F32">
        <v>663498</v>
      </c>
      <c r="G32">
        <v>27569831</v>
      </c>
      <c r="H32">
        <v>22498559</v>
      </c>
      <c r="I32">
        <v>9772398</v>
      </c>
      <c r="J32">
        <v>1.8</v>
      </c>
      <c r="K32">
        <v>98.81</v>
      </c>
      <c r="L32">
        <v>0.59</v>
      </c>
      <c r="M32">
        <v>60.45</v>
      </c>
      <c r="N32">
        <v>26.26</v>
      </c>
    </row>
    <row r="33" spans="1:14" x14ac:dyDescent="0.25">
      <c r="A33" s="1" t="s">
        <v>93</v>
      </c>
      <c r="B33" t="s">
        <v>52</v>
      </c>
      <c r="C33">
        <v>75695000</v>
      </c>
      <c r="D33">
        <v>2702623</v>
      </c>
      <c r="E33">
        <v>36116</v>
      </c>
      <c r="F33">
        <v>2655015</v>
      </c>
      <c r="G33">
        <v>51159242</v>
      </c>
      <c r="H33">
        <v>41279432</v>
      </c>
      <c r="I33">
        <v>17619141</v>
      </c>
      <c r="J33">
        <v>3.57</v>
      </c>
      <c r="K33">
        <v>98.24</v>
      </c>
      <c r="L33">
        <v>1.34</v>
      </c>
      <c r="M33">
        <v>54.53</v>
      </c>
      <c r="N33">
        <v>23.28</v>
      </c>
    </row>
    <row r="34" spans="1:14" x14ac:dyDescent="0.25">
      <c r="A34" s="1" t="s">
        <v>95</v>
      </c>
      <c r="B34" t="s">
        <v>53</v>
      </c>
      <c r="C34">
        <v>3992000</v>
      </c>
      <c r="D34">
        <v>84468</v>
      </c>
      <c r="E34">
        <v>813</v>
      </c>
      <c r="F34">
        <v>83466</v>
      </c>
      <c r="G34">
        <v>1983127</v>
      </c>
      <c r="H34">
        <v>2508477</v>
      </c>
      <c r="I34">
        <v>1621329</v>
      </c>
      <c r="J34">
        <v>2.12</v>
      </c>
      <c r="K34">
        <v>98.81</v>
      </c>
      <c r="L34">
        <v>0.96</v>
      </c>
      <c r="M34">
        <v>62.84</v>
      </c>
      <c r="N34">
        <v>40.61</v>
      </c>
    </row>
    <row r="35" spans="1:14" x14ac:dyDescent="0.25">
      <c r="A35" s="1" t="s">
        <v>96</v>
      </c>
      <c r="B35" t="s">
        <v>54</v>
      </c>
      <c r="C35">
        <v>224979000</v>
      </c>
      <c r="D35">
        <v>1710158</v>
      </c>
      <c r="E35">
        <v>22900</v>
      </c>
      <c r="F35">
        <v>1687151</v>
      </c>
      <c r="G35">
        <v>83635222</v>
      </c>
      <c r="H35">
        <v>98178865</v>
      </c>
      <c r="I35">
        <v>32681895</v>
      </c>
      <c r="J35">
        <v>0.76</v>
      </c>
      <c r="K35">
        <v>98.65</v>
      </c>
      <c r="L35">
        <v>1.34</v>
      </c>
      <c r="M35">
        <v>43.64</v>
      </c>
      <c r="N35">
        <v>14.53</v>
      </c>
    </row>
    <row r="36" spans="1:14" x14ac:dyDescent="0.25">
      <c r="A36" s="1" t="s">
        <v>97</v>
      </c>
      <c r="B36" t="s">
        <v>55</v>
      </c>
      <c r="C36">
        <v>11141000</v>
      </c>
      <c r="D36">
        <v>343896</v>
      </c>
      <c r="E36">
        <v>7400</v>
      </c>
      <c r="F36">
        <v>330195</v>
      </c>
      <c r="G36">
        <v>7781148</v>
      </c>
      <c r="H36">
        <v>7478017</v>
      </c>
      <c r="I36">
        <v>3898342</v>
      </c>
      <c r="J36">
        <v>3.09</v>
      </c>
      <c r="K36">
        <v>96.02</v>
      </c>
      <c r="L36">
        <v>2.15</v>
      </c>
      <c r="M36">
        <v>67.12</v>
      </c>
      <c r="N36">
        <v>34.99</v>
      </c>
    </row>
    <row r="37" spans="1:14" x14ac:dyDescent="0.25">
      <c r="A37" s="1" t="s">
        <v>98</v>
      </c>
      <c r="B37" t="s">
        <v>56</v>
      </c>
      <c r="C37">
        <v>96906000</v>
      </c>
      <c r="D37">
        <v>1592908</v>
      </c>
      <c r="E37">
        <v>19141</v>
      </c>
      <c r="F37">
        <v>1565471</v>
      </c>
      <c r="G37">
        <v>19228303</v>
      </c>
      <c r="H37">
        <v>56192166</v>
      </c>
      <c r="I37">
        <v>21559747</v>
      </c>
      <c r="J37">
        <v>1.64</v>
      </c>
      <c r="K37">
        <v>98.28</v>
      </c>
      <c r="L37">
        <v>1.2</v>
      </c>
      <c r="M37">
        <v>57.99</v>
      </c>
      <c r="N37">
        <v>22.25</v>
      </c>
    </row>
    <row r="41" spans="1:14" x14ac:dyDescent="0.25">
      <c r="C41">
        <f>SUM(C2:C37)</f>
        <v>1332898000</v>
      </c>
      <c r="D41">
        <f>SUM(D2:D37)</f>
        <v>34285612</v>
      </c>
    </row>
    <row r="43" spans="1:14" x14ac:dyDescent="0.25">
      <c r="C43">
        <f>(D41/C41) * 100</f>
        <v>2.5722607431326328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68D3-9200-4BCD-9443-EB84B808B7AE}">
  <dimension ref="A2:G37"/>
  <sheetViews>
    <sheetView topLeftCell="A10" workbookViewId="0">
      <selection activeCell="G5" sqref="G5"/>
    </sheetView>
  </sheetViews>
  <sheetFormatPr defaultRowHeight="15" x14ac:dyDescent="0.25"/>
  <cols>
    <col min="1" max="1" width="13.140625" bestFit="1" customWidth="1"/>
    <col min="2" max="2" width="27.85546875" bestFit="1" customWidth="1"/>
    <col min="4" max="4" width="13.28515625" bestFit="1" customWidth="1"/>
    <col min="5" max="5" width="14.42578125" customWidth="1"/>
    <col min="6" max="6" width="9.5703125" bestFit="1" customWidth="1"/>
    <col min="7" max="7" width="9.28515625" bestFit="1" customWidth="1"/>
  </cols>
  <sheetData>
    <row r="2" spans="1:7" x14ac:dyDescent="0.25">
      <c r="A2">
        <v>1</v>
      </c>
      <c r="B2" s="1" t="s">
        <v>83</v>
      </c>
    </row>
    <row r="3" spans="1:7" x14ac:dyDescent="0.25">
      <c r="A3">
        <v>2</v>
      </c>
      <c r="B3" s="1" t="s">
        <v>79</v>
      </c>
    </row>
    <row r="4" spans="1:7" x14ac:dyDescent="0.25">
      <c r="A4">
        <v>3</v>
      </c>
      <c r="B4" s="1" t="s">
        <v>78</v>
      </c>
      <c r="D4" t="s">
        <v>108</v>
      </c>
      <c r="E4" t="s">
        <v>107</v>
      </c>
      <c r="F4" t="s">
        <v>104</v>
      </c>
      <c r="G4" t="s">
        <v>109</v>
      </c>
    </row>
    <row r="5" spans="1:7" x14ac:dyDescent="0.25">
      <c r="A5">
        <v>4</v>
      </c>
      <c r="B5" s="1" t="s">
        <v>93</v>
      </c>
      <c r="D5">
        <v>32</v>
      </c>
      <c r="E5" t="str">
        <f>VLOOKUP($D$5,$A$2:$B$37,2,FALSE)</f>
        <v>Nagaland</v>
      </c>
      <c r="F5">
        <f>VLOOKUP($E$5,'state total'!$A$1:$G$37,5,FALSE)</f>
        <v>685</v>
      </c>
      <c r="G5">
        <f>VLOOKUP($E$5,'state total'!$A$1:$G$37,6,FALSE)</f>
        <v>29904</v>
      </c>
    </row>
    <row r="6" spans="1:7" x14ac:dyDescent="0.25">
      <c r="A6">
        <v>5</v>
      </c>
      <c r="B6" s="1" t="s">
        <v>64</v>
      </c>
      <c r="D6">
        <v>29</v>
      </c>
      <c r="E6" t="str">
        <f>VLOOKUP($D$6,$A$2:$B$37,2,FALSE)</f>
        <v>Chandigarh</v>
      </c>
      <c r="F6">
        <f>VLOOKUP($E$6,'state total'!$A$1:$G$37,5,FALSE)</f>
        <v>820</v>
      </c>
      <c r="G6">
        <f>VLOOKUP($E$6,'state total'!$A$1:$G$37,6,FALSE)</f>
        <v>64495</v>
      </c>
    </row>
    <row r="7" spans="1:7" x14ac:dyDescent="0.25">
      <c r="A7">
        <v>6</v>
      </c>
      <c r="B7" s="1" t="s">
        <v>96</v>
      </c>
    </row>
    <row r="8" spans="1:7" x14ac:dyDescent="0.25">
      <c r="A8">
        <v>7</v>
      </c>
      <c r="B8" s="1" t="s">
        <v>98</v>
      </c>
    </row>
    <row r="9" spans="1:7" x14ac:dyDescent="0.25">
      <c r="A9">
        <v>8</v>
      </c>
      <c r="B9" s="1" t="s">
        <v>71</v>
      </c>
    </row>
    <row r="10" spans="1:7" x14ac:dyDescent="0.25">
      <c r="A10">
        <v>9</v>
      </c>
      <c r="B10" s="1" t="s">
        <v>88</v>
      </c>
    </row>
    <row r="11" spans="1:7" x14ac:dyDescent="0.25">
      <c r="A11">
        <v>10</v>
      </c>
      <c r="B11" s="1" t="s">
        <v>69</v>
      </c>
    </row>
    <row r="12" spans="1:7" x14ac:dyDescent="0.25">
      <c r="A12">
        <v>11</v>
      </c>
      <c r="B12" s="1" t="s">
        <v>91</v>
      </c>
    </row>
    <row r="13" spans="1:7" x14ac:dyDescent="0.25">
      <c r="A13">
        <v>12</v>
      </c>
      <c r="B13" s="1" t="s">
        <v>73</v>
      </c>
    </row>
    <row r="14" spans="1:7" x14ac:dyDescent="0.25">
      <c r="A14">
        <v>13</v>
      </c>
      <c r="B14" s="1" t="s">
        <v>82</v>
      </c>
    </row>
    <row r="15" spans="1:7" x14ac:dyDescent="0.25">
      <c r="A15">
        <v>14</v>
      </c>
      <c r="B15" s="1" t="s">
        <v>74</v>
      </c>
    </row>
    <row r="16" spans="1:7" x14ac:dyDescent="0.25">
      <c r="A16">
        <v>15</v>
      </c>
      <c r="B16" s="1" t="s">
        <v>67</v>
      </c>
    </row>
    <row r="17" spans="1:2" x14ac:dyDescent="0.25">
      <c r="A17">
        <v>16</v>
      </c>
      <c r="B17" s="1" t="s">
        <v>94</v>
      </c>
    </row>
    <row r="18" spans="1:2" x14ac:dyDescent="0.25">
      <c r="A18">
        <v>17</v>
      </c>
      <c r="B18" s="1" t="s">
        <v>66</v>
      </c>
    </row>
    <row r="19" spans="1:2" x14ac:dyDescent="0.25">
      <c r="A19">
        <v>18</v>
      </c>
      <c r="B19" s="1" t="s">
        <v>90</v>
      </c>
    </row>
    <row r="20" spans="1:2" x14ac:dyDescent="0.25">
      <c r="A20">
        <v>19</v>
      </c>
      <c r="B20" s="1" t="s">
        <v>77</v>
      </c>
    </row>
    <row r="21" spans="1:2" x14ac:dyDescent="0.25">
      <c r="A21">
        <v>20</v>
      </c>
      <c r="B21" s="1" t="s">
        <v>97</v>
      </c>
    </row>
    <row r="22" spans="1:2" x14ac:dyDescent="0.25">
      <c r="A22">
        <v>21</v>
      </c>
      <c r="B22" s="1" t="s">
        <v>76</v>
      </c>
    </row>
    <row r="23" spans="1:2" x14ac:dyDescent="0.25">
      <c r="A23">
        <v>22</v>
      </c>
      <c r="B23" s="1" t="s">
        <v>75</v>
      </c>
    </row>
    <row r="24" spans="1:2" x14ac:dyDescent="0.25">
      <c r="A24">
        <v>23</v>
      </c>
      <c r="B24" s="1" t="s">
        <v>72</v>
      </c>
    </row>
    <row r="25" spans="1:2" x14ac:dyDescent="0.25">
      <c r="A25">
        <v>24</v>
      </c>
      <c r="B25" s="1" t="s">
        <v>89</v>
      </c>
    </row>
    <row r="26" spans="1:2" x14ac:dyDescent="0.25">
      <c r="A26">
        <v>25</v>
      </c>
      <c r="B26" s="1" t="s">
        <v>84</v>
      </c>
    </row>
    <row r="27" spans="1:2" x14ac:dyDescent="0.25">
      <c r="A27">
        <v>26</v>
      </c>
      <c r="B27" s="1" t="s">
        <v>86</v>
      </c>
    </row>
    <row r="28" spans="1:2" x14ac:dyDescent="0.25">
      <c r="A28">
        <v>27</v>
      </c>
      <c r="B28" s="1" t="s">
        <v>95</v>
      </c>
    </row>
    <row r="29" spans="1:2" x14ac:dyDescent="0.25">
      <c r="A29">
        <v>28</v>
      </c>
      <c r="B29" s="1" t="s">
        <v>85</v>
      </c>
    </row>
    <row r="30" spans="1:2" x14ac:dyDescent="0.25">
      <c r="A30">
        <v>29</v>
      </c>
      <c r="B30" s="1" t="s">
        <v>68</v>
      </c>
    </row>
    <row r="31" spans="1:2" x14ac:dyDescent="0.25">
      <c r="A31">
        <v>30</v>
      </c>
      <c r="B31" s="1" t="s">
        <v>65</v>
      </c>
    </row>
    <row r="32" spans="1:2" x14ac:dyDescent="0.25">
      <c r="A32">
        <v>31</v>
      </c>
      <c r="B32" s="1" t="s">
        <v>92</v>
      </c>
    </row>
    <row r="33" spans="1:2" x14ac:dyDescent="0.25">
      <c r="A33">
        <v>32</v>
      </c>
      <c r="B33" s="1" t="s">
        <v>87</v>
      </c>
    </row>
    <row r="34" spans="1:2" x14ac:dyDescent="0.25">
      <c r="A34">
        <v>33</v>
      </c>
      <c r="B34" s="1" t="s">
        <v>80</v>
      </c>
    </row>
    <row r="35" spans="1:2" x14ac:dyDescent="0.25">
      <c r="A35">
        <v>34</v>
      </c>
      <c r="B35" s="1" t="s">
        <v>70</v>
      </c>
    </row>
    <row r="36" spans="1:2" x14ac:dyDescent="0.25">
      <c r="A36">
        <v>35</v>
      </c>
      <c r="B36" s="1" t="s">
        <v>81</v>
      </c>
    </row>
    <row r="37" spans="1:2" x14ac:dyDescent="0.25">
      <c r="A37">
        <v>36</v>
      </c>
      <c r="B37" s="1" t="s">
        <v>63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B91B-F620-4AEE-AD9A-80268C26249B}">
  <dimension ref="A3:H44"/>
  <sheetViews>
    <sheetView topLeftCell="B52" workbookViewId="0">
      <selection activeCell="A4" sqref="A4:A39"/>
    </sheetView>
  </sheetViews>
  <sheetFormatPr defaultRowHeight="15" x14ac:dyDescent="0.25"/>
  <cols>
    <col min="1" max="1" width="39.85546875" bestFit="1" customWidth="1"/>
    <col min="2" max="2" width="17.5703125" bestFit="1" customWidth="1"/>
    <col min="3" max="3" width="17.28515625" bestFit="1" customWidth="1"/>
    <col min="4" max="4" width="16.28515625" bestFit="1" customWidth="1"/>
    <col min="5" max="5" width="17.28515625" bestFit="1" customWidth="1"/>
    <col min="6" max="6" width="13.7109375" bestFit="1" customWidth="1"/>
    <col min="7" max="8" width="18.5703125" bestFit="1" customWidth="1"/>
  </cols>
  <sheetData>
    <row r="3" spans="1:8" x14ac:dyDescent="0.25">
      <c r="A3" s="2" t="s">
        <v>58</v>
      </c>
      <c r="B3" t="s">
        <v>200</v>
      </c>
      <c r="C3" t="s">
        <v>201</v>
      </c>
      <c r="D3" t="s">
        <v>202</v>
      </c>
      <c r="E3" t="s">
        <v>203</v>
      </c>
      <c r="F3" t="s">
        <v>204</v>
      </c>
      <c r="G3" t="s">
        <v>205</v>
      </c>
      <c r="H3" t="s">
        <v>206</v>
      </c>
    </row>
    <row r="4" spans="1:8" x14ac:dyDescent="0.25">
      <c r="A4" s="3" t="s">
        <v>63</v>
      </c>
      <c r="B4">
        <v>397000</v>
      </c>
      <c r="C4">
        <v>7651</v>
      </c>
      <c r="D4">
        <v>129</v>
      </c>
      <c r="E4">
        <v>7518</v>
      </c>
      <c r="F4">
        <v>598033</v>
      </c>
      <c r="G4">
        <v>294001</v>
      </c>
      <c r="H4">
        <v>200157</v>
      </c>
    </row>
    <row r="5" spans="1:8" x14ac:dyDescent="0.25">
      <c r="A5" s="3" t="s">
        <v>64</v>
      </c>
      <c r="B5">
        <v>52221000</v>
      </c>
      <c r="C5">
        <v>2066450</v>
      </c>
      <c r="D5">
        <v>14373</v>
      </c>
      <c r="E5">
        <v>2047722</v>
      </c>
      <c r="F5">
        <v>29518787</v>
      </c>
      <c r="G5">
        <v>32976969</v>
      </c>
      <c r="H5">
        <v>20375181</v>
      </c>
    </row>
    <row r="6" spans="1:8" x14ac:dyDescent="0.25">
      <c r="A6" s="3" t="s">
        <v>65</v>
      </c>
      <c r="B6">
        <v>1504000</v>
      </c>
      <c r="C6">
        <v>55155</v>
      </c>
      <c r="D6">
        <v>280</v>
      </c>
      <c r="E6">
        <v>54774</v>
      </c>
      <c r="F6">
        <v>1185436</v>
      </c>
      <c r="G6">
        <v>771875</v>
      </c>
      <c r="H6">
        <v>534486</v>
      </c>
    </row>
    <row r="7" spans="1:8" x14ac:dyDescent="0.25">
      <c r="A7" s="3" t="s">
        <v>66</v>
      </c>
      <c r="B7">
        <v>34293000</v>
      </c>
      <c r="C7">
        <v>610645</v>
      </c>
      <c r="D7">
        <v>5997</v>
      </c>
      <c r="E7">
        <v>600974</v>
      </c>
      <c r="F7">
        <v>24712042</v>
      </c>
      <c r="G7">
        <v>20172463</v>
      </c>
      <c r="H7">
        <v>8068795</v>
      </c>
    </row>
    <row r="8" spans="1:8" x14ac:dyDescent="0.25">
      <c r="A8" s="3" t="s">
        <v>67</v>
      </c>
      <c r="B8">
        <v>119520000</v>
      </c>
      <c r="C8">
        <v>726098</v>
      </c>
      <c r="D8">
        <v>9661</v>
      </c>
      <c r="E8">
        <v>716390</v>
      </c>
      <c r="F8">
        <v>50531824</v>
      </c>
      <c r="G8">
        <v>49874828</v>
      </c>
      <c r="H8">
        <v>18346781</v>
      </c>
    </row>
    <row r="9" spans="1:8" x14ac:dyDescent="0.25">
      <c r="A9" s="3" t="s">
        <v>68</v>
      </c>
      <c r="B9">
        <v>1179000</v>
      </c>
      <c r="C9">
        <v>65351</v>
      </c>
      <c r="D9">
        <v>820</v>
      </c>
      <c r="E9">
        <v>64495</v>
      </c>
      <c r="F9">
        <v>792851</v>
      </c>
      <c r="G9">
        <v>926035</v>
      </c>
      <c r="H9">
        <v>546981</v>
      </c>
    </row>
    <row r="10" spans="1:8" x14ac:dyDescent="0.25">
      <c r="A10" s="3" t="s">
        <v>69</v>
      </c>
      <c r="B10">
        <v>28724000</v>
      </c>
      <c r="C10">
        <v>1006052</v>
      </c>
      <c r="D10">
        <v>13577</v>
      </c>
      <c r="E10">
        <v>992159</v>
      </c>
      <c r="F10">
        <v>13709510</v>
      </c>
      <c r="G10">
        <v>14851682</v>
      </c>
      <c r="H10">
        <v>7343273</v>
      </c>
    </row>
    <row r="11" spans="1:8" x14ac:dyDescent="0.25">
      <c r="A11" s="3" t="s">
        <v>70</v>
      </c>
      <c r="B11">
        <v>959000</v>
      </c>
      <c r="C11">
        <v>10681</v>
      </c>
      <c r="D11">
        <v>4</v>
      </c>
      <c r="E11">
        <v>10644</v>
      </c>
      <c r="F11">
        <v>72410</v>
      </c>
      <c r="G11">
        <v>660753</v>
      </c>
      <c r="H11">
        <v>370255</v>
      </c>
    </row>
    <row r="12" spans="1:8" x14ac:dyDescent="0.25">
      <c r="A12" s="3" t="s">
        <v>71</v>
      </c>
      <c r="B12">
        <v>19814000</v>
      </c>
      <c r="C12">
        <v>1439870</v>
      </c>
      <c r="D12">
        <v>25091</v>
      </c>
      <c r="E12">
        <v>1414431</v>
      </c>
      <c r="F12">
        <v>29427753</v>
      </c>
      <c r="G12">
        <v>13055636</v>
      </c>
      <c r="H12">
        <v>7425404</v>
      </c>
    </row>
    <row r="13" spans="1:8" x14ac:dyDescent="0.25">
      <c r="A13" s="3" t="s">
        <v>72</v>
      </c>
      <c r="B13">
        <v>1540000</v>
      </c>
      <c r="C13">
        <v>178108</v>
      </c>
      <c r="D13">
        <v>3364</v>
      </c>
      <c r="E13">
        <v>174392</v>
      </c>
      <c r="F13">
        <v>1468399</v>
      </c>
      <c r="G13">
        <v>1262568</v>
      </c>
      <c r="H13">
        <v>911114</v>
      </c>
    </row>
    <row r="14" spans="1:8" x14ac:dyDescent="0.25">
      <c r="A14" s="3" t="s">
        <v>73</v>
      </c>
      <c r="B14">
        <v>67936000</v>
      </c>
      <c r="C14">
        <v>826577</v>
      </c>
      <c r="D14">
        <v>10089</v>
      </c>
      <c r="E14">
        <v>816283</v>
      </c>
      <c r="F14">
        <v>30928063</v>
      </c>
      <c r="G14">
        <v>44735217</v>
      </c>
      <c r="H14">
        <v>25972387</v>
      </c>
    </row>
    <row r="15" spans="1:8" x14ac:dyDescent="0.25">
      <c r="A15" s="3" t="s">
        <v>74</v>
      </c>
      <c r="B15">
        <v>28672000</v>
      </c>
      <c r="C15">
        <v>771252</v>
      </c>
      <c r="D15">
        <v>10049</v>
      </c>
      <c r="E15">
        <v>761068</v>
      </c>
      <c r="F15">
        <v>13032504</v>
      </c>
      <c r="G15">
        <v>17772376</v>
      </c>
      <c r="H15">
        <v>8115463</v>
      </c>
    </row>
    <row r="16" spans="1:8" x14ac:dyDescent="0.25">
      <c r="A16" s="3" t="s">
        <v>75</v>
      </c>
      <c r="B16">
        <v>7300000</v>
      </c>
      <c r="C16">
        <v>224106</v>
      </c>
      <c r="D16">
        <v>3738</v>
      </c>
      <c r="E16">
        <v>218410</v>
      </c>
      <c r="F16">
        <v>3685011</v>
      </c>
      <c r="G16">
        <v>5713695</v>
      </c>
      <c r="H16">
        <v>3443823</v>
      </c>
    </row>
    <row r="17" spans="1:8" x14ac:dyDescent="0.25">
      <c r="A17" s="3" t="s">
        <v>76</v>
      </c>
      <c r="B17">
        <v>13203000</v>
      </c>
      <c r="C17">
        <v>332249</v>
      </c>
      <c r="D17">
        <v>4432</v>
      </c>
      <c r="E17">
        <v>326915</v>
      </c>
      <c r="F17">
        <v>16202346</v>
      </c>
      <c r="G17">
        <v>9511073</v>
      </c>
      <c r="H17">
        <v>5149471</v>
      </c>
    </row>
    <row r="18" spans="1:8" x14ac:dyDescent="0.25">
      <c r="A18" s="3" t="s">
        <v>77</v>
      </c>
      <c r="B18">
        <v>37403000</v>
      </c>
      <c r="C18">
        <v>348764</v>
      </c>
      <c r="D18">
        <v>5138</v>
      </c>
      <c r="E18">
        <v>343518</v>
      </c>
      <c r="F18">
        <v>15985878</v>
      </c>
      <c r="G18">
        <v>14986646</v>
      </c>
      <c r="H18">
        <v>5585648</v>
      </c>
    </row>
    <row r="19" spans="1:8" x14ac:dyDescent="0.25">
      <c r="A19" s="3" t="s">
        <v>78</v>
      </c>
      <c r="B19">
        <v>65798000</v>
      </c>
      <c r="C19">
        <v>2988333</v>
      </c>
      <c r="D19">
        <v>38082</v>
      </c>
      <c r="E19">
        <v>2941578</v>
      </c>
      <c r="F19">
        <v>50873103</v>
      </c>
      <c r="G19">
        <v>42497761</v>
      </c>
      <c r="H19">
        <v>22858384</v>
      </c>
    </row>
    <row r="20" spans="1:8" x14ac:dyDescent="0.25">
      <c r="A20" s="3" t="s">
        <v>79</v>
      </c>
      <c r="B20">
        <v>35125000</v>
      </c>
      <c r="C20">
        <v>4968657</v>
      </c>
      <c r="D20">
        <v>31681</v>
      </c>
      <c r="E20">
        <v>4857181</v>
      </c>
      <c r="F20">
        <v>37886378</v>
      </c>
      <c r="G20">
        <v>25306499</v>
      </c>
      <c r="H20">
        <v>13658343</v>
      </c>
    </row>
    <row r="21" spans="1:8" x14ac:dyDescent="0.25">
      <c r="A21" s="3" t="s">
        <v>80</v>
      </c>
      <c r="B21">
        <v>293000</v>
      </c>
      <c r="C21">
        <v>20962</v>
      </c>
      <c r="D21">
        <v>208</v>
      </c>
      <c r="E21">
        <v>20687</v>
      </c>
      <c r="F21">
        <v>555568</v>
      </c>
      <c r="G21">
        <v>208798</v>
      </c>
      <c r="H21">
        <v>152280</v>
      </c>
    </row>
    <row r="22" spans="1:8" x14ac:dyDescent="0.25">
      <c r="A22" s="3" t="s">
        <v>81</v>
      </c>
      <c r="B22">
        <v>68000</v>
      </c>
      <c r="C22">
        <v>10365</v>
      </c>
      <c r="D22">
        <v>51</v>
      </c>
      <c r="E22">
        <v>10270</v>
      </c>
      <c r="F22">
        <v>263541</v>
      </c>
      <c r="G22">
        <v>55129</v>
      </c>
      <c r="H22">
        <v>45951</v>
      </c>
    </row>
    <row r="23" spans="1:8" x14ac:dyDescent="0.25">
      <c r="A23" s="3" t="s">
        <v>82</v>
      </c>
      <c r="B23">
        <v>82232000</v>
      </c>
      <c r="C23">
        <v>792854</v>
      </c>
      <c r="D23">
        <v>10524</v>
      </c>
      <c r="E23">
        <v>782215</v>
      </c>
      <c r="F23">
        <v>20294225</v>
      </c>
      <c r="G23">
        <v>49911938</v>
      </c>
      <c r="H23">
        <v>20838045</v>
      </c>
    </row>
    <row r="24" spans="1:8" x14ac:dyDescent="0.25">
      <c r="A24" s="3" t="s">
        <v>83</v>
      </c>
      <c r="B24">
        <v>122153000</v>
      </c>
      <c r="C24">
        <v>6611078</v>
      </c>
      <c r="D24">
        <v>140216</v>
      </c>
      <c r="E24">
        <v>6450585</v>
      </c>
      <c r="F24">
        <v>62667211</v>
      </c>
      <c r="G24">
        <v>67198794</v>
      </c>
      <c r="H24">
        <v>30975692</v>
      </c>
    </row>
    <row r="25" spans="1:8" x14ac:dyDescent="0.25">
      <c r="A25" s="3" t="s">
        <v>84</v>
      </c>
      <c r="B25">
        <v>3103000</v>
      </c>
      <c r="C25">
        <v>123731</v>
      </c>
      <c r="D25">
        <v>1921</v>
      </c>
      <c r="E25">
        <v>121102</v>
      </c>
      <c r="F25">
        <v>1367673</v>
      </c>
      <c r="G25">
        <v>1249436</v>
      </c>
      <c r="H25">
        <v>719413</v>
      </c>
    </row>
    <row r="26" spans="1:8" x14ac:dyDescent="0.25">
      <c r="A26" s="3" t="s">
        <v>85</v>
      </c>
      <c r="B26">
        <v>3224000</v>
      </c>
      <c r="C26">
        <v>83627</v>
      </c>
      <c r="D26">
        <v>1450</v>
      </c>
      <c r="E26">
        <v>81746</v>
      </c>
      <c r="F26">
        <v>1151665</v>
      </c>
      <c r="G26">
        <v>1103275</v>
      </c>
      <c r="H26">
        <v>641819</v>
      </c>
    </row>
    <row r="27" spans="1:8" x14ac:dyDescent="0.25">
      <c r="A27" s="3" t="s">
        <v>86</v>
      </c>
      <c r="B27">
        <v>1192000</v>
      </c>
      <c r="C27">
        <v>121359</v>
      </c>
      <c r="D27">
        <v>432</v>
      </c>
      <c r="E27">
        <v>114612</v>
      </c>
      <c r="F27">
        <v>1298444</v>
      </c>
      <c r="G27">
        <v>711597</v>
      </c>
      <c r="H27">
        <v>512029</v>
      </c>
    </row>
    <row r="28" spans="1:8" x14ac:dyDescent="0.25">
      <c r="A28" s="3" t="s">
        <v>87</v>
      </c>
      <c r="B28">
        <v>2150000</v>
      </c>
      <c r="C28">
        <v>31842</v>
      </c>
      <c r="D28">
        <v>685</v>
      </c>
      <c r="E28">
        <v>29904</v>
      </c>
      <c r="F28">
        <v>395416</v>
      </c>
      <c r="G28">
        <v>709553</v>
      </c>
      <c r="H28">
        <v>490663</v>
      </c>
    </row>
    <row r="29" spans="1:8" x14ac:dyDescent="0.25">
      <c r="A29" s="3" t="s">
        <v>88</v>
      </c>
      <c r="B29">
        <v>43671000</v>
      </c>
      <c r="C29">
        <v>1041457</v>
      </c>
      <c r="D29">
        <v>8386</v>
      </c>
      <c r="E29">
        <v>1029147</v>
      </c>
      <c r="F29">
        <v>21994343</v>
      </c>
      <c r="G29">
        <v>25736641</v>
      </c>
      <c r="H29">
        <v>11560912</v>
      </c>
    </row>
    <row r="30" spans="1:8" x14ac:dyDescent="0.25">
      <c r="A30" s="3" t="s">
        <v>89</v>
      </c>
      <c r="B30">
        <v>1504000</v>
      </c>
      <c r="C30">
        <v>128013</v>
      </c>
      <c r="D30">
        <v>1857</v>
      </c>
      <c r="E30">
        <v>125726</v>
      </c>
      <c r="F30">
        <v>1919060</v>
      </c>
      <c r="G30">
        <v>733922</v>
      </c>
      <c r="H30">
        <v>404355</v>
      </c>
    </row>
    <row r="31" spans="1:8" x14ac:dyDescent="0.25">
      <c r="A31" s="3" t="s">
        <v>90</v>
      </c>
      <c r="B31">
        <v>29859000</v>
      </c>
      <c r="C31">
        <v>602401</v>
      </c>
      <c r="D31">
        <v>16559</v>
      </c>
      <c r="E31">
        <v>585591</v>
      </c>
      <c r="F31">
        <v>15429415</v>
      </c>
      <c r="G31">
        <v>15942714</v>
      </c>
      <c r="H31">
        <v>6238973</v>
      </c>
    </row>
    <row r="32" spans="1:8" x14ac:dyDescent="0.25">
      <c r="A32" s="3" t="s">
        <v>91</v>
      </c>
      <c r="B32">
        <v>77264000</v>
      </c>
      <c r="C32">
        <v>954429</v>
      </c>
      <c r="D32">
        <v>8954</v>
      </c>
      <c r="E32">
        <v>945443</v>
      </c>
      <c r="F32">
        <v>14807752</v>
      </c>
      <c r="G32">
        <v>42544909</v>
      </c>
      <c r="H32">
        <v>20097635</v>
      </c>
    </row>
    <row r="33" spans="1:8" x14ac:dyDescent="0.25">
      <c r="A33" s="3" t="s">
        <v>92</v>
      </c>
      <c r="B33">
        <v>664000</v>
      </c>
      <c r="C33">
        <v>31979</v>
      </c>
      <c r="D33">
        <v>396</v>
      </c>
      <c r="E33">
        <v>31063</v>
      </c>
      <c r="F33">
        <v>261343</v>
      </c>
      <c r="G33">
        <v>521763</v>
      </c>
      <c r="H33">
        <v>451509</v>
      </c>
    </row>
    <row r="34" spans="1:8" x14ac:dyDescent="0.25">
      <c r="A34" s="3" t="s">
        <v>93</v>
      </c>
      <c r="B34">
        <v>75695000</v>
      </c>
      <c r="C34">
        <v>2702623</v>
      </c>
      <c r="D34">
        <v>36116</v>
      </c>
      <c r="E34">
        <v>2655015</v>
      </c>
      <c r="F34">
        <v>51159242</v>
      </c>
      <c r="G34">
        <v>41279432</v>
      </c>
      <c r="H34">
        <v>17619141</v>
      </c>
    </row>
    <row r="35" spans="1:8" x14ac:dyDescent="0.25">
      <c r="A35" s="3" t="s">
        <v>94</v>
      </c>
      <c r="B35">
        <v>37220000</v>
      </c>
      <c r="C35">
        <v>671463</v>
      </c>
      <c r="D35">
        <v>3956</v>
      </c>
      <c r="E35">
        <v>663498</v>
      </c>
      <c r="F35">
        <v>27569831</v>
      </c>
      <c r="G35">
        <v>22498559</v>
      </c>
      <c r="H35">
        <v>9772398</v>
      </c>
    </row>
    <row r="36" spans="1:8" x14ac:dyDescent="0.25">
      <c r="A36" s="3" t="s">
        <v>95</v>
      </c>
      <c r="B36">
        <v>3992000</v>
      </c>
      <c r="C36">
        <v>84468</v>
      </c>
      <c r="D36">
        <v>813</v>
      </c>
      <c r="E36">
        <v>83466</v>
      </c>
      <c r="F36">
        <v>1983127</v>
      </c>
      <c r="G36">
        <v>2508477</v>
      </c>
      <c r="H36">
        <v>1621329</v>
      </c>
    </row>
    <row r="37" spans="1:8" x14ac:dyDescent="0.25">
      <c r="A37" s="3" t="s">
        <v>96</v>
      </c>
      <c r="B37">
        <v>224979000</v>
      </c>
      <c r="C37">
        <v>1710158</v>
      </c>
      <c r="D37">
        <v>22900</v>
      </c>
      <c r="E37">
        <v>1687151</v>
      </c>
      <c r="F37">
        <v>83635222</v>
      </c>
      <c r="G37">
        <v>98178865</v>
      </c>
      <c r="H37">
        <v>32681895</v>
      </c>
    </row>
    <row r="38" spans="1:8" x14ac:dyDescent="0.25">
      <c r="A38" s="3" t="s">
        <v>97</v>
      </c>
      <c r="B38">
        <v>11141000</v>
      </c>
      <c r="C38">
        <v>343896</v>
      </c>
      <c r="D38">
        <v>7400</v>
      </c>
      <c r="E38">
        <v>330195</v>
      </c>
      <c r="F38">
        <v>7781148</v>
      </c>
      <c r="G38">
        <v>7478017</v>
      </c>
      <c r="H38">
        <v>3898342</v>
      </c>
    </row>
    <row r="39" spans="1:8" x14ac:dyDescent="0.25">
      <c r="A39" s="3" t="s">
        <v>98</v>
      </c>
      <c r="B39">
        <v>96906000</v>
      </c>
      <c r="C39">
        <v>1592908</v>
      </c>
      <c r="D39">
        <v>19141</v>
      </c>
      <c r="E39">
        <v>1565471</v>
      </c>
      <c r="F39">
        <v>19228303</v>
      </c>
      <c r="G39">
        <v>56192166</v>
      </c>
      <c r="H39">
        <v>21559747</v>
      </c>
    </row>
    <row r="40" spans="1:8" x14ac:dyDescent="0.25">
      <c r="A40" s="3" t="s">
        <v>59</v>
      </c>
      <c r="B40">
        <v>1332898000</v>
      </c>
      <c r="C40">
        <v>34285612</v>
      </c>
      <c r="D40">
        <v>458470</v>
      </c>
      <c r="E40">
        <v>33661339</v>
      </c>
      <c r="F40">
        <v>654372857</v>
      </c>
      <c r="G40">
        <v>730134062</v>
      </c>
      <c r="H40">
        <v>329188074</v>
      </c>
    </row>
    <row r="44" spans="1:8" x14ac:dyDescent="0.25">
      <c r="B44" s="4"/>
      <c r="C44" s="5"/>
      <c r="D44" s="5"/>
      <c r="E44" s="5"/>
      <c r="F44" s="6"/>
      <c r="G44" s="4"/>
      <c r="H44" s="4"/>
    </row>
  </sheetData>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DDD4-231A-4E11-8C02-C699C22B481E}">
  <dimension ref="A1:F37"/>
  <sheetViews>
    <sheetView topLeftCell="C1" workbookViewId="0">
      <selection activeCell="B2" sqref="B2:B37"/>
    </sheetView>
  </sheetViews>
  <sheetFormatPr defaultRowHeight="15" x14ac:dyDescent="0.25"/>
  <cols>
    <col min="1" max="1" width="39.85546875" bestFit="1" customWidth="1"/>
    <col min="2" max="2" width="21" bestFit="1" customWidth="1"/>
    <col min="4" max="4" width="12.42578125" bestFit="1" customWidth="1"/>
    <col min="6" max="6" width="12.42578125" bestFit="1" customWidth="1"/>
    <col min="8" max="8" width="10.140625" bestFit="1" customWidth="1"/>
    <col min="9" max="9" width="11.42578125" bestFit="1" customWidth="1"/>
    <col min="10" max="10" width="23.42578125" bestFit="1" customWidth="1"/>
    <col min="14" max="14" width="12.42578125" bestFit="1" customWidth="1"/>
    <col min="16" max="17" width="12.42578125" bestFit="1" customWidth="1"/>
  </cols>
  <sheetData>
    <row r="1" spans="1:6" x14ac:dyDescent="0.25">
      <c r="A1" t="str">
        <f>'state total'!A1</f>
        <v>state_name</v>
      </c>
      <c r="B1" t="str">
        <f>_xlfn.CONCAT("state_total_",$F$3)</f>
        <v>state_total_Confirmed</v>
      </c>
    </row>
    <row r="2" spans="1:6" x14ac:dyDescent="0.25">
      <c r="A2" s="3" t="s">
        <v>63</v>
      </c>
      <c r="B2">
        <f>GETPIVOTDATA(_xlfn.CONCAT("Sum of ",$F$3),'state total pivot'!$A$3,"state_name",'state total pivot'!$A4)</f>
        <v>7651</v>
      </c>
    </row>
    <row r="3" spans="1:6" x14ac:dyDescent="0.25">
      <c r="A3" s="3" t="s">
        <v>64</v>
      </c>
      <c r="B3">
        <f>GETPIVOTDATA(_xlfn.CONCAT("Sum of ",$F$3),'state total pivot'!$A$3,"state_name",'state total pivot'!$A5)</f>
        <v>2066450</v>
      </c>
      <c r="E3">
        <v>1</v>
      </c>
      <c r="F3" t="str">
        <f>VLOOKUP($E$3,$E$8:$F$13,2,FALSE)</f>
        <v>Confirmed</v>
      </c>
    </row>
    <row r="4" spans="1:6" x14ac:dyDescent="0.25">
      <c r="A4" s="3" t="s">
        <v>65</v>
      </c>
      <c r="B4">
        <f>GETPIVOTDATA(_xlfn.CONCAT("Sum of ",$F$3),'state total pivot'!$A$3,"state_name",'state total pivot'!$A6)</f>
        <v>55155</v>
      </c>
    </row>
    <row r="5" spans="1:6" x14ac:dyDescent="0.25">
      <c r="A5" s="3" t="s">
        <v>66</v>
      </c>
      <c r="B5">
        <f>GETPIVOTDATA(_xlfn.CONCAT("Sum of ",$F$3),'state total pivot'!$A$3,"state_name",'state total pivot'!$A7)</f>
        <v>610645</v>
      </c>
    </row>
    <row r="6" spans="1:6" x14ac:dyDescent="0.25">
      <c r="A6" s="3" t="s">
        <v>67</v>
      </c>
      <c r="B6">
        <f>GETPIVOTDATA(_xlfn.CONCAT("Sum of ",$F$3),'state total pivot'!$A$3,"state_name",'state total pivot'!$A8)</f>
        <v>726098</v>
      </c>
    </row>
    <row r="7" spans="1:6" x14ac:dyDescent="0.25">
      <c r="A7" s="3" t="s">
        <v>68</v>
      </c>
      <c r="B7">
        <f>GETPIVOTDATA(_xlfn.CONCAT("Sum of ",$F$3),'state total pivot'!$A$3,"state_name",'state total pivot'!$A9)</f>
        <v>65351</v>
      </c>
    </row>
    <row r="8" spans="1:6" x14ac:dyDescent="0.25">
      <c r="A8" s="3" t="s">
        <v>69</v>
      </c>
      <c r="B8">
        <f>GETPIVOTDATA(_xlfn.CONCAT("Sum of ",$F$3),'state total pivot'!$A$3,"state_name",'state total pivot'!$A10)</f>
        <v>1006052</v>
      </c>
      <c r="E8">
        <v>1</v>
      </c>
      <c r="F8" t="s">
        <v>102</v>
      </c>
    </row>
    <row r="9" spans="1:6" x14ac:dyDescent="0.25">
      <c r="A9" s="3" t="s">
        <v>70</v>
      </c>
      <c r="B9">
        <f>GETPIVOTDATA(_xlfn.CONCAT("Sum of ",$F$3),'state total pivot'!$A$3,"state_name",'state total pivot'!$A11)</f>
        <v>10681</v>
      </c>
      <c r="E9">
        <v>2</v>
      </c>
      <c r="F9" t="s">
        <v>101</v>
      </c>
    </row>
    <row r="10" spans="1:6" x14ac:dyDescent="0.25">
      <c r="A10" s="3" t="s">
        <v>71</v>
      </c>
      <c r="B10">
        <f>GETPIVOTDATA(_xlfn.CONCAT("Sum of ",$F$3),'state total pivot'!$A$3,"state_name",'state total pivot'!$A12)</f>
        <v>1439870</v>
      </c>
      <c r="E10">
        <v>3</v>
      </c>
      <c r="F10" t="s">
        <v>103</v>
      </c>
    </row>
    <row r="11" spans="1:6" x14ac:dyDescent="0.25">
      <c r="A11" s="3" t="s">
        <v>72</v>
      </c>
      <c r="B11">
        <f>GETPIVOTDATA(_xlfn.CONCAT("Sum of ",$F$3),'state total pivot'!$A$3,"state_name",'state total pivot'!$A13)</f>
        <v>178108</v>
      </c>
      <c r="E11">
        <v>4</v>
      </c>
      <c r="F11" t="s">
        <v>104</v>
      </c>
    </row>
    <row r="12" spans="1:6" x14ac:dyDescent="0.25">
      <c r="A12" s="3" t="s">
        <v>73</v>
      </c>
      <c r="B12">
        <f>GETPIVOTDATA(_xlfn.CONCAT("Sum of ",$F$3),'state total pivot'!$A$3,"state_name",'state total pivot'!$A14)</f>
        <v>826577</v>
      </c>
      <c r="E12">
        <v>5</v>
      </c>
      <c r="F12" t="s">
        <v>105</v>
      </c>
    </row>
    <row r="13" spans="1:6" x14ac:dyDescent="0.25">
      <c r="A13" s="3" t="s">
        <v>74</v>
      </c>
      <c r="B13">
        <f>GETPIVOTDATA(_xlfn.CONCAT("Sum of ",$F$3),'state total pivot'!$A$3,"state_name",'state total pivot'!$A15)</f>
        <v>771252</v>
      </c>
      <c r="E13">
        <v>6</v>
      </c>
      <c r="F13" t="s">
        <v>106</v>
      </c>
    </row>
    <row r="14" spans="1:6" x14ac:dyDescent="0.25">
      <c r="A14" s="3" t="s">
        <v>75</v>
      </c>
      <c r="B14">
        <f>GETPIVOTDATA(_xlfn.CONCAT("Sum of ",$F$3),'state total pivot'!$A$3,"state_name",'state total pivot'!$A16)</f>
        <v>224106</v>
      </c>
    </row>
    <row r="15" spans="1:6" x14ac:dyDescent="0.25">
      <c r="A15" s="3" t="s">
        <v>76</v>
      </c>
      <c r="B15">
        <f>GETPIVOTDATA(_xlfn.CONCAT("Sum of ",$F$3),'state total pivot'!$A$3,"state_name",'state total pivot'!$A17)</f>
        <v>332249</v>
      </c>
    </row>
    <row r="16" spans="1:6" x14ac:dyDescent="0.25">
      <c r="A16" s="3" t="s">
        <v>77</v>
      </c>
      <c r="B16">
        <f>GETPIVOTDATA(_xlfn.CONCAT("Sum of ",$F$3),'state total pivot'!$A$3,"state_name",'state total pivot'!$A18)</f>
        <v>348764</v>
      </c>
    </row>
    <row r="17" spans="1:2" x14ac:dyDescent="0.25">
      <c r="A17" s="3" t="s">
        <v>78</v>
      </c>
      <c r="B17">
        <f>GETPIVOTDATA(_xlfn.CONCAT("Sum of ",$F$3),'state total pivot'!$A$3,"state_name",'state total pivot'!$A19)</f>
        <v>2988333</v>
      </c>
    </row>
    <row r="18" spans="1:2" x14ac:dyDescent="0.25">
      <c r="A18" s="3" t="s">
        <v>79</v>
      </c>
      <c r="B18">
        <f>GETPIVOTDATA(_xlfn.CONCAT("Sum of ",$F$3),'state total pivot'!$A$3,"state_name",'state total pivot'!$A20)</f>
        <v>4968657</v>
      </c>
    </row>
    <row r="19" spans="1:2" x14ac:dyDescent="0.25">
      <c r="A19" s="3" t="s">
        <v>80</v>
      </c>
      <c r="B19">
        <f>GETPIVOTDATA(_xlfn.CONCAT("Sum of ",$F$3),'state total pivot'!$A$3,"state_name",'state total pivot'!$A21)</f>
        <v>20962</v>
      </c>
    </row>
    <row r="20" spans="1:2" x14ac:dyDescent="0.25">
      <c r="A20" s="3" t="s">
        <v>81</v>
      </c>
      <c r="B20">
        <f>GETPIVOTDATA(_xlfn.CONCAT("Sum of ",$F$3),'state total pivot'!$A$3,"state_name",'state total pivot'!$A22)</f>
        <v>10365</v>
      </c>
    </row>
    <row r="21" spans="1:2" x14ac:dyDescent="0.25">
      <c r="A21" s="3" t="s">
        <v>82</v>
      </c>
      <c r="B21">
        <f>GETPIVOTDATA(_xlfn.CONCAT("Sum of ",$F$3),'state total pivot'!$A$3,"state_name",'state total pivot'!$A23)</f>
        <v>792854</v>
      </c>
    </row>
    <row r="22" spans="1:2" x14ac:dyDescent="0.25">
      <c r="A22" s="3" t="s">
        <v>83</v>
      </c>
      <c r="B22">
        <f>GETPIVOTDATA(_xlfn.CONCAT("Sum of ",$F$3),'state total pivot'!$A$3,"state_name",'state total pivot'!$A24)</f>
        <v>6611078</v>
      </c>
    </row>
    <row r="23" spans="1:2" x14ac:dyDescent="0.25">
      <c r="A23" s="3" t="s">
        <v>84</v>
      </c>
      <c r="B23">
        <f>GETPIVOTDATA(_xlfn.CONCAT("Sum of ",$F$3),'state total pivot'!$A$3,"state_name",'state total pivot'!$A25)</f>
        <v>123731</v>
      </c>
    </row>
    <row r="24" spans="1:2" x14ac:dyDescent="0.25">
      <c r="A24" s="3" t="s">
        <v>85</v>
      </c>
      <c r="B24">
        <f>GETPIVOTDATA(_xlfn.CONCAT("Sum of ",$F$3),'state total pivot'!$A$3,"state_name",'state total pivot'!$A26)</f>
        <v>83627</v>
      </c>
    </row>
    <row r="25" spans="1:2" x14ac:dyDescent="0.25">
      <c r="A25" s="3" t="s">
        <v>86</v>
      </c>
      <c r="B25">
        <f>GETPIVOTDATA(_xlfn.CONCAT("Sum of ",$F$3),'state total pivot'!$A$3,"state_name",'state total pivot'!$A27)</f>
        <v>121359</v>
      </c>
    </row>
    <row r="26" spans="1:2" x14ac:dyDescent="0.25">
      <c r="A26" s="3" t="s">
        <v>87</v>
      </c>
      <c r="B26">
        <f>GETPIVOTDATA(_xlfn.CONCAT("Sum of ",$F$3),'state total pivot'!$A$3,"state_name",'state total pivot'!$A28)</f>
        <v>31842</v>
      </c>
    </row>
    <row r="27" spans="1:2" x14ac:dyDescent="0.25">
      <c r="A27" s="3" t="s">
        <v>88</v>
      </c>
      <c r="B27">
        <f>GETPIVOTDATA(_xlfn.CONCAT("Sum of ",$F$3),'state total pivot'!$A$3,"state_name",'state total pivot'!$A29)</f>
        <v>1041457</v>
      </c>
    </row>
    <row r="28" spans="1:2" x14ac:dyDescent="0.25">
      <c r="A28" s="3" t="s">
        <v>89</v>
      </c>
      <c r="B28">
        <f>GETPIVOTDATA(_xlfn.CONCAT("Sum of ",$F$3),'state total pivot'!$A$3,"state_name",'state total pivot'!$A30)</f>
        <v>128013</v>
      </c>
    </row>
    <row r="29" spans="1:2" x14ac:dyDescent="0.25">
      <c r="A29" s="3" t="s">
        <v>90</v>
      </c>
      <c r="B29">
        <f>GETPIVOTDATA(_xlfn.CONCAT("Sum of ",$F$3),'state total pivot'!$A$3,"state_name",'state total pivot'!$A31)</f>
        <v>602401</v>
      </c>
    </row>
    <row r="30" spans="1:2" x14ac:dyDescent="0.25">
      <c r="A30" s="3" t="s">
        <v>91</v>
      </c>
      <c r="B30">
        <f>GETPIVOTDATA(_xlfn.CONCAT("Sum of ",$F$3),'state total pivot'!$A$3,"state_name",'state total pivot'!$A32)</f>
        <v>954429</v>
      </c>
    </row>
    <row r="31" spans="1:2" x14ac:dyDescent="0.25">
      <c r="A31" s="3" t="s">
        <v>92</v>
      </c>
      <c r="B31">
        <f>GETPIVOTDATA(_xlfn.CONCAT("Sum of ",$F$3),'state total pivot'!$A$3,"state_name",'state total pivot'!$A33)</f>
        <v>31979</v>
      </c>
    </row>
    <row r="32" spans="1:2" x14ac:dyDescent="0.25">
      <c r="A32" s="3" t="s">
        <v>93</v>
      </c>
      <c r="B32">
        <f>GETPIVOTDATA(_xlfn.CONCAT("Sum of ",$F$3),'state total pivot'!$A$3,"state_name",'state total pivot'!$A34)</f>
        <v>2702623</v>
      </c>
    </row>
    <row r="33" spans="1:2" x14ac:dyDescent="0.25">
      <c r="A33" s="3" t="s">
        <v>94</v>
      </c>
      <c r="B33">
        <f>GETPIVOTDATA(_xlfn.CONCAT("Sum of ",$F$3),'state total pivot'!$A$3,"state_name",'state total pivot'!$A35)</f>
        <v>671463</v>
      </c>
    </row>
    <row r="34" spans="1:2" x14ac:dyDescent="0.25">
      <c r="A34" s="3" t="s">
        <v>95</v>
      </c>
      <c r="B34">
        <f>GETPIVOTDATA(_xlfn.CONCAT("Sum of ",$F$3),'state total pivot'!$A$3,"state_name",'state total pivot'!$A36)</f>
        <v>84468</v>
      </c>
    </row>
    <row r="35" spans="1:2" x14ac:dyDescent="0.25">
      <c r="A35" s="3" t="s">
        <v>96</v>
      </c>
      <c r="B35">
        <f>GETPIVOTDATA(_xlfn.CONCAT("Sum of ",$F$3),'state total pivot'!$A$3,"state_name",'state total pivot'!$A37)</f>
        <v>1710158</v>
      </c>
    </row>
    <row r="36" spans="1:2" x14ac:dyDescent="0.25">
      <c r="A36" s="3" t="s">
        <v>97</v>
      </c>
      <c r="B36">
        <f>GETPIVOTDATA(_xlfn.CONCAT("Sum of ",$F$3),'state total pivot'!$A$3,"state_name",'state total pivot'!$A38)</f>
        <v>343896</v>
      </c>
    </row>
    <row r="37" spans="1:2" x14ac:dyDescent="0.25">
      <c r="A37" s="3" t="s">
        <v>98</v>
      </c>
      <c r="B37">
        <f>GETPIVOTDATA(_xlfn.CONCAT("Sum of ",$F$3),'state total pivot'!$A$3,"state_name",'state total pivot'!$A39)</f>
        <v>1592908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5B34-79B9-4BA8-BFCC-619F275A4A48}">
  <dimension ref="A1:P706"/>
  <sheetViews>
    <sheetView topLeftCell="A55" workbookViewId="0">
      <selection activeCell="C1" sqref="A1:P706"/>
    </sheetView>
  </sheetViews>
  <sheetFormatPr defaultRowHeight="15" x14ac:dyDescent="0.25"/>
  <cols>
    <col min="1" max="1" width="39.85546875" bestFit="1" customWidth="1"/>
    <col min="2" max="2" width="27.5703125" bestFit="1" customWidth="1"/>
    <col min="3" max="3" width="21.7109375" bestFit="1" customWidth="1"/>
    <col min="4" max="4" width="10.85546875" bestFit="1" customWidth="1"/>
    <col min="5" max="5" width="21.7109375" bestFit="1" customWidth="1"/>
    <col min="6" max="6" width="10.140625" bestFit="1" customWidth="1"/>
    <col min="11" max="11" width="12.42578125" bestFit="1" customWidth="1"/>
    <col min="12" max="12" width="22.140625" bestFit="1" customWidth="1"/>
    <col min="13" max="13" width="11.7109375" bestFit="1" customWidth="1"/>
    <col min="14" max="14" width="8.85546875" bestFit="1" customWidth="1"/>
    <col min="15" max="15" width="14.42578125" bestFit="1" customWidth="1"/>
    <col min="16" max="16" width="14.85546875" bestFit="1" customWidth="1"/>
  </cols>
  <sheetData>
    <row r="1" spans="1:16" x14ac:dyDescent="0.25">
      <c r="A1" s="1" t="s">
        <v>107</v>
      </c>
      <c r="B1" t="s">
        <v>0</v>
      </c>
      <c r="C1" t="s">
        <v>57</v>
      </c>
      <c r="D1" t="s">
        <v>1</v>
      </c>
      <c r="E1" t="s">
        <v>2</v>
      </c>
      <c r="F1" t="s">
        <v>4</v>
      </c>
      <c r="G1" t="s">
        <v>6</v>
      </c>
      <c r="H1" t="s">
        <v>7</v>
      </c>
      <c r="I1" t="s">
        <v>5</v>
      </c>
      <c r="J1" t="s">
        <v>8</v>
      </c>
      <c r="K1" t="s">
        <v>60</v>
      </c>
      <c r="L1" t="s">
        <v>207</v>
      </c>
      <c r="M1" t="s">
        <v>208</v>
      </c>
      <c r="N1" t="s">
        <v>209</v>
      </c>
      <c r="O1" t="s">
        <v>210</v>
      </c>
      <c r="P1" t="s">
        <v>211</v>
      </c>
    </row>
    <row r="2" spans="1:16" x14ac:dyDescent="0.25">
      <c r="A2" s="1" t="s">
        <v>63</v>
      </c>
      <c r="B2" s="3" t="s">
        <v>9</v>
      </c>
      <c r="C2" s="3">
        <v>397000</v>
      </c>
      <c r="D2" t="s">
        <v>10</v>
      </c>
      <c r="E2">
        <v>2020</v>
      </c>
      <c r="F2">
        <v>10</v>
      </c>
      <c r="G2">
        <v>0</v>
      </c>
      <c r="H2">
        <v>0</v>
      </c>
      <c r="I2">
        <v>0</v>
      </c>
      <c r="J2">
        <v>0</v>
      </c>
      <c r="K2">
        <v>0</v>
      </c>
      <c r="L2">
        <v>1.93</v>
      </c>
      <c r="M2">
        <v>98.26</v>
      </c>
      <c r="N2" s="1">
        <v>1.69</v>
      </c>
      <c r="O2">
        <v>74.06</v>
      </c>
      <c r="P2">
        <v>50.42</v>
      </c>
    </row>
    <row r="3" spans="1:16" x14ac:dyDescent="0.25">
      <c r="A3" s="1" t="s">
        <v>63</v>
      </c>
      <c r="B3" s="3" t="s">
        <v>9</v>
      </c>
      <c r="C3">
        <v>397000</v>
      </c>
      <c r="D3" t="s">
        <v>11</v>
      </c>
      <c r="E3">
        <v>2020</v>
      </c>
      <c r="F3">
        <v>23</v>
      </c>
      <c r="G3">
        <v>0</v>
      </c>
      <c r="H3">
        <v>2848</v>
      </c>
      <c r="I3">
        <v>16</v>
      </c>
      <c r="J3">
        <v>0</v>
      </c>
      <c r="K3">
        <v>0</v>
      </c>
      <c r="L3">
        <v>1.93</v>
      </c>
      <c r="M3">
        <v>98.26</v>
      </c>
      <c r="N3">
        <v>1.69</v>
      </c>
      <c r="O3">
        <v>74.06</v>
      </c>
      <c r="P3">
        <v>50.42</v>
      </c>
    </row>
    <row r="4" spans="1:16" x14ac:dyDescent="0.25">
      <c r="A4" s="1" t="s">
        <v>63</v>
      </c>
      <c r="B4" t="s">
        <v>9</v>
      </c>
      <c r="C4">
        <v>397000</v>
      </c>
      <c r="D4" t="s">
        <v>12</v>
      </c>
      <c r="E4">
        <v>2020</v>
      </c>
      <c r="F4">
        <v>0</v>
      </c>
      <c r="G4">
        <v>0</v>
      </c>
      <c r="H4">
        <v>4858</v>
      </c>
      <c r="I4">
        <v>17</v>
      </c>
      <c r="J4">
        <v>0</v>
      </c>
      <c r="K4">
        <v>0</v>
      </c>
      <c r="L4">
        <v>1.93</v>
      </c>
      <c r="M4">
        <v>98.26</v>
      </c>
      <c r="N4" s="1">
        <v>1.69</v>
      </c>
      <c r="O4">
        <v>74.06</v>
      </c>
      <c r="P4">
        <v>50.42</v>
      </c>
    </row>
    <row r="5" spans="1:16" x14ac:dyDescent="0.25">
      <c r="A5" s="1" t="s">
        <v>63</v>
      </c>
      <c r="B5" t="s">
        <v>9</v>
      </c>
      <c r="C5">
        <v>397000</v>
      </c>
      <c r="D5" t="s">
        <v>13</v>
      </c>
      <c r="E5">
        <v>2020</v>
      </c>
      <c r="F5">
        <v>64</v>
      </c>
      <c r="G5">
        <v>0</v>
      </c>
      <c r="H5">
        <v>8003</v>
      </c>
      <c r="I5">
        <v>12</v>
      </c>
      <c r="J5">
        <v>0</v>
      </c>
      <c r="K5">
        <v>0</v>
      </c>
      <c r="L5">
        <v>1.93</v>
      </c>
      <c r="M5">
        <v>98.26</v>
      </c>
      <c r="N5">
        <v>1.69</v>
      </c>
      <c r="O5">
        <v>74.06</v>
      </c>
      <c r="P5">
        <v>50.42</v>
      </c>
    </row>
    <row r="6" spans="1:16" x14ac:dyDescent="0.25">
      <c r="A6" s="1" t="s">
        <v>63</v>
      </c>
      <c r="B6" t="s">
        <v>9</v>
      </c>
      <c r="C6">
        <v>397000</v>
      </c>
      <c r="D6" t="s">
        <v>14</v>
      </c>
      <c r="E6">
        <v>2020</v>
      </c>
      <c r="F6">
        <v>451</v>
      </c>
      <c r="G6">
        <v>5</v>
      </c>
      <c r="H6">
        <v>8329</v>
      </c>
      <c r="I6">
        <v>169</v>
      </c>
      <c r="J6">
        <v>0</v>
      </c>
      <c r="K6">
        <v>0</v>
      </c>
      <c r="L6">
        <v>1.93</v>
      </c>
      <c r="M6">
        <v>98.26</v>
      </c>
      <c r="N6" s="1">
        <v>1.69</v>
      </c>
      <c r="O6">
        <v>74.06</v>
      </c>
      <c r="P6">
        <v>50.42</v>
      </c>
    </row>
    <row r="7" spans="1:16" x14ac:dyDescent="0.25">
      <c r="A7" s="1" t="s">
        <v>63</v>
      </c>
      <c r="B7" t="s">
        <v>9</v>
      </c>
      <c r="C7">
        <v>397000</v>
      </c>
      <c r="D7" t="s">
        <v>15</v>
      </c>
      <c r="E7">
        <v>2020</v>
      </c>
      <c r="F7">
        <v>2584</v>
      </c>
      <c r="G7">
        <v>41</v>
      </c>
      <c r="H7">
        <v>9447</v>
      </c>
      <c r="I7">
        <v>2433</v>
      </c>
      <c r="J7">
        <v>0</v>
      </c>
      <c r="K7">
        <v>0</v>
      </c>
      <c r="L7">
        <v>1.93</v>
      </c>
      <c r="M7">
        <v>98.26</v>
      </c>
      <c r="N7" s="1">
        <v>1.69</v>
      </c>
      <c r="O7">
        <v>74.06</v>
      </c>
      <c r="P7">
        <v>50.42</v>
      </c>
    </row>
    <row r="8" spans="1:16" x14ac:dyDescent="0.25">
      <c r="A8" s="1" t="s">
        <v>63</v>
      </c>
      <c r="B8" t="s">
        <v>9</v>
      </c>
      <c r="C8">
        <v>397000</v>
      </c>
      <c r="D8" t="s">
        <v>16</v>
      </c>
      <c r="E8">
        <v>2020</v>
      </c>
      <c r="F8">
        <v>703</v>
      </c>
      <c r="G8">
        <v>7</v>
      </c>
      <c r="H8">
        <v>25278</v>
      </c>
      <c r="I8">
        <v>961</v>
      </c>
      <c r="J8">
        <v>0</v>
      </c>
      <c r="K8">
        <v>0</v>
      </c>
      <c r="L8">
        <v>1.93</v>
      </c>
      <c r="M8">
        <v>98.26</v>
      </c>
      <c r="N8" s="1">
        <v>1.69</v>
      </c>
      <c r="O8">
        <v>74.06</v>
      </c>
      <c r="P8">
        <v>50.42</v>
      </c>
    </row>
    <row r="9" spans="1:16" x14ac:dyDescent="0.25">
      <c r="A9" s="1" t="s">
        <v>63</v>
      </c>
      <c r="B9" t="s">
        <v>9</v>
      </c>
      <c r="C9">
        <v>397000</v>
      </c>
      <c r="D9" t="s">
        <v>17</v>
      </c>
      <c r="E9">
        <v>2020</v>
      </c>
      <c r="F9">
        <v>497</v>
      </c>
      <c r="G9">
        <v>6</v>
      </c>
      <c r="H9">
        <v>29690</v>
      </c>
      <c r="I9">
        <v>492</v>
      </c>
      <c r="J9">
        <v>0</v>
      </c>
      <c r="K9">
        <v>0</v>
      </c>
      <c r="L9">
        <v>1.93</v>
      </c>
      <c r="M9">
        <v>98.26</v>
      </c>
      <c r="N9" s="1">
        <v>1.69</v>
      </c>
      <c r="O9">
        <v>74.06</v>
      </c>
      <c r="P9">
        <v>50.42</v>
      </c>
    </row>
    <row r="10" spans="1:16" x14ac:dyDescent="0.25">
      <c r="A10" s="1" t="s">
        <v>63</v>
      </c>
      <c r="B10" t="s">
        <v>9</v>
      </c>
      <c r="C10">
        <v>397000</v>
      </c>
      <c r="D10" t="s">
        <v>18</v>
      </c>
      <c r="E10">
        <v>2020</v>
      </c>
      <c r="F10">
        <v>378</v>
      </c>
      <c r="G10">
        <v>2</v>
      </c>
      <c r="H10">
        <v>40936</v>
      </c>
      <c r="I10">
        <v>450</v>
      </c>
      <c r="J10">
        <v>0</v>
      </c>
      <c r="K10">
        <v>0</v>
      </c>
      <c r="L10">
        <v>1.93</v>
      </c>
      <c r="M10">
        <v>98.26</v>
      </c>
      <c r="N10" s="1">
        <v>1.69</v>
      </c>
      <c r="O10">
        <v>74.06</v>
      </c>
      <c r="P10">
        <v>50.42</v>
      </c>
    </row>
    <row r="11" spans="1:16" x14ac:dyDescent="0.25">
      <c r="A11" s="1" t="s">
        <v>63</v>
      </c>
      <c r="B11" t="s">
        <v>9</v>
      </c>
      <c r="C11">
        <v>397000</v>
      </c>
      <c r="D11" t="s">
        <v>19</v>
      </c>
      <c r="E11">
        <v>2020</v>
      </c>
      <c r="F11">
        <v>235</v>
      </c>
      <c r="G11">
        <v>1</v>
      </c>
      <c r="H11">
        <v>52251</v>
      </c>
      <c r="I11">
        <v>276</v>
      </c>
      <c r="J11">
        <v>0</v>
      </c>
      <c r="K11">
        <v>0</v>
      </c>
      <c r="L11">
        <v>1.93</v>
      </c>
      <c r="M11">
        <v>98.26</v>
      </c>
      <c r="N11" s="1">
        <v>1.69</v>
      </c>
      <c r="O11">
        <v>74.06</v>
      </c>
      <c r="P11">
        <v>50.42</v>
      </c>
    </row>
    <row r="12" spans="1:16" x14ac:dyDescent="0.25">
      <c r="A12" s="1" t="s">
        <v>63</v>
      </c>
      <c r="B12" t="s">
        <v>9</v>
      </c>
      <c r="C12">
        <v>397000</v>
      </c>
      <c r="D12" t="s">
        <v>20</v>
      </c>
      <c r="E12">
        <v>2021</v>
      </c>
      <c r="F12">
        <v>49</v>
      </c>
      <c r="G12">
        <v>0</v>
      </c>
      <c r="H12">
        <v>41497</v>
      </c>
      <c r="I12">
        <v>102</v>
      </c>
      <c r="J12">
        <v>2727</v>
      </c>
      <c r="K12">
        <v>0</v>
      </c>
      <c r="L12">
        <v>1.93</v>
      </c>
      <c r="M12">
        <v>98.26</v>
      </c>
      <c r="N12" s="1">
        <v>1.69</v>
      </c>
      <c r="O12">
        <v>74.06</v>
      </c>
      <c r="P12">
        <v>50.42</v>
      </c>
    </row>
    <row r="13" spans="1:16" x14ac:dyDescent="0.25">
      <c r="A13" s="1" t="s">
        <v>63</v>
      </c>
      <c r="B13" t="s">
        <v>9</v>
      </c>
      <c r="C13">
        <v>397000</v>
      </c>
      <c r="D13" t="s">
        <v>21</v>
      </c>
      <c r="E13">
        <v>2021</v>
      </c>
      <c r="F13">
        <v>26</v>
      </c>
      <c r="G13">
        <v>0</v>
      </c>
      <c r="H13">
        <v>45362</v>
      </c>
      <c r="I13">
        <v>24</v>
      </c>
      <c r="J13">
        <v>3407</v>
      </c>
      <c r="K13">
        <v>2422</v>
      </c>
      <c r="L13">
        <v>1.93</v>
      </c>
      <c r="M13">
        <v>98.26</v>
      </c>
      <c r="N13" s="1">
        <v>1.69</v>
      </c>
      <c r="O13">
        <v>74.06</v>
      </c>
      <c r="P13">
        <v>50.42</v>
      </c>
    </row>
    <row r="14" spans="1:16" x14ac:dyDescent="0.25">
      <c r="A14" s="1" t="s">
        <v>63</v>
      </c>
      <c r="B14" t="s">
        <v>9</v>
      </c>
      <c r="C14">
        <v>397000</v>
      </c>
      <c r="D14" t="s">
        <v>10</v>
      </c>
      <c r="E14">
        <v>2021</v>
      </c>
      <c r="F14">
        <v>63</v>
      </c>
      <c r="G14">
        <v>0</v>
      </c>
      <c r="H14">
        <v>51365</v>
      </c>
      <c r="I14">
        <v>24</v>
      </c>
      <c r="J14">
        <v>10346</v>
      </c>
      <c r="K14">
        <v>3186</v>
      </c>
      <c r="L14">
        <v>1.93</v>
      </c>
      <c r="M14">
        <v>98.26</v>
      </c>
      <c r="N14" s="1">
        <v>1.69</v>
      </c>
      <c r="O14">
        <v>74.06</v>
      </c>
      <c r="P14">
        <v>50.42</v>
      </c>
    </row>
    <row r="15" spans="1:16" x14ac:dyDescent="0.25">
      <c r="A15" s="1" t="s">
        <v>63</v>
      </c>
      <c r="B15" t="s">
        <v>9</v>
      </c>
      <c r="C15">
        <v>397000</v>
      </c>
      <c r="D15" t="s">
        <v>11</v>
      </c>
      <c r="E15">
        <v>2021</v>
      </c>
      <c r="F15">
        <v>866</v>
      </c>
      <c r="G15">
        <v>5</v>
      </c>
      <c r="H15">
        <v>51032</v>
      </c>
      <c r="I15">
        <v>725</v>
      </c>
      <c r="J15">
        <v>77013</v>
      </c>
      <c r="K15">
        <v>5273</v>
      </c>
      <c r="L15">
        <v>1.93</v>
      </c>
      <c r="M15">
        <v>98.26</v>
      </c>
      <c r="N15" s="1">
        <v>1.69</v>
      </c>
      <c r="O15">
        <v>74.06</v>
      </c>
      <c r="P15">
        <v>50.42</v>
      </c>
    </row>
    <row r="16" spans="1:16" x14ac:dyDescent="0.25">
      <c r="A16" s="1" t="s">
        <v>63</v>
      </c>
      <c r="B16" t="s">
        <v>9</v>
      </c>
      <c r="C16">
        <v>397000</v>
      </c>
      <c r="D16" t="s">
        <v>12</v>
      </c>
      <c r="E16">
        <v>2021</v>
      </c>
      <c r="F16">
        <v>1056</v>
      </c>
      <c r="G16">
        <v>48</v>
      </c>
      <c r="H16">
        <v>15717</v>
      </c>
      <c r="I16">
        <v>1018</v>
      </c>
      <c r="J16">
        <v>15591</v>
      </c>
      <c r="K16">
        <v>4300</v>
      </c>
      <c r="L16">
        <v>1.93</v>
      </c>
      <c r="M16">
        <v>98.26</v>
      </c>
      <c r="N16" s="1">
        <v>1.69</v>
      </c>
      <c r="O16">
        <v>74.06</v>
      </c>
      <c r="P16">
        <v>50.42</v>
      </c>
    </row>
    <row r="17" spans="1:16" x14ac:dyDescent="0.25">
      <c r="A17" s="1" t="s">
        <v>63</v>
      </c>
      <c r="B17" t="s">
        <v>9</v>
      </c>
      <c r="C17">
        <v>397000</v>
      </c>
      <c r="D17" t="s">
        <v>13</v>
      </c>
      <c r="E17">
        <v>2021</v>
      </c>
      <c r="F17">
        <v>462</v>
      </c>
      <c r="G17">
        <v>13</v>
      </c>
      <c r="H17">
        <v>23277</v>
      </c>
      <c r="I17">
        <v>589</v>
      </c>
      <c r="J17">
        <v>47386</v>
      </c>
      <c r="K17">
        <v>4642</v>
      </c>
      <c r="L17">
        <v>1.93</v>
      </c>
      <c r="M17">
        <v>98.26</v>
      </c>
      <c r="N17" s="1">
        <v>1.69</v>
      </c>
      <c r="O17">
        <v>74.06</v>
      </c>
      <c r="P17">
        <v>50.42</v>
      </c>
    </row>
    <row r="18" spans="1:16" x14ac:dyDescent="0.25">
      <c r="A18" s="1" t="s">
        <v>63</v>
      </c>
      <c r="B18" t="s">
        <v>9</v>
      </c>
      <c r="C18">
        <v>397000</v>
      </c>
      <c r="D18" t="s">
        <v>14</v>
      </c>
      <c r="E18">
        <v>2021</v>
      </c>
      <c r="F18">
        <v>70</v>
      </c>
      <c r="G18">
        <v>1</v>
      </c>
      <c r="H18">
        <v>30980</v>
      </c>
      <c r="I18">
        <v>92</v>
      </c>
      <c r="J18">
        <v>53226</v>
      </c>
      <c r="K18">
        <v>71739</v>
      </c>
      <c r="L18">
        <v>1.93</v>
      </c>
      <c r="M18">
        <v>98.26</v>
      </c>
      <c r="N18" s="1">
        <v>1.69</v>
      </c>
      <c r="O18">
        <v>74.06</v>
      </c>
      <c r="P18">
        <v>50.42</v>
      </c>
    </row>
    <row r="19" spans="1:16" x14ac:dyDescent="0.25">
      <c r="A19" s="1" t="s">
        <v>63</v>
      </c>
      <c r="B19" t="s">
        <v>9</v>
      </c>
      <c r="C19">
        <v>397000</v>
      </c>
      <c r="D19" t="s">
        <v>15</v>
      </c>
      <c r="E19">
        <v>2021</v>
      </c>
      <c r="F19">
        <v>29</v>
      </c>
      <c r="G19">
        <v>0</v>
      </c>
      <c r="H19">
        <v>49782</v>
      </c>
      <c r="I19">
        <v>31</v>
      </c>
      <c r="J19">
        <v>47799</v>
      </c>
      <c r="K19">
        <v>14240</v>
      </c>
      <c r="L19">
        <v>1.93</v>
      </c>
      <c r="M19">
        <v>98.26</v>
      </c>
      <c r="N19" s="1">
        <v>1.69</v>
      </c>
      <c r="O19">
        <v>74.06</v>
      </c>
      <c r="P19">
        <v>50.42</v>
      </c>
    </row>
    <row r="20" spans="1:16" x14ac:dyDescent="0.25">
      <c r="A20" s="1" t="s">
        <v>63</v>
      </c>
      <c r="B20" t="s">
        <v>9</v>
      </c>
      <c r="C20">
        <v>397000</v>
      </c>
      <c r="D20" t="s">
        <v>16</v>
      </c>
      <c r="E20">
        <v>2021</v>
      </c>
      <c r="F20">
        <v>55</v>
      </c>
      <c r="G20">
        <v>0</v>
      </c>
      <c r="H20">
        <v>61501</v>
      </c>
      <c r="I20">
        <v>52</v>
      </c>
      <c r="J20">
        <v>32233</v>
      </c>
      <c r="K20">
        <v>47412</v>
      </c>
      <c r="L20">
        <v>1.93</v>
      </c>
      <c r="M20">
        <v>98.26</v>
      </c>
      <c r="N20" s="1">
        <v>1.69</v>
      </c>
      <c r="O20">
        <v>74.06</v>
      </c>
      <c r="P20">
        <v>50.42</v>
      </c>
    </row>
    <row r="21" spans="1:16" x14ac:dyDescent="0.25">
      <c r="A21" s="1" t="s">
        <v>63</v>
      </c>
      <c r="B21" t="s">
        <v>9</v>
      </c>
      <c r="C21">
        <v>397000</v>
      </c>
      <c r="D21" t="s">
        <v>17</v>
      </c>
      <c r="E21">
        <v>2021</v>
      </c>
      <c r="F21">
        <v>30</v>
      </c>
      <c r="G21">
        <v>0</v>
      </c>
      <c r="H21">
        <v>45880</v>
      </c>
      <c r="I21">
        <v>35</v>
      </c>
      <c r="J21">
        <v>4273</v>
      </c>
      <c r="K21">
        <v>46943</v>
      </c>
      <c r="L21">
        <v>1.93</v>
      </c>
      <c r="M21">
        <v>98.26</v>
      </c>
      <c r="N21" s="1">
        <v>1.69</v>
      </c>
      <c r="O21">
        <v>74.06</v>
      </c>
      <c r="P21">
        <v>50.42</v>
      </c>
    </row>
    <row r="22" spans="1:16" x14ac:dyDescent="0.25">
      <c r="A22" s="1" t="s">
        <v>64</v>
      </c>
      <c r="B22" t="s">
        <v>22</v>
      </c>
      <c r="C22">
        <v>52221000</v>
      </c>
      <c r="D22" t="s">
        <v>10</v>
      </c>
      <c r="E22">
        <v>2020</v>
      </c>
      <c r="F22">
        <v>44</v>
      </c>
      <c r="G22">
        <v>0</v>
      </c>
      <c r="H22">
        <v>0</v>
      </c>
      <c r="I22">
        <v>1</v>
      </c>
      <c r="J22">
        <v>0</v>
      </c>
      <c r="K22">
        <v>0</v>
      </c>
      <c r="L22">
        <v>3.96</v>
      </c>
      <c r="M22">
        <v>99.09</v>
      </c>
      <c r="N22" s="1">
        <v>0.7</v>
      </c>
      <c r="O22">
        <v>63.15</v>
      </c>
      <c r="P22">
        <v>39.020000000000003</v>
      </c>
    </row>
    <row r="23" spans="1:16" x14ac:dyDescent="0.25">
      <c r="A23" s="1" t="s">
        <v>64</v>
      </c>
      <c r="B23" t="s">
        <v>22</v>
      </c>
      <c r="C23">
        <v>52221000</v>
      </c>
      <c r="D23" t="s">
        <v>11</v>
      </c>
      <c r="E23">
        <v>2020</v>
      </c>
      <c r="F23">
        <v>1359</v>
      </c>
      <c r="G23">
        <v>31</v>
      </c>
      <c r="H23">
        <v>94558</v>
      </c>
      <c r="I23">
        <v>320</v>
      </c>
      <c r="J23">
        <v>0</v>
      </c>
      <c r="K23">
        <v>0</v>
      </c>
      <c r="L23">
        <v>3.96</v>
      </c>
      <c r="M23">
        <v>99.09</v>
      </c>
      <c r="N23" s="1">
        <v>0.7</v>
      </c>
      <c r="O23">
        <v>63.15</v>
      </c>
      <c r="P23">
        <v>39.020000000000003</v>
      </c>
    </row>
    <row r="24" spans="1:16" x14ac:dyDescent="0.25">
      <c r="A24" s="1" t="s">
        <v>64</v>
      </c>
      <c r="B24" t="s">
        <v>22</v>
      </c>
      <c r="C24">
        <v>52221000</v>
      </c>
      <c r="D24" t="s">
        <v>12</v>
      </c>
      <c r="E24">
        <v>2020</v>
      </c>
      <c r="F24">
        <v>2168</v>
      </c>
      <c r="G24">
        <v>31</v>
      </c>
      <c r="H24">
        <v>278190</v>
      </c>
      <c r="I24">
        <v>2019</v>
      </c>
      <c r="J24">
        <v>0</v>
      </c>
      <c r="K24">
        <v>0</v>
      </c>
      <c r="L24">
        <v>3.96</v>
      </c>
      <c r="M24">
        <v>99.09</v>
      </c>
      <c r="N24" s="1">
        <v>0.7</v>
      </c>
      <c r="O24">
        <v>63.15</v>
      </c>
      <c r="P24">
        <v>39.020000000000003</v>
      </c>
    </row>
    <row r="25" spans="1:16" x14ac:dyDescent="0.25">
      <c r="A25" s="1" t="s">
        <v>64</v>
      </c>
      <c r="B25" t="s">
        <v>22</v>
      </c>
      <c r="C25">
        <v>52221000</v>
      </c>
      <c r="D25" t="s">
        <v>13</v>
      </c>
      <c r="E25">
        <v>2020</v>
      </c>
      <c r="F25">
        <v>11024</v>
      </c>
      <c r="G25">
        <v>125</v>
      </c>
      <c r="H25">
        <v>517442</v>
      </c>
      <c r="I25">
        <v>4171</v>
      </c>
      <c r="J25">
        <v>0</v>
      </c>
      <c r="K25">
        <v>0</v>
      </c>
      <c r="L25">
        <v>3.96</v>
      </c>
      <c r="M25">
        <v>99.09</v>
      </c>
      <c r="N25" s="1">
        <v>0.7</v>
      </c>
      <c r="O25">
        <v>63.15</v>
      </c>
      <c r="P25">
        <v>39.020000000000003</v>
      </c>
    </row>
    <row r="26" spans="1:16" x14ac:dyDescent="0.25">
      <c r="A26" s="1" t="s">
        <v>64</v>
      </c>
      <c r="B26" t="s">
        <v>22</v>
      </c>
      <c r="C26">
        <v>52221000</v>
      </c>
      <c r="D26" t="s">
        <v>14</v>
      </c>
      <c r="E26">
        <v>2020</v>
      </c>
      <c r="F26">
        <v>126338</v>
      </c>
      <c r="G26">
        <v>1162</v>
      </c>
      <c r="H26">
        <v>1061586</v>
      </c>
      <c r="I26">
        <v>57353</v>
      </c>
      <c r="J26">
        <v>0</v>
      </c>
      <c r="K26">
        <v>0</v>
      </c>
      <c r="L26">
        <v>3.96</v>
      </c>
      <c r="M26">
        <v>99.09</v>
      </c>
      <c r="N26" s="1">
        <v>0.7</v>
      </c>
      <c r="O26">
        <v>63.15</v>
      </c>
      <c r="P26">
        <v>39.020000000000003</v>
      </c>
    </row>
    <row r="27" spans="1:16" x14ac:dyDescent="0.25">
      <c r="A27" s="1" t="s">
        <v>64</v>
      </c>
      <c r="B27" t="s">
        <v>22</v>
      </c>
      <c r="C27">
        <v>52221000</v>
      </c>
      <c r="D27" t="s">
        <v>15</v>
      </c>
      <c r="E27">
        <v>2020</v>
      </c>
      <c r="F27">
        <v>293838</v>
      </c>
      <c r="G27">
        <v>2620</v>
      </c>
      <c r="H27">
        <v>1771136</v>
      </c>
      <c r="I27">
        <v>266662</v>
      </c>
      <c r="J27">
        <v>0</v>
      </c>
      <c r="K27">
        <v>0</v>
      </c>
      <c r="L27">
        <v>3.96</v>
      </c>
      <c r="M27">
        <v>99.09</v>
      </c>
      <c r="N27" s="1">
        <v>0.7</v>
      </c>
      <c r="O27">
        <v>63.15</v>
      </c>
      <c r="P27">
        <v>39.020000000000003</v>
      </c>
    </row>
    <row r="28" spans="1:16" x14ac:dyDescent="0.25">
      <c r="A28" s="1" t="s">
        <v>64</v>
      </c>
      <c r="B28" t="s">
        <v>22</v>
      </c>
      <c r="C28">
        <v>52221000</v>
      </c>
      <c r="D28" t="s">
        <v>16</v>
      </c>
      <c r="E28">
        <v>2020</v>
      </c>
      <c r="F28">
        <v>258713</v>
      </c>
      <c r="G28">
        <v>1859</v>
      </c>
      <c r="H28">
        <v>2083646</v>
      </c>
      <c r="I28">
        <v>298685</v>
      </c>
      <c r="J28">
        <v>0</v>
      </c>
      <c r="K28">
        <v>0</v>
      </c>
      <c r="L28">
        <v>3.96</v>
      </c>
      <c r="M28">
        <v>99.09</v>
      </c>
      <c r="N28" s="1">
        <v>0.7</v>
      </c>
      <c r="O28">
        <v>63.15</v>
      </c>
      <c r="P28">
        <v>39.020000000000003</v>
      </c>
    </row>
    <row r="29" spans="1:16" x14ac:dyDescent="0.25">
      <c r="A29" s="1" t="s">
        <v>64</v>
      </c>
      <c r="B29" t="s">
        <v>22</v>
      </c>
      <c r="C29">
        <v>52221000</v>
      </c>
      <c r="D29" t="s">
        <v>17</v>
      </c>
      <c r="E29">
        <v>2020</v>
      </c>
      <c r="F29">
        <v>129864</v>
      </c>
      <c r="G29">
        <v>862</v>
      </c>
      <c r="H29">
        <v>2222347</v>
      </c>
      <c r="I29">
        <v>162872</v>
      </c>
      <c r="J29">
        <v>0</v>
      </c>
      <c r="K29">
        <v>0</v>
      </c>
      <c r="L29">
        <v>3.96</v>
      </c>
      <c r="M29">
        <v>99.09</v>
      </c>
      <c r="N29" s="1">
        <v>0.7</v>
      </c>
      <c r="O29">
        <v>63.15</v>
      </c>
      <c r="P29">
        <v>39.020000000000003</v>
      </c>
    </row>
    <row r="30" spans="1:16" x14ac:dyDescent="0.25">
      <c r="A30" s="1" t="s">
        <v>64</v>
      </c>
      <c r="B30" t="s">
        <v>22</v>
      </c>
      <c r="C30">
        <v>52221000</v>
      </c>
      <c r="D30" t="s">
        <v>18</v>
      </c>
      <c r="E30">
        <v>2020</v>
      </c>
      <c r="F30">
        <v>44716</v>
      </c>
      <c r="G30">
        <v>302</v>
      </c>
      <c r="H30">
        <v>2028949</v>
      </c>
      <c r="I30">
        <v>61149</v>
      </c>
      <c r="J30">
        <v>0</v>
      </c>
      <c r="K30">
        <v>0</v>
      </c>
      <c r="L30">
        <v>3.96</v>
      </c>
      <c r="M30">
        <v>99.09</v>
      </c>
      <c r="N30" s="1">
        <v>0.7</v>
      </c>
      <c r="O30">
        <v>63.15</v>
      </c>
      <c r="P30">
        <v>39.020000000000003</v>
      </c>
    </row>
    <row r="31" spans="1:16" x14ac:dyDescent="0.25">
      <c r="A31" s="1" t="s">
        <v>64</v>
      </c>
      <c r="B31" t="s">
        <v>22</v>
      </c>
      <c r="C31">
        <v>52221000</v>
      </c>
      <c r="D31" t="s">
        <v>19</v>
      </c>
      <c r="E31">
        <v>2020</v>
      </c>
      <c r="F31">
        <v>14222</v>
      </c>
      <c r="G31">
        <v>116</v>
      </c>
      <c r="H31">
        <v>1767712</v>
      </c>
      <c r="I31">
        <v>18684</v>
      </c>
      <c r="J31">
        <v>0</v>
      </c>
      <c r="K31">
        <v>0</v>
      </c>
      <c r="L31">
        <v>3.96</v>
      </c>
      <c r="M31">
        <v>99.09</v>
      </c>
      <c r="N31" s="1">
        <v>0.7</v>
      </c>
      <c r="O31">
        <v>63.15</v>
      </c>
      <c r="P31">
        <v>39.020000000000003</v>
      </c>
    </row>
    <row r="32" spans="1:16" x14ac:dyDescent="0.25">
      <c r="A32" s="1" t="s">
        <v>64</v>
      </c>
      <c r="B32" t="s">
        <v>22</v>
      </c>
      <c r="C32">
        <v>52221000</v>
      </c>
      <c r="D32" t="s">
        <v>20</v>
      </c>
      <c r="E32">
        <v>2021</v>
      </c>
      <c r="F32">
        <v>5550</v>
      </c>
      <c r="G32">
        <v>45</v>
      </c>
      <c r="H32">
        <v>1312306</v>
      </c>
      <c r="I32">
        <v>7489</v>
      </c>
      <c r="J32">
        <v>187252</v>
      </c>
      <c r="K32">
        <v>0</v>
      </c>
      <c r="L32">
        <v>3.96</v>
      </c>
      <c r="M32">
        <v>99.09</v>
      </c>
      <c r="N32" s="1">
        <v>0.7</v>
      </c>
      <c r="O32">
        <v>63.15</v>
      </c>
      <c r="P32">
        <v>39.020000000000003</v>
      </c>
    </row>
    <row r="33" spans="1:16" x14ac:dyDescent="0.25">
      <c r="A33" s="1" t="s">
        <v>64</v>
      </c>
      <c r="B33" t="s">
        <v>22</v>
      </c>
      <c r="C33">
        <v>52221000</v>
      </c>
      <c r="D33" t="s">
        <v>21</v>
      </c>
      <c r="E33">
        <v>2021</v>
      </c>
      <c r="F33">
        <v>2080</v>
      </c>
      <c r="G33">
        <v>16</v>
      </c>
      <c r="H33">
        <v>816259</v>
      </c>
      <c r="I33">
        <v>2624</v>
      </c>
      <c r="J33">
        <v>342355</v>
      </c>
      <c r="K33">
        <v>139337</v>
      </c>
      <c r="L33">
        <v>3.96</v>
      </c>
      <c r="M33">
        <v>99.09</v>
      </c>
      <c r="N33" s="1">
        <v>0.7</v>
      </c>
      <c r="O33">
        <v>63.15</v>
      </c>
      <c r="P33">
        <v>39.020000000000003</v>
      </c>
    </row>
    <row r="34" spans="1:16" x14ac:dyDescent="0.25">
      <c r="A34" s="1" t="s">
        <v>64</v>
      </c>
      <c r="B34" t="s">
        <v>22</v>
      </c>
      <c r="C34">
        <v>52221000</v>
      </c>
      <c r="D34" t="s">
        <v>10</v>
      </c>
      <c r="E34">
        <v>2021</v>
      </c>
      <c r="F34">
        <v>12073</v>
      </c>
      <c r="G34">
        <v>48</v>
      </c>
      <c r="H34">
        <v>1129048</v>
      </c>
      <c r="I34">
        <v>5405</v>
      </c>
      <c r="J34">
        <v>1682209</v>
      </c>
      <c r="K34">
        <v>254016</v>
      </c>
      <c r="L34">
        <v>3.96</v>
      </c>
      <c r="M34">
        <v>99.09</v>
      </c>
      <c r="N34" s="1">
        <v>0.7</v>
      </c>
      <c r="O34">
        <v>63.15</v>
      </c>
      <c r="P34">
        <v>39.020000000000003</v>
      </c>
    </row>
    <row r="35" spans="1:16" x14ac:dyDescent="0.25">
      <c r="A35" s="1" t="s">
        <v>64</v>
      </c>
      <c r="B35" t="s">
        <v>22</v>
      </c>
      <c r="C35">
        <v>52221000</v>
      </c>
      <c r="D35" t="s">
        <v>11</v>
      </c>
      <c r="E35">
        <v>2021</v>
      </c>
      <c r="F35">
        <v>199701</v>
      </c>
      <c r="G35">
        <v>775</v>
      </c>
      <c r="H35">
        <v>1307181</v>
      </c>
      <c r="I35">
        <v>83284</v>
      </c>
      <c r="J35">
        <v>2900737</v>
      </c>
      <c r="K35">
        <v>1073911</v>
      </c>
      <c r="L35">
        <v>3.96</v>
      </c>
      <c r="M35">
        <v>99.09</v>
      </c>
      <c r="N35" s="1">
        <v>0.7</v>
      </c>
      <c r="O35">
        <v>63.15</v>
      </c>
      <c r="P35">
        <v>39.020000000000003</v>
      </c>
    </row>
    <row r="36" spans="1:16" x14ac:dyDescent="0.25">
      <c r="A36" s="1" t="s">
        <v>64</v>
      </c>
      <c r="B36" t="s">
        <v>22</v>
      </c>
      <c r="C36">
        <v>52221000</v>
      </c>
      <c r="D36" t="s">
        <v>12</v>
      </c>
      <c r="E36">
        <v>2021</v>
      </c>
      <c r="F36">
        <v>591395</v>
      </c>
      <c r="G36">
        <v>2938</v>
      </c>
      <c r="H36">
        <v>2865944</v>
      </c>
      <c r="I36">
        <v>557642</v>
      </c>
      <c r="J36">
        <v>2238415</v>
      </c>
      <c r="K36">
        <v>1045115</v>
      </c>
      <c r="L36">
        <v>3.96</v>
      </c>
      <c r="M36">
        <v>99.09</v>
      </c>
      <c r="N36" s="1">
        <v>0.7</v>
      </c>
      <c r="O36">
        <v>63.15</v>
      </c>
      <c r="P36">
        <v>39.020000000000003</v>
      </c>
    </row>
    <row r="37" spans="1:16" x14ac:dyDescent="0.25">
      <c r="A37" s="1" t="s">
        <v>64</v>
      </c>
      <c r="B37" t="s">
        <v>22</v>
      </c>
      <c r="C37">
        <v>52221000</v>
      </c>
      <c r="D37" t="s">
        <v>13</v>
      </c>
      <c r="E37">
        <v>2021</v>
      </c>
      <c r="F37">
        <v>196428</v>
      </c>
      <c r="G37">
        <v>1776</v>
      </c>
      <c r="H37">
        <v>2737314</v>
      </c>
      <c r="I37">
        <v>310109</v>
      </c>
      <c r="J37">
        <v>5237401</v>
      </c>
      <c r="K37">
        <v>603822</v>
      </c>
      <c r="L37">
        <v>3.96</v>
      </c>
      <c r="M37">
        <v>99.09</v>
      </c>
      <c r="N37" s="1">
        <v>0.7</v>
      </c>
      <c r="O37">
        <v>63.15</v>
      </c>
      <c r="P37">
        <v>39.020000000000003</v>
      </c>
    </row>
    <row r="38" spans="1:16" x14ac:dyDescent="0.25">
      <c r="A38" s="1" t="s">
        <v>64</v>
      </c>
      <c r="B38" t="s">
        <v>22</v>
      </c>
      <c r="C38">
        <v>52221000</v>
      </c>
      <c r="D38" t="s">
        <v>14</v>
      </c>
      <c r="E38">
        <v>2021</v>
      </c>
      <c r="F38">
        <v>76662</v>
      </c>
      <c r="G38">
        <v>671</v>
      </c>
      <c r="H38">
        <v>2569425</v>
      </c>
      <c r="I38">
        <v>93149</v>
      </c>
      <c r="J38">
        <v>3697974</v>
      </c>
      <c r="K38">
        <v>2458155</v>
      </c>
      <c r="L38">
        <v>3.96</v>
      </c>
      <c r="M38">
        <v>99.09</v>
      </c>
      <c r="N38">
        <v>0.7</v>
      </c>
      <c r="O38">
        <v>63.15</v>
      </c>
      <c r="P38">
        <v>39.020000000000003</v>
      </c>
    </row>
    <row r="39" spans="1:16" x14ac:dyDescent="0.25">
      <c r="A39" s="1" t="s">
        <v>64</v>
      </c>
      <c r="B39" t="s">
        <v>22</v>
      </c>
      <c r="C39">
        <v>52221000</v>
      </c>
      <c r="D39" t="s">
        <v>15</v>
      </c>
      <c r="E39">
        <v>2021</v>
      </c>
      <c r="F39">
        <v>47941</v>
      </c>
      <c r="G39">
        <v>480</v>
      </c>
      <c r="H39">
        <v>2066271</v>
      </c>
      <c r="I39">
        <v>53948</v>
      </c>
      <c r="J39">
        <v>5698762</v>
      </c>
      <c r="K39">
        <v>3019979</v>
      </c>
      <c r="L39">
        <v>3.96</v>
      </c>
      <c r="M39">
        <v>99.09</v>
      </c>
      <c r="N39">
        <v>0.7</v>
      </c>
      <c r="O39">
        <v>63.15</v>
      </c>
      <c r="P39">
        <v>39.020000000000003</v>
      </c>
    </row>
    <row r="40" spans="1:16" x14ac:dyDescent="0.25">
      <c r="A40" s="1" t="s">
        <v>64</v>
      </c>
      <c r="B40" t="s">
        <v>22</v>
      </c>
      <c r="C40">
        <v>52221000</v>
      </c>
      <c r="D40" t="s">
        <v>16</v>
      </c>
      <c r="E40">
        <v>2021</v>
      </c>
      <c r="F40">
        <v>36208</v>
      </c>
      <c r="G40">
        <v>319</v>
      </c>
      <c r="H40">
        <v>1664390</v>
      </c>
      <c r="I40">
        <v>39079</v>
      </c>
      <c r="J40">
        <v>5405420</v>
      </c>
      <c r="K40">
        <v>5111998</v>
      </c>
      <c r="L40">
        <v>3.96</v>
      </c>
      <c r="M40">
        <v>99.09</v>
      </c>
      <c r="N40">
        <v>0.7</v>
      </c>
      <c r="O40">
        <v>63.15</v>
      </c>
      <c r="P40">
        <v>39.020000000000003</v>
      </c>
    </row>
    <row r="41" spans="1:16" x14ac:dyDescent="0.25">
      <c r="A41" s="1" t="s">
        <v>64</v>
      </c>
      <c r="B41" t="s">
        <v>22</v>
      </c>
      <c r="C41">
        <v>52221000</v>
      </c>
      <c r="D41" t="s">
        <v>17</v>
      </c>
      <c r="E41">
        <v>2021</v>
      </c>
      <c r="F41">
        <v>16126</v>
      </c>
      <c r="G41">
        <v>197</v>
      </c>
      <c r="H41">
        <v>1225083</v>
      </c>
      <c r="I41">
        <v>23077</v>
      </c>
      <c r="J41">
        <v>5586444</v>
      </c>
      <c r="K41">
        <v>6668848</v>
      </c>
      <c r="L41">
        <v>3.96</v>
      </c>
      <c r="M41">
        <v>99.09</v>
      </c>
      <c r="N41">
        <v>0.7</v>
      </c>
      <c r="O41">
        <v>63.15</v>
      </c>
      <c r="P41">
        <v>39.020000000000003</v>
      </c>
    </row>
    <row r="42" spans="1:16" x14ac:dyDescent="0.25">
      <c r="A42" s="1" t="s">
        <v>65</v>
      </c>
      <c r="B42" t="s">
        <v>23</v>
      </c>
      <c r="C42">
        <v>1504000</v>
      </c>
      <c r="D42" t="s">
        <v>11</v>
      </c>
      <c r="E42">
        <v>2020</v>
      </c>
      <c r="F42">
        <v>1</v>
      </c>
      <c r="G42">
        <v>0</v>
      </c>
      <c r="H42">
        <v>694</v>
      </c>
      <c r="I42">
        <v>1</v>
      </c>
      <c r="J42">
        <v>0</v>
      </c>
      <c r="K42">
        <v>0</v>
      </c>
      <c r="L42">
        <v>3.67</v>
      </c>
      <c r="M42">
        <v>99.31</v>
      </c>
      <c r="N42">
        <v>0.51</v>
      </c>
      <c r="O42">
        <v>51.32</v>
      </c>
      <c r="P42">
        <v>35.54</v>
      </c>
    </row>
    <row r="43" spans="1:16" x14ac:dyDescent="0.25">
      <c r="A43" s="1" t="s">
        <v>65</v>
      </c>
      <c r="B43" t="s">
        <v>23</v>
      </c>
      <c r="C43">
        <v>1504000</v>
      </c>
      <c r="D43" t="s">
        <v>12</v>
      </c>
      <c r="E43">
        <v>2020</v>
      </c>
      <c r="F43">
        <v>3</v>
      </c>
      <c r="G43">
        <v>0</v>
      </c>
      <c r="H43">
        <v>7589</v>
      </c>
      <c r="I43">
        <v>0</v>
      </c>
      <c r="J43">
        <v>0</v>
      </c>
      <c r="K43">
        <v>0</v>
      </c>
      <c r="L43">
        <v>3.67</v>
      </c>
      <c r="M43">
        <v>99.31</v>
      </c>
      <c r="N43">
        <v>0.51</v>
      </c>
      <c r="O43">
        <v>51.32</v>
      </c>
      <c r="P43">
        <v>35.54</v>
      </c>
    </row>
    <row r="44" spans="1:16" x14ac:dyDescent="0.25">
      <c r="A44" s="1" t="s">
        <v>65</v>
      </c>
      <c r="B44" t="s">
        <v>23</v>
      </c>
      <c r="C44">
        <v>1504000</v>
      </c>
      <c r="D44" t="s">
        <v>13</v>
      </c>
      <c r="E44">
        <v>2020</v>
      </c>
      <c r="F44">
        <v>187</v>
      </c>
      <c r="G44">
        <v>1</v>
      </c>
      <c r="H44">
        <v>15954</v>
      </c>
      <c r="I44">
        <v>61</v>
      </c>
      <c r="J44">
        <v>0</v>
      </c>
      <c r="K44">
        <v>0</v>
      </c>
      <c r="L44">
        <v>3.67</v>
      </c>
      <c r="M44">
        <v>99.31</v>
      </c>
      <c r="N44">
        <v>0.51</v>
      </c>
      <c r="O44">
        <v>51.32</v>
      </c>
      <c r="P44">
        <v>35.54</v>
      </c>
    </row>
    <row r="45" spans="1:16" x14ac:dyDescent="0.25">
      <c r="A45" s="1" t="s">
        <v>65</v>
      </c>
      <c r="B45" t="s">
        <v>23</v>
      </c>
      <c r="C45">
        <v>1504000</v>
      </c>
      <c r="D45" t="s">
        <v>14</v>
      </c>
      <c r="E45">
        <v>2020</v>
      </c>
      <c r="F45">
        <v>1400</v>
      </c>
      <c r="G45">
        <v>2</v>
      </c>
      <c r="H45">
        <v>57628</v>
      </c>
      <c r="I45">
        <v>856</v>
      </c>
      <c r="J45">
        <v>0</v>
      </c>
      <c r="K45">
        <v>0</v>
      </c>
      <c r="L45">
        <v>3.67</v>
      </c>
      <c r="M45">
        <v>99.31</v>
      </c>
      <c r="N45">
        <v>0.51</v>
      </c>
      <c r="O45">
        <v>51.32</v>
      </c>
      <c r="P45">
        <v>35.54</v>
      </c>
    </row>
    <row r="46" spans="1:16" x14ac:dyDescent="0.25">
      <c r="A46" s="1" t="s">
        <v>65</v>
      </c>
      <c r="B46" t="s">
        <v>23</v>
      </c>
      <c r="C46">
        <v>1504000</v>
      </c>
      <c r="D46" t="s">
        <v>15</v>
      </c>
      <c r="E46">
        <v>2020</v>
      </c>
      <c r="F46">
        <v>2521</v>
      </c>
      <c r="G46">
        <v>4</v>
      </c>
      <c r="H46">
        <v>85750</v>
      </c>
      <c r="I46">
        <v>1967</v>
      </c>
      <c r="J46">
        <v>0</v>
      </c>
      <c r="K46">
        <v>0</v>
      </c>
      <c r="L46">
        <v>3.67</v>
      </c>
      <c r="M46">
        <v>99.31</v>
      </c>
      <c r="N46">
        <v>0.51</v>
      </c>
      <c r="O46">
        <v>51.32</v>
      </c>
      <c r="P46">
        <v>35.54</v>
      </c>
    </row>
    <row r="47" spans="1:16" x14ac:dyDescent="0.25">
      <c r="A47" s="1" t="s">
        <v>65</v>
      </c>
      <c r="B47" t="s">
        <v>23</v>
      </c>
      <c r="C47">
        <v>1504000</v>
      </c>
      <c r="D47" t="s">
        <v>16</v>
      </c>
      <c r="E47">
        <v>2020</v>
      </c>
      <c r="F47">
        <v>5684</v>
      </c>
      <c r="G47">
        <v>9</v>
      </c>
      <c r="H47">
        <v>80824</v>
      </c>
      <c r="I47">
        <v>4005</v>
      </c>
      <c r="J47">
        <v>0</v>
      </c>
      <c r="K47">
        <v>0</v>
      </c>
      <c r="L47">
        <v>3.67</v>
      </c>
      <c r="M47">
        <v>99.31</v>
      </c>
      <c r="N47">
        <v>0.51</v>
      </c>
      <c r="O47">
        <v>51.32</v>
      </c>
      <c r="P47">
        <v>35.54</v>
      </c>
    </row>
    <row r="48" spans="1:16" x14ac:dyDescent="0.25">
      <c r="A48" s="1" t="s">
        <v>65</v>
      </c>
      <c r="B48" t="s">
        <v>23</v>
      </c>
      <c r="C48">
        <v>1504000</v>
      </c>
      <c r="D48" t="s">
        <v>17</v>
      </c>
      <c r="E48">
        <v>2020</v>
      </c>
      <c r="F48">
        <v>5056</v>
      </c>
      <c r="G48">
        <v>21</v>
      </c>
      <c r="H48">
        <v>70040</v>
      </c>
      <c r="I48">
        <v>6069</v>
      </c>
      <c r="J48">
        <v>0</v>
      </c>
      <c r="K48">
        <v>0</v>
      </c>
      <c r="L48">
        <v>3.67</v>
      </c>
      <c r="M48">
        <v>99.31</v>
      </c>
      <c r="N48">
        <v>0.51</v>
      </c>
      <c r="O48">
        <v>51.32</v>
      </c>
      <c r="P48">
        <v>35.54</v>
      </c>
    </row>
    <row r="49" spans="1:16" x14ac:dyDescent="0.25">
      <c r="A49" s="1" t="s">
        <v>65</v>
      </c>
      <c r="B49" t="s">
        <v>23</v>
      </c>
      <c r="C49">
        <v>1504000</v>
      </c>
      <c r="D49" t="s">
        <v>18</v>
      </c>
      <c r="E49">
        <v>2020</v>
      </c>
      <c r="F49">
        <v>1430</v>
      </c>
      <c r="G49">
        <v>17</v>
      </c>
      <c r="H49">
        <v>40644</v>
      </c>
      <c r="I49">
        <v>2452</v>
      </c>
      <c r="J49">
        <v>0</v>
      </c>
      <c r="K49">
        <v>0</v>
      </c>
      <c r="L49">
        <v>3.67</v>
      </c>
      <c r="M49">
        <v>99.31</v>
      </c>
      <c r="N49">
        <v>0.51</v>
      </c>
      <c r="O49">
        <v>51.32</v>
      </c>
      <c r="P49">
        <v>35.54</v>
      </c>
    </row>
    <row r="50" spans="1:16" x14ac:dyDescent="0.25">
      <c r="A50" s="1" t="s">
        <v>65</v>
      </c>
      <c r="B50" t="s">
        <v>23</v>
      </c>
      <c r="C50">
        <v>1504000</v>
      </c>
      <c r="D50" t="s">
        <v>19</v>
      </c>
      <c r="E50">
        <v>2020</v>
      </c>
      <c r="F50">
        <v>437</v>
      </c>
      <c r="G50">
        <v>2</v>
      </c>
      <c r="H50">
        <v>19028</v>
      </c>
      <c r="I50">
        <v>1153</v>
      </c>
      <c r="J50">
        <v>0</v>
      </c>
      <c r="K50">
        <v>0</v>
      </c>
      <c r="L50">
        <v>3.67</v>
      </c>
      <c r="M50">
        <v>99.31</v>
      </c>
      <c r="N50">
        <v>0.51</v>
      </c>
      <c r="O50">
        <v>51.32</v>
      </c>
      <c r="P50">
        <v>35.54</v>
      </c>
    </row>
    <row r="51" spans="1:16" x14ac:dyDescent="0.25">
      <c r="A51" s="1" t="s">
        <v>65</v>
      </c>
      <c r="B51" t="s">
        <v>23</v>
      </c>
      <c r="C51">
        <v>1504000</v>
      </c>
      <c r="D51" t="s">
        <v>20</v>
      </c>
      <c r="E51">
        <v>2021</v>
      </c>
      <c r="F51">
        <v>109</v>
      </c>
      <c r="G51">
        <v>0</v>
      </c>
      <c r="H51">
        <v>14060</v>
      </c>
      <c r="I51">
        <v>195</v>
      </c>
      <c r="J51">
        <v>9651</v>
      </c>
      <c r="K51">
        <v>0</v>
      </c>
      <c r="L51">
        <v>3.67</v>
      </c>
      <c r="M51">
        <v>99.31</v>
      </c>
      <c r="N51">
        <v>0.51</v>
      </c>
      <c r="O51">
        <v>51.32</v>
      </c>
      <c r="P51">
        <v>35.54</v>
      </c>
    </row>
    <row r="52" spans="1:16" x14ac:dyDescent="0.25">
      <c r="A52" s="1" t="s">
        <v>65</v>
      </c>
      <c r="B52" t="s">
        <v>23</v>
      </c>
      <c r="C52">
        <v>1504000</v>
      </c>
      <c r="D52" t="s">
        <v>21</v>
      </c>
      <c r="E52">
        <v>2021</v>
      </c>
      <c r="F52">
        <v>8</v>
      </c>
      <c r="G52">
        <v>0</v>
      </c>
      <c r="H52">
        <v>13593</v>
      </c>
      <c r="I52">
        <v>21</v>
      </c>
      <c r="J52">
        <v>15728</v>
      </c>
      <c r="K52">
        <v>6741</v>
      </c>
      <c r="L52">
        <v>3.67</v>
      </c>
      <c r="M52">
        <v>99.31</v>
      </c>
      <c r="N52">
        <v>0.51</v>
      </c>
      <c r="O52">
        <v>51.32</v>
      </c>
      <c r="P52">
        <v>35.54</v>
      </c>
    </row>
    <row r="53" spans="1:16" x14ac:dyDescent="0.25">
      <c r="A53" s="1" t="s">
        <v>65</v>
      </c>
      <c r="B53" t="s">
        <v>23</v>
      </c>
      <c r="C53">
        <v>1504000</v>
      </c>
      <c r="D53" t="s">
        <v>10</v>
      </c>
      <c r="E53">
        <v>2021</v>
      </c>
      <c r="F53">
        <v>9</v>
      </c>
      <c r="G53">
        <v>0</v>
      </c>
      <c r="H53">
        <v>8159</v>
      </c>
      <c r="I53">
        <v>5</v>
      </c>
      <c r="J53">
        <v>40572</v>
      </c>
      <c r="K53">
        <v>13197</v>
      </c>
      <c r="L53">
        <v>3.67</v>
      </c>
      <c r="M53">
        <v>99.31</v>
      </c>
      <c r="N53">
        <v>0.51</v>
      </c>
      <c r="O53">
        <v>51.32</v>
      </c>
      <c r="P53">
        <v>35.54</v>
      </c>
    </row>
    <row r="54" spans="1:16" x14ac:dyDescent="0.25">
      <c r="A54" s="1" t="s">
        <v>65</v>
      </c>
      <c r="B54" t="s">
        <v>23</v>
      </c>
      <c r="C54">
        <v>1504000</v>
      </c>
      <c r="D54" t="s">
        <v>11</v>
      </c>
      <c r="E54">
        <v>2021</v>
      </c>
      <c r="F54">
        <v>1574</v>
      </c>
      <c r="G54">
        <v>3</v>
      </c>
      <c r="H54">
        <v>39943</v>
      </c>
      <c r="I54">
        <v>349</v>
      </c>
      <c r="J54">
        <v>121208</v>
      </c>
      <c r="K54">
        <v>34386</v>
      </c>
      <c r="L54">
        <v>3.67</v>
      </c>
      <c r="M54">
        <v>99.31</v>
      </c>
      <c r="N54">
        <v>0.51</v>
      </c>
      <c r="O54">
        <v>51.32</v>
      </c>
      <c r="P54">
        <v>35.54</v>
      </c>
    </row>
    <row r="55" spans="1:16" x14ac:dyDescent="0.25">
      <c r="A55" s="1" t="s">
        <v>65</v>
      </c>
      <c r="B55" t="s">
        <v>23</v>
      </c>
      <c r="C55">
        <v>1504000</v>
      </c>
      <c r="D55" t="s">
        <v>12</v>
      </c>
      <c r="E55">
        <v>2021</v>
      </c>
      <c r="F55">
        <v>8853</v>
      </c>
      <c r="G55">
        <v>56</v>
      </c>
      <c r="H55">
        <v>131999</v>
      </c>
      <c r="I55">
        <v>6268</v>
      </c>
      <c r="J55">
        <v>68430</v>
      </c>
      <c r="K55">
        <v>24005</v>
      </c>
      <c r="L55">
        <v>3.67</v>
      </c>
      <c r="M55">
        <v>99.31</v>
      </c>
      <c r="N55">
        <v>0.51</v>
      </c>
      <c r="O55">
        <v>51.32</v>
      </c>
      <c r="P55">
        <v>35.54</v>
      </c>
    </row>
    <row r="56" spans="1:16" x14ac:dyDescent="0.25">
      <c r="A56" s="1" t="s">
        <v>65</v>
      </c>
      <c r="B56" t="s">
        <v>23</v>
      </c>
      <c r="C56">
        <v>1504000</v>
      </c>
      <c r="D56" t="s">
        <v>13</v>
      </c>
      <c r="E56">
        <v>2021</v>
      </c>
      <c r="F56">
        <v>8585</v>
      </c>
      <c r="G56">
        <v>57</v>
      </c>
      <c r="H56">
        <v>179985</v>
      </c>
      <c r="I56">
        <v>9521</v>
      </c>
      <c r="J56">
        <v>253686</v>
      </c>
      <c r="K56">
        <v>6201</v>
      </c>
      <c r="L56">
        <v>3.67</v>
      </c>
      <c r="M56">
        <v>99.31</v>
      </c>
      <c r="N56">
        <v>0.51</v>
      </c>
      <c r="O56">
        <v>51.32</v>
      </c>
      <c r="P56">
        <v>35.54</v>
      </c>
    </row>
    <row r="57" spans="1:16" x14ac:dyDescent="0.25">
      <c r="A57" s="1" t="s">
        <v>65</v>
      </c>
      <c r="B57" t="s">
        <v>23</v>
      </c>
      <c r="C57">
        <v>1504000</v>
      </c>
      <c r="D57" t="s">
        <v>14</v>
      </c>
      <c r="E57">
        <v>2021</v>
      </c>
      <c r="F57">
        <v>12265</v>
      </c>
      <c r="G57">
        <v>57</v>
      </c>
      <c r="H57">
        <v>173042</v>
      </c>
      <c r="I57">
        <v>11016</v>
      </c>
      <c r="J57">
        <v>162653</v>
      </c>
      <c r="K57">
        <v>90037</v>
      </c>
      <c r="L57">
        <v>3.67</v>
      </c>
      <c r="M57">
        <v>99.31</v>
      </c>
      <c r="N57">
        <v>0.51</v>
      </c>
      <c r="O57">
        <v>51.32</v>
      </c>
      <c r="P57">
        <v>35.54</v>
      </c>
    </row>
    <row r="58" spans="1:16" x14ac:dyDescent="0.25">
      <c r="A58" s="1" t="s">
        <v>65</v>
      </c>
      <c r="B58" t="s">
        <v>23</v>
      </c>
      <c r="C58">
        <v>1504000</v>
      </c>
      <c r="D58" t="s">
        <v>15</v>
      </c>
      <c r="E58">
        <v>2021</v>
      </c>
      <c r="F58">
        <v>4909</v>
      </c>
      <c r="G58">
        <v>31</v>
      </c>
      <c r="H58">
        <v>120682</v>
      </c>
      <c r="I58">
        <v>7969</v>
      </c>
      <c r="J58">
        <v>54511</v>
      </c>
      <c r="K58">
        <v>68335</v>
      </c>
      <c r="L58">
        <v>3.67</v>
      </c>
      <c r="M58">
        <v>99.31</v>
      </c>
      <c r="N58">
        <v>0.51</v>
      </c>
      <c r="O58">
        <v>51.32</v>
      </c>
      <c r="P58">
        <v>35.54</v>
      </c>
    </row>
    <row r="59" spans="1:16" x14ac:dyDescent="0.25">
      <c r="A59" s="1" t="s">
        <v>65</v>
      </c>
      <c r="B59" t="s">
        <v>23</v>
      </c>
      <c r="C59">
        <v>1504000</v>
      </c>
      <c r="D59" t="s">
        <v>16</v>
      </c>
      <c r="E59">
        <v>2021</v>
      </c>
      <c r="F59">
        <v>1595</v>
      </c>
      <c r="G59">
        <v>16</v>
      </c>
      <c r="H59">
        <v>85905</v>
      </c>
      <c r="I59">
        <v>2023</v>
      </c>
      <c r="J59">
        <v>29433</v>
      </c>
      <c r="K59">
        <v>174863</v>
      </c>
      <c r="L59">
        <v>3.67</v>
      </c>
      <c r="M59">
        <v>99.31</v>
      </c>
      <c r="N59">
        <v>0.51</v>
      </c>
      <c r="O59">
        <v>51.32</v>
      </c>
      <c r="P59">
        <v>35.54</v>
      </c>
    </row>
    <row r="60" spans="1:16" x14ac:dyDescent="0.25">
      <c r="A60" s="1" t="s">
        <v>65</v>
      </c>
      <c r="B60" t="s">
        <v>23</v>
      </c>
      <c r="C60">
        <v>1504000</v>
      </c>
      <c r="D60" t="s">
        <v>17</v>
      </c>
      <c r="E60">
        <v>2021</v>
      </c>
      <c r="F60">
        <v>529</v>
      </c>
      <c r="G60">
        <v>4</v>
      </c>
      <c r="H60">
        <v>39917</v>
      </c>
      <c r="I60">
        <v>843</v>
      </c>
      <c r="J60">
        <v>16003</v>
      </c>
      <c r="K60">
        <v>116721</v>
      </c>
      <c r="L60">
        <v>3.67</v>
      </c>
      <c r="M60">
        <v>99.31</v>
      </c>
      <c r="N60">
        <v>0.51</v>
      </c>
      <c r="O60">
        <v>51.32</v>
      </c>
      <c r="P60">
        <v>35.54</v>
      </c>
    </row>
    <row r="61" spans="1:16" x14ac:dyDescent="0.25">
      <c r="A61" s="1" t="s">
        <v>66</v>
      </c>
      <c r="B61" t="s">
        <v>24</v>
      </c>
      <c r="C61">
        <v>34293000</v>
      </c>
      <c r="D61" t="s">
        <v>10</v>
      </c>
      <c r="E61">
        <v>2020</v>
      </c>
      <c r="F61">
        <v>1</v>
      </c>
      <c r="G61">
        <v>0</v>
      </c>
      <c r="H61">
        <v>0</v>
      </c>
      <c r="I61">
        <v>0</v>
      </c>
      <c r="J61">
        <v>0</v>
      </c>
      <c r="K61">
        <v>0</v>
      </c>
      <c r="L61">
        <v>1.78</v>
      </c>
      <c r="M61">
        <v>98.42</v>
      </c>
      <c r="N61">
        <v>0.98</v>
      </c>
      <c r="O61">
        <v>58.82</v>
      </c>
      <c r="P61">
        <v>23.53</v>
      </c>
    </row>
    <row r="62" spans="1:16" x14ac:dyDescent="0.25">
      <c r="A62" s="1" t="s">
        <v>66</v>
      </c>
      <c r="B62" t="s">
        <v>24</v>
      </c>
      <c r="C62">
        <v>34293000</v>
      </c>
      <c r="D62" t="s">
        <v>11</v>
      </c>
      <c r="E62">
        <v>2020</v>
      </c>
      <c r="F62">
        <v>42</v>
      </c>
      <c r="G62">
        <v>1</v>
      </c>
      <c r="H62">
        <v>9520</v>
      </c>
      <c r="I62">
        <v>29</v>
      </c>
      <c r="J62">
        <v>0</v>
      </c>
      <c r="K62">
        <v>0</v>
      </c>
      <c r="L62">
        <v>1.78</v>
      </c>
      <c r="M62">
        <v>98.42</v>
      </c>
      <c r="N62">
        <v>0.98</v>
      </c>
      <c r="O62">
        <v>58.82</v>
      </c>
      <c r="P62">
        <v>23.53</v>
      </c>
    </row>
    <row r="63" spans="1:16" x14ac:dyDescent="0.25">
      <c r="A63" s="1" t="s">
        <v>66</v>
      </c>
      <c r="B63" t="s">
        <v>24</v>
      </c>
      <c r="C63">
        <v>34293000</v>
      </c>
      <c r="D63" t="s">
        <v>12</v>
      </c>
      <c r="E63">
        <v>2020</v>
      </c>
      <c r="F63">
        <v>1297</v>
      </c>
      <c r="G63">
        <v>3</v>
      </c>
      <c r="H63">
        <v>99577</v>
      </c>
      <c r="I63">
        <v>157</v>
      </c>
      <c r="J63">
        <v>0</v>
      </c>
      <c r="K63">
        <v>0</v>
      </c>
      <c r="L63">
        <v>1.78</v>
      </c>
      <c r="M63">
        <v>98.42</v>
      </c>
      <c r="N63">
        <v>0.98</v>
      </c>
      <c r="O63">
        <v>58.82</v>
      </c>
      <c r="P63">
        <v>23.53</v>
      </c>
    </row>
    <row r="64" spans="1:16" x14ac:dyDescent="0.25">
      <c r="A64" s="1" t="s">
        <v>66</v>
      </c>
      <c r="B64" t="s">
        <v>24</v>
      </c>
      <c r="C64">
        <v>34293000</v>
      </c>
      <c r="D64" t="s">
        <v>13</v>
      </c>
      <c r="E64">
        <v>2020</v>
      </c>
      <c r="F64">
        <v>7068</v>
      </c>
      <c r="G64">
        <v>8</v>
      </c>
      <c r="H64">
        <v>303117</v>
      </c>
      <c r="I64">
        <v>5462</v>
      </c>
      <c r="J64">
        <v>0</v>
      </c>
      <c r="K64">
        <v>0</v>
      </c>
      <c r="L64">
        <v>1.78</v>
      </c>
      <c r="M64">
        <v>98.42</v>
      </c>
      <c r="N64">
        <v>0.98</v>
      </c>
      <c r="O64">
        <v>58.82</v>
      </c>
      <c r="P64">
        <v>23.53</v>
      </c>
    </row>
    <row r="65" spans="1:16" x14ac:dyDescent="0.25">
      <c r="A65" s="1" t="s">
        <v>66</v>
      </c>
      <c r="B65" t="s">
        <v>24</v>
      </c>
      <c r="C65">
        <v>34293000</v>
      </c>
      <c r="D65" t="s">
        <v>14</v>
      </c>
      <c r="E65">
        <v>2020</v>
      </c>
      <c r="F65">
        <v>31862</v>
      </c>
      <c r="G65">
        <v>86</v>
      </c>
      <c r="H65">
        <v>505181</v>
      </c>
      <c r="I65">
        <v>24710</v>
      </c>
      <c r="J65">
        <v>0</v>
      </c>
      <c r="K65">
        <v>0</v>
      </c>
      <c r="L65">
        <v>1.78</v>
      </c>
      <c r="M65">
        <v>98.42</v>
      </c>
      <c r="N65">
        <v>0.98</v>
      </c>
      <c r="O65">
        <v>58.82</v>
      </c>
      <c r="P65">
        <v>23.53</v>
      </c>
    </row>
    <row r="66" spans="1:16" x14ac:dyDescent="0.25">
      <c r="A66" s="1" t="s">
        <v>66</v>
      </c>
      <c r="B66" t="s">
        <v>24</v>
      </c>
      <c r="C66">
        <v>34293000</v>
      </c>
      <c r="D66" t="s">
        <v>15</v>
      </c>
      <c r="E66">
        <v>2020</v>
      </c>
      <c r="F66">
        <v>68771</v>
      </c>
      <c r="G66">
        <v>208</v>
      </c>
      <c r="H66">
        <v>1345432</v>
      </c>
      <c r="I66">
        <v>55101</v>
      </c>
      <c r="J66">
        <v>0</v>
      </c>
      <c r="K66">
        <v>0</v>
      </c>
      <c r="L66">
        <v>1.78</v>
      </c>
      <c r="M66">
        <v>98.42</v>
      </c>
      <c r="N66">
        <v>0.98</v>
      </c>
      <c r="O66">
        <v>58.82</v>
      </c>
      <c r="P66">
        <v>23.53</v>
      </c>
    </row>
    <row r="67" spans="1:16" x14ac:dyDescent="0.25">
      <c r="A67" s="1" t="s">
        <v>66</v>
      </c>
      <c r="B67" t="s">
        <v>24</v>
      </c>
      <c r="C67">
        <v>34293000</v>
      </c>
      <c r="D67" t="s">
        <v>16</v>
      </c>
      <c r="E67">
        <v>2020</v>
      </c>
      <c r="F67">
        <v>71770</v>
      </c>
      <c r="G67">
        <v>391</v>
      </c>
      <c r="H67">
        <v>1260603</v>
      </c>
      <c r="I67">
        <v>60156</v>
      </c>
      <c r="J67">
        <v>0</v>
      </c>
      <c r="K67">
        <v>0</v>
      </c>
      <c r="L67">
        <v>1.78</v>
      </c>
      <c r="M67">
        <v>98.42</v>
      </c>
      <c r="N67">
        <v>0.98</v>
      </c>
      <c r="O67">
        <v>58.82</v>
      </c>
      <c r="P67">
        <v>23.53</v>
      </c>
    </row>
    <row r="68" spans="1:16" x14ac:dyDescent="0.25">
      <c r="A68" s="1" t="s">
        <v>66</v>
      </c>
      <c r="B68" t="s">
        <v>24</v>
      </c>
      <c r="C68">
        <v>34293000</v>
      </c>
      <c r="D68" t="s">
        <v>17</v>
      </c>
      <c r="E68">
        <v>2020</v>
      </c>
      <c r="F68">
        <v>25540</v>
      </c>
      <c r="G68">
        <v>233</v>
      </c>
      <c r="H68">
        <v>1134409</v>
      </c>
      <c r="I68">
        <v>50436</v>
      </c>
      <c r="J68">
        <v>0</v>
      </c>
      <c r="K68">
        <v>0</v>
      </c>
      <c r="L68">
        <v>1.78</v>
      </c>
      <c r="M68">
        <v>98.42</v>
      </c>
      <c r="N68">
        <v>0.98</v>
      </c>
      <c r="O68">
        <v>58.82</v>
      </c>
      <c r="P68">
        <v>23.53</v>
      </c>
    </row>
    <row r="69" spans="1:16" x14ac:dyDescent="0.25">
      <c r="A69" s="1" t="s">
        <v>66</v>
      </c>
      <c r="B69" t="s">
        <v>24</v>
      </c>
      <c r="C69">
        <v>34293000</v>
      </c>
      <c r="D69" t="s">
        <v>18</v>
      </c>
      <c r="E69">
        <v>2020</v>
      </c>
      <c r="F69">
        <v>6425</v>
      </c>
      <c r="G69">
        <v>51</v>
      </c>
      <c r="H69">
        <v>656350</v>
      </c>
      <c r="I69">
        <v>12342</v>
      </c>
      <c r="J69">
        <v>0</v>
      </c>
      <c r="K69">
        <v>0</v>
      </c>
      <c r="L69">
        <v>1.78</v>
      </c>
      <c r="M69">
        <v>98.42</v>
      </c>
      <c r="N69">
        <v>0.98</v>
      </c>
      <c r="O69">
        <v>58.82</v>
      </c>
      <c r="P69">
        <v>23.53</v>
      </c>
    </row>
    <row r="70" spans="1:16" x14ac:dyDescent="0.25">
      <c r="A70" s="1" t="s">
        <v>66</v>
      </c>
      <c r="B70" t="s">
        <v>24</v>
      </c>
      <c r="C70">
        <v>34293000</v>
      </c>
      <c r="D70" t="s">
        <v>19</v>
      </c>
      <c r="E70">
        <v>2020</v>
      </c>
      <c r="F70">
        <v>3435</v>
      </c>
      <c r="G70">
        <v>64</v>
      </c>
      <c r="H70">
        <v>683261</v>
      </c>
      <c r="I70">
        <v>3514</v>
      </c>
      <c r="J70">
        <v>0</v>
      </c>
      <c r="K70">
        <v>0</v>
      </c>
      <c r="L70">
        <v>1.78</v>
      </c>
      <c r="M70">
        <v>98.42</v>
      </c>
      <c r="N70">
        <v>0.98</v>
      </c>
      <c r="O70">
        <v>58.82</v>
      </c>
      <c r="P70">
        <v>23.53</v>
      </c>
    </row>
    <row r="71" spans="1:16" x14ac:dyDescent="0.25">
      <c r="A71" s="1" t="s">
        <v>66</v>
      </c>
      <c r="B71" t="s">
        <v>24</v>
      </c>
      <c r="C71">
        <v>34293000</v>
      </c>
      <c r="D71" t="s">
        <v>20</v>
      </c>
      <c r="E71">
        <v>2021</v>
      </c>
      <c r="F71">
        <v>930</v>
      </c>
      <c r="G71">
        <v>37</v>
      </c>
      <c r="H71">
        <v>468476</v>
      </c>
      <c r="I71">
        <v>2271</v>
      </c>
      <c r="J71">
        <v>38106</v>
      </c>
      <c r="K71">
        <v>0</v>
      </c>
      <c r="L71">
        <v>1.78</v>
      </c>
      <c r="M71">
        <v>98.42</v>
      </c>
      <c r="N71">
        <v>0.98</v>
      </c>
      <c r="O71">
        <v>58.82</v>
      </c>
      <c r="P71">
        <v>23.53</v>
      </c>
    </row>
    <row r="72" spans="1:16" x14ac:dyDescent="0.25">
      <c r="A72" s="1" t="s">
        <v>66</v>
      </c>
      <c r="B72" t="s">
        <v>24</v>
      </c>
      <c r="C72">
        <v>34293000</v>
      </c>
      <c r="D72" t="s">
        <v>21</v>
      </c>
      <c r="E72">
        <v>2021</v>
      </c>
      <c r="F72">
        <v>396</v>
      </c>
      <c r="G72">
        <v>10</v>
      </c>
      <c r="H72">
        <v>384278</v>
      </c>
      <c r="I72">
        <v>652</v>
      </c>
      <c r="J72">
        <v>157800</v>
      </c>
      <c r="K72">
        <v>27675</v>
      </c>
      <c r="L72">
        <v>1.78</v>
      </c>
      <c r="M72">
        <v>98.42</v>
      </c>
      <c r="N72">
        <v>0.98</v>
      </c>
      <c r="O72">
        <v>58.82</v>
      </c>
      <c r="P72">
        <v>23.53</v>
      </c>
    </row>
    <row r="73" spans="1:16" x14ac:dyDescent="0.25">
      <c r="A73" s="1" t="s">
        <v>66</v>
      </c>
      <c r="B73" t="s">
        <v>24</v>
      </c>
      <c r="C73">
        <v>34293000</v>
      </c>
      <c r="D73" t="s">
        <v>10</v>
      </c>
      <c r="E73">
        <v>2021</v>
      </c>
      <c r="F73">
        <v>875</v>
      </c>
      <c r="G73">
        <v>13</v>
      </c>
      <c r="H73">
        <v>381195</v>
      </c>
      <c r="I73">
        <v>615</v>
      </c>
      <c r="J73">
        <v>712801</v>
      </c>
      <c r="K73">
        <v>112592</v>
      </c>
      <c r="L73">
        <v>1.78</v>
      </c>
      <c r="M73">
        <v>98.42</v>
      </c>
      <c r="N73">
        <v>0.98</v>
      </c>
      <c r="O73">
        <v>58.82</v>
      </c>
      <c r="P73">
        <v>23.53</v>
      </c>
    </row>
    <row r="74" spans="1:16" x14ac:dyDescent="0.25">
      <c r="A74" s="1" t="s">
        <v>66</v>
      </c>
      <c r="B74" t="s">
        <v>24</v>
      </c>
      <c r="C74">
        <v>34293000</v>
      </c>
      <c r="D74" t="s">
        <v>11</v>
      </c>
      <c r="E74">
        <v>2021</v>
      </c>
      <c r="F74">
        <v>34711</v>
      </c>
      <c r="G74">
        <v>202</v>
      </c>
      <c r="H74">
        <v>1373536</v>
      </c>
      <c r="I74">
        <v>11198</v>
      </c>
      <c r="J74">
        <v>1041410</v>
      </c>
      <c r="K74">
        <v>394229</v>
      </c>
      <c r="L74">
        <v>1.78</v>
      </c>
      <c r="M74">
        <v>98.42</v>
      </c>
      <c r="N74">
        <v>0.98</v>
      </c>
      <c r="O74">
        <v>58.82</v>
      </c>
      <c r="P74">
        <v>23.53</v>
      </c>
    </row>
    <row r="75" spans="1:16" x14ac:dyDescent="0.25">
      <c r="A75" s="1" t="s">
        <v>66</v>
      </c>
      <c r="B75" t="s">
        <v>24</v>
      </c>
      <c r="C75">
        <v>34293000</v>
      </c>
      <c r="D75" t="s">
        <v>12</v>
      </c>
      <c r="E75">
        <v>2021</v>
      </c>
      <c r="F75">
        <v>158093</v>
      </c>
      <c r="G75">
        <v>2058</v>
      </c>
      <c r="H75">
        <v>2440767</v>
      </c>
      <c r="I75">
        <v>128167</v>
      </c>
      <c r="J75">
        <v>1354028</v>
      </c>
      <c r="K75">
        <v>298660</v>
      </c>
      <c r="L75">
        <v>1.78</v>
      </c>
      <c r="M75">
        <v>98.42</v>
      </c>
      <c r="N75">
        <v>0.98</v>
      </c>
      <c r="O75">
        <v>58.82</v>
      </c>
      <c r="P75">
        <v>23.53</v>
      </c>
    </row>
    <row r="76" spans="1:16" x14ac:dyDescent="0.25">
      <c r="A76" s="1" t="s">
        <v>66</v>
      </c>
      <c r="B76" t="s">
        <v>24</v>
      </c>
      <c r="C76">
        <v>34293000</v>
      </c>
      <c r="D76" t="s">
        <v>13</v>
      </c>
      <c r="E76">
        <v>2021</v>
      </c>
      <c r="F76">
        <v>97268</v>
      </c>
      <c r="G76">
        <v>1174</v>
      </c>
      <c r="H76">
        <v>3803089</v>
      </c>
      <c r="I76">
        <v>122700</v>
      </c>
      <c r="J76">
        <v>2487969</v>
      </c>
      <c r="K76">
        <v>397711</v>
      </c>
      <c r="L76">
        <v>1.78</v>
      </c>
      <c r="M76">
        <v>98.42</v>
      </c>
      <c r="N76">
        <v>0.98</v>
      </c>
      <c r="O76">
        <v>58.82</v>
      </c>
      <c r="P76">
        <v>23.53</v>
      </c>
    </row>
    <row r="77" spans="1:16" x14ac:dyDescent="0.25">
      <c r="A77" s="1" t="s">
        <v>66</v>
      </c>
      <c r="B77" t="s">
        <v>24</v>
      </c>
      <c r="C77">
        <v>34293000</v>
      </c>
      <c r="D77" t="s">
        <v>14</v>
      </c>
      <c r="E77">
        <v>2021</v>
      </c>
      <c r="F77">
        <v>57714</v>
      </c>
      <c r="G77">
        <v>721</v>
      </c>
      <c r="H77">
        <v>3782319</v>
      </c>
      <c r="I77">
        <v>70106</v>
      </c>
      <c r="J77">
        <v>2961283</v>
      </c>
      <c r="K77">
        <v>699014</v>
      </c>
      <c r="L77">
        <v>1.78</v>
      </c>
      <c r="M77">
        <v>98.42</v>
      </c>
      <c r="N77">
        <v>0.98</v>
      </c>
      <c r="O77">
        <v>58.82</v>
      </c>
      <c r="P77">
        <v>23.53</v>
      </c>
    </row>
    <row r="78" spans="1:16" x14ac:dyDescent="0.25">
      <c r="A78" s="1" t="s">
        <v>66</v>
      </c>
      <c r="B78" t="s">
        <v>24</v>
      </c>
      <c r="C78">
        <v>34293000</v>
      </c>
      <c r="D78" t="s">
        <v>15</v>
      </c>
      <c r="E78">
        <v>2021</v>
      </c>
      <c r="F78">
        <v>23228</v>
      </c>
      <c r="G78">
        <v>400</v>
      </c>
      <c r="H78">
        <v>3043761</v>
      </c>
      <c r="I78">
        <v>29249</v>
      </c>
      <c r="J78">
        <v>5670404</v>
      </c>
      <c r="K78">
        <v>1197727</v>
      </c>
      <c r="L78">
        <v>1.78</v>
      </c>
      <c r="M78">
        <v>98.42</v>
      </c>
      <c r="N78">
        <v>0.98</v>
      </c>
      <c r="O78">
        <v>58.82</v>
      </c>
      <c r="P78">
        <v>23.53</v>
      </c>
    </row>
    <row r="79" spans="1:16" x14ac:dyDescent="0.25">
      <c r="A79" s="1" t="s">
        <v>66</v>
      </c>
      <c r="B79" t="s">
        <v>24</v>
      </c>
      <c r="C79">
        <v>34293000</v>
      </c>
      <c r="D79" t="s">
        <v>16</v>
      </c>
      <c r="E79">
        <v>2021</v>
      </c>
      <c r="F79">
        <v>12737</v>
      </c>
      <c r="G79">
        <v>213</v>
      </c>
      <c r="H79">
        <v>1888496</v>
      </c>
      <c r="I79">
        <v>15021</v>
      </c>
      <c r="J79">
        <v>4046949</v>
      </c>
      <c r="K79">
        <v>2424621</v>
      </c>
      <c r="L79">
        <v>1.78</v>
      </c>
      <c r="M79">
        <v>98.42</v>
      </c>
      <c r="N79">
        <v>0.98</v>
      </c>
      <c r="O79">
        <v>58.82</v>
      </c>
      <c r="P79">
        <v>23.53</v>
      </c>
    </row>
    <row r="80" spans="1:16" x14ac:dyDescent="0.25">
      <c r="A80" s="1" t="s">
        <v>66</v>
      </c>
      <c r="B80" t="s">
        <v>24</v>
      </c>
      <c r="C80">
        <v>34293000</v>
      </c>
      <c r="D80" t="s">
        <v>17</v>
      </c>
      <c r="E80">
        <v>2021</v>
      </c>
      <c r="F80">
        <v>8482</v>
      </c>
      <c r="G80">
        <v>124</v>
      </c>
      <c r="H80">
        <v>1148675</v>
      </c>
      <c r="I80">
        <v>9088</v>
      </c>
      <c r="J80">
        <v>1701713</v>
      </c>
      <c r="K80">
        <v>2516566</v>
      </c>
      <c r="L80">
        <v>1.78</v>
      </c>
      <c r="M80">
        <v>98.42</v>
      </c>
      <c r="N80">
        <v>0.98</v>
      </c>
      <c r="O80">
        <v>58.82</v>
      </c>
      <c r="P80">
        <v>23.53</v>
      </c>
    </row>
    <row r="81" spans="1:16" x14ac:dyDescent="0.25">
      <c r="A81" t="s">
        <v>67</v>
      </c>
      <c r="B81" t="s">
        <v>25</v>
      </c>
      <c r="C81">
        <v>119520000</v>
      </c>
      <c r="D81" t="s">
        <v>10</v>
      </c>
      <c r="E81">
        <v>2020</v>
      </c>
      <c r="F81">
        <v>21</v>
      </c>
      <c r="G81">
        <v>1</v>
      </c>
      <c r="H81">
        <v>0</v>
      </c>
      <c r="I81">
        <v>0</v>
      </c>
      <c r="J81">
        <v>0</v>
      </c>
      <c r="K81">
        <v>0</v>
      </c>
      <c r="L81">
        <v>0.61</v>
      </c>
      <c r="M81">
        <v>98.66</v>
      </c>
      <c r="N81">
        <v>1.33</v>
      </c>
      <c r="O81">
        <v>41.73</v>
      </c>
      <c r="P81">
        <v>15.35</v>
      </c>
    </row>
    <row r="82" spans="1:16" x14ac:dyDescent="0.25">
      <c r="A82" t="s">
        <v>67</v>
      </c>
      <c r="B82" t="s">
        <v>25</v>
      </c>
      <c r="C82">
        <v>119520000</v>
      </c>
      <c r="D82" t="s">
        <v>11</v>
      </c>
      <c r="E82">
        <v>2020</v>
      </c>
      <c r="F82">
        <v>404</v>
      </c>
      <c r="G82">
        <v>1</v>
      </c>
      <c r="H82">
        <v>22672</v>
      </c>
      <c r="I82">
        <v>84</v>
      </c>
      <c r="J82">
        <v>0</v>
      </c>
      <c r="K82">
        <v>0</v>
      </c>
      <c r="L82">
        <v>0.61</v>
      </c>
      <c r="M82">
        <v>98.66</v>
      </c>
      <c r="N82">
        <v>1.33</v>
      </c>
      <c r="O82">
        <v>41.73</v>
      </c>
      <c r="P82">
        <v>15.35</v>
      </c>
    </row>
    <row r="83" spans="1:16" x14ac:dyDescent="0.25">
      <c r="A83" t="s">
        <v>67</v>
      </c>
      <c r="B83" t="s">
        <v>25</v>
      </c>
      <c r="C83">
        <v>119520000</v>
      </c>
      <c r="D83" t="s">
        <v>12</v>
      </c>
      <c r="E83">
        <v>2020</v>
      </c>
      <c r="F83">
        <v>3382</v>
      </c>
      <c r="G83">
        <v>21</v>
      </c>
      <c r="H83">
        <v>53065</v>
      </c>
      <c r="I83">
        <v>1436</v>
      </c>
      <c r="J83">
        <v>0</v>
      </c>
      <c r="K83">
        <v>0</v>
      </c>
      <c r="L83">
        <v>0.61</v>
      </c>
      <c r="M83">
        <v>98.66</v>
      </c>
      <c r="N83">
        <v>1.33</v>
      </c>
      <c r="O83">
        <v>41.73</v>
      </c>
      <c r="P83">
        <v>15.35</v>
      </c>
    </row>
    <row r="84" spans="1:16" x14ac:dyDescent="0.25">
      <c r="A84" t="s">
        <v>67</v>
      </c>
      <c r="B84" t="s">
        <v>25</v>
      </c>
      <c r="C84">
        <v>119520000</v>
      </c>
      <c r="D84" t="s">
        <v>13</v>
      </c>
      <c r="E84">
        <v>2020</v>
      </c>
      <c r="F84">
        <v>6180</v>
      </c>
      <c r="G84">
        <v>45</v>
      </c>
      <c r="H84">
        <v>145153</v>
      </c>
      <c r="I84">
        <v>6024</v>
      </c>
      <c r="J84">
        <v>0</v>
      </c>
      <c r="K84">
        <v>0</v>
      </c>
      <c r="L84">
        <v>0.61</v>
      </c>
      <c r="M84">
        <v>98.66</v>
      </c>
      <c r="N84">
        <v>1.33</v>
      </c>
      <c r="O84">
        <v>41.73</v>
      </c>
      <c r="P84">
        <v>15.35</v>
      </c>
    </row>
    <row r="85" spans="1:16" x14ac:dyDescent="0.25">
      <c r="A85" t="s">
        <v>67</v>
      </c>
      <c r="B85" t="s">
        <v>25</v>
      </c>
      <c r="C85">
        <v>119520000</v>
      </c>
      <c r="D85" t="s">
        <v>14</v>
      </c>
      <c r="E85">
        <v>2020</v>
      </c>
      <c r="F85">
        <v>41000</v>
      </c>
      <c r="G85">
        <v>230</v>
      </c>
      <c r="H85">
        <v>327282</v>
      </c>
      <c r="I85">
        <v>26106</v>
      </c>
      <c r="J85">
        <v>0</v>
      </c>
      <c r="K85">
        <v>0</v>
      </c>
      <c r="L85">
        <v>0.61</v>
      </c>
      <c r="M85">
        <v>98.66</v>
      </c>
      <c r="N85">
        <v>1.33</v>
      </c>
      <c r="O85">
        <v>41.73</v>
      </c>
      <c r="P85">
        <v>15.35</v>
      </c>
    </row>
    <row r="86" spans="1:16" x14ac:dyDescent="0.25">
      <c r="A86" t="s">
        <v>67</v>
      </c>
      <c r="B86" t="s">
        <v>25</v>
      </c>
      <c r="C86">
        <v>119520000</v>
      </c>
      <c r="D86" t="s">
        <v>15</v>
      </c>
      <c r="E86">
        <v>2020</v>
      </c>
      <c r="F86">
        <v>85350</v>
      </c>
      <c r="G86">
        <v>396</v>
      </c>
      <c r="H86">
        <v>2638989</v>
      </c>
      <c r="I86">
        <v>85922</v>
      </c>
      <c r="J86">
        <v>0</v>
      </c>
      <c r="K86">
        <v>0</v>
      </c>
      <c r="L86">
        <v>0.61</v>
      </c>
      <c r="M86">
        <v>98.66</v>
      </c>
      <c r="N86">
        <v>1.33</v>
      </c>
      <c r="O86">
        <v>41.73</v>
      </c>
      <c r="P86">
        <v>15.35</v>
      </c>
    </row>
    <row r="87" spans="1:16" x14ac:dyDescent="0.25">
      <c r="A87" t="s">
        <v>67</v>
      </c>
      <c r="B87" t="s">
        <v>25</v>
      </c>
      <c r="C87">
        <v>119520000</v>
      </c>
      <c r="D87" t="s">
        <v>16</v>
      </c>
      <c r="E87">
        <v>2020</v>
      </c>
      <c r="F87">
        <v>46569</v>
      </c>
      <c r="G87">
        <v>210</v>
      </c>
      <c r="H87">
        <v>4078989</v>
      </c>
      <c r="I87">
        <v>50053</v>
      </c>
      <c r="J87">
        <v>0</v>
      </c>
      <c r="K87">
        <v>0</v>
      </c>
      <c r="L87">
        <v>0.61</v>
      </c>
      <c r="M87">
        <v>98.66</v>
      </c>
      <c r="N87">
        <v>1.33</v>
      </c>
      <c r="O87">
        <v>41.73</v>
      </c>
      <c r="P87">
        <v>15.35</v>
      </c>
    </row>
    <row r="88" spans="1:16" x14ac:dyDescent="0.25">
      <c r="A88" t="s">
        <v>67</v>
      </c>
      <c r="B88" t="s">
        <v>25</v>
      </c>
      <c r="C88">
        <v>119520000</v>
      </c>
      <c r="D88" t="s">
        <v>17</v>
      </c>
      <c r="E88">
        <v>2020</v>
      </c>
      <c r="F88">
        <v>33858</v>
      </c>
      <c r="G88">
        <v>186</v>
      </c>
      <c r="H88">
        <v>3656873</v>
      </c>
      <c r="I88">
        <v>38186</v>
      </c>
      <c r="J88">
        <v>0</v>
      </c>
      <c r="K88">
        <v>0</v>
      </c>
      <c r="L88">
        <v>0.61</v>
      </c>
      <c r="M88">
        <v>98.66</v>
      </c>
      <c r="N88">
        <v>1.33</v>
      </c>
      <c r="O88">
        <v>41.73</v>
      </c>
      <c r="P88">
        <v>15.35</v>
      </c>
    </row>
    <row r="89" spans="1:16" x14ac:dyDescent="0.25">
      <c r="A89" t="s">
        <v>67</v>
      </c>
      <c r="B89" t="s">
        <v>25</v>
      </c>
      <c r="C89">
        <v>119520000</v>
      </c>
      <c r="D89" t="s">
        <v>18</v>
      </c>
      <c r="E89">
        <v>2020</v>
      </c>
      <c r="F89">
        <v>18852</v>
      </c>
      <c r="G89">
        <v>174</v>
      </c>
      <c r="H89">
        <v>3741408</v>
      </c>
      <c r="I89">
        <v>20987</v>
      </c>
      <c r="J89">
        <v>0</v>
      </c>
      <c r="K89">
        <v>0</v>
      </c>
      <c r="L89">
        <v>0.61</v>
      </c>
      <c r="M89">
        <v>98.66</v>
      </c>
      <c r="N89">
        <v>1.33</v>
      </c>
      <c r="O89">
        <v>41.73</v>
      </c>
      <c r="P89">
        <v>15.35</v>
      </c>
    </row>
    <row r="90" spans="1:16" x14ac:dyDescent="0.25">
      <c r="A90" t="s">
        <v>67</v>
      </c>
      <c r="B90" t="s">
        <v>25</v>
      </c>
      <c r="C90">
        <v>119520000</v>
      </c>
      <c r="D90" t="s">
        <v>19</v>
      </c>
      <c r="E90">
        <v>2020</v>
      </c>
      <c r="F90">
        <v>17176</v>
      </c>
      <c r="G90">
        <v>133</v>
      </c>
      <c r="H90">
        <v>3672291</v>
      </c>
      <c r="I90">
        <v>17887</v>
      </c>
      <c r="J90">
        <v>0</v>
      </c>
      <c r="K90">
        <v>0</v>
      </c>
      <c r="L90">
        <v>0.61</v>
      </c>
      <c r="M90">
        <v>98.66</v>
      </c>
      <c r="N90">
        <v>1.33</v>
      </c>
      <c r="O90">
        <v>41.73</v>
      </c>
      <c r="P90">
        <v>15.35</v>
      </c>
    </row>
    <row r="91" spans="1:16" x14ac:dyDescent="0.25">
      <c r="A91" t="s">
        <v>67</v>
      </c>
      <c r="B91" t="s">
        <v>25</v>
      </c>
      <c r="C91">
        <v>119520000</v>
      </c>
      <c r="D91" t="s">
        <v>20</v>
      </c>
      <c r="E91">
        <v>2021</v>
      </c>
      <c r="F91">
        <v>7927</v>
      </c>
      <c r="G91">
        <v>104</v>
      </c>
      <c r="H91">
        <v>2684928</v>
      </c>
      <c r="I91">
        <v>11333</v>
      </c>
      <c r="J91">
        <v>148293</v>
      </c>
      <c r="K91">
        <v>0</v>
      </c>
      <c r="L91">
        <v>0.61</v>
      </c>
      <c r="M91">
        <v>98.66</v>
      </c>
      <c r="N91">
        <v>1.33</v>
      </c>
      <c r="O91">
        <v>41.73</v>
      </c>
      <c r="P91">
        <v>15.35</v>
      </c>
    </row>
    <row r="92" spans="1:16" x14ac:dyDescent="0.25">
      <c r="A92" t="s">
        <v>67</v>
      </c>
      <c r="B92" t="s">
        <v>25</v>
      </c>
      <c r="C92">
        <v>119520000</v>
      </c>
      <c r="D92" t="s">
        <v>21</v>
      </c>
      <c r="E92">
        <v>2021</v>
      </c>
      <c r="F92">
        <v>1815</v>
      </c>
      <c r="G92">
        <v>40</v>
      </c>
      <c r="H92">
        <v>1412394</v>
      </c>
      <c r="I92">
        <v>2576</v>
      </c>
      <c r="J92">
        <v>411865</v>
      </c>
      <c r="K92">
        <v>79212</v>
      </c>
      <c r="L92">
        <v>0.61</v>
      </c>
      <c r="M92">
        <v>98.66</v>
      </c>
      <c r="N92">
        <v>1.33</v>
      </c>
      <c r="O92">
        <v>41.73</v>
      </c>
      <c r="P92">
        <v>15.35</v>
      </c>
    </row>
    <row r="93" spans="1:16" x14ac:dyDescent="0.25">
      <c r="A93" t="s">
        <v>67</v>
      </c>
      <c r="B93" t="s">
        <v>25</v>
      </c>
      <c r="C93">
        <v>119520000</v>
      </c>
      <c r="D93" t="s">
        <v>10</v>
      </c>
      <c r="E93">
        <v>2021</v>
      </c>
      <c r="F93">
        <v>2993</v>
      </c>
      <c r="G93">
        <v>35</v>
      </c>
      <c r="H93">
        <v>1267426</v>
      </c>
      <c r="I93">
        <v>1777</v>
      </c>
      <c r="J93">
        <v>1837967</v>
      </c>
      <c r="K93">
        <v>356801</v>
      </c>
      <c r="L93">
        <v>0.61</v>
      </c>
      <c r="M93">
        <v>98.66</v>
      </c>
      <c r="N93">
        <v>1.33</v>
      </c>
      <c r="O93">
        <v>41.73</v>
      </c>
      <c r="P93">
        <v>15.35</v>
      </c>
    </row>
    <row r="94" spans="1:16" x14ac:dyDescent="0.25">
      <c r="A94" t="s">
        <v>67</v>
      </c>
      <c r="B94" t="s">
        <v>25</v>
      </c>
      <c r="C94">
        <v>119520000</v>
      </c>
      <c r="D94" t="s">
        <v>11</v>
      </c>
      <c r="E94">
        <v>2021</v>
      </c>
      <c r="F94">
        <v>204790</v>
      </c>
      <c r="G94">
        <v>984</v>
      </c>
      <c r="H94">
        <v>2732420</v>
      </c>
      <c r="I94">
        <v>99985</v>
      </c>
      <c r="J94">
        <v>3484272</v>
      </c>
      <c r="K94">
        <v>649824</v>
      </c>
      <c r="L94">
        <v>0.61</v>
      </c>
      <c r="M94">
        <v>98.66</v>
      </c>
      <c r="N94">
        <v>1.33</v>
      </c>
      <c r="O94">
        <v>41.73</v>
      </c>
      <c r="P94">
        <v>15.35</v>
      </c>
    </row>
    <row r="95" spans="1:16" x14ac:dyDescent="0.25">
      <c r="A95" t="s">
        <v>67</v>
      </c>
      <c r="B95" t="s">
        <v>25</v>
      </c>
      <c r="C95">
        <v>119520000</v>
      </c>
      <c r="D95" t="s">
        <v>12</v>
      </c>
      <c r="E95">
        <v>2021</v>
      </c>
      <c r="F95">
        <v>236444</v>
      </c>
      <c r="G95">
        <v>2603</v>
      </c>
      <c r="H95">
        <v>3476706</v>
      </c>
      <c r="I95">
        <v>323006</v>
      </c>
      <c r="J95">
        <v>2632065</v>
      </c>
      <c r="K95">
        <v>705670</v>
      </c>
      <c r="L95">
        <v>0.61</v>
      </c>
      <c r="M95">
        <v>98.66</v>
      </c>
      <c r="N95">
        <v>1.33</v>
      </c>
      <c r="O95">
        <v>41.73</v>
      </c>
      <c r="P95">
        <v>15.35</v>
      </c>
    </row>
    <row r="96" spans="1:16" x14ac:dyDescent="0.25">
      <c r="A96" t="s">
        <v>67</v>
      </c>
      <c r="B96" t="s">
        <v>25</v>
      </c>
      <c r="C96">
        <v>119520000</v>
      </c>
      <c r="D96" t="s">
        <v>13</v>
      </c>
      <c r="E96">
        <v>2021</v>
      </c>
      <c r="F96">
        <v>15153</v>
      </c>
      <c r="G96">
        <v>4425</v>
      </c>
      <c r="H96">
        <v>3295508</v>
      </c>
      <c r="I96">
        <v>25207</v>
      </c>
      <c r="J96">
        <v>5169650</v>
      </c>
      <c r="K96">
        <v>424038</v>
      </c>
      <c r="L96">
        <v>0.61</v>
      </c>
      <c r="M96">
        <v>98.66</v>
      </c>
      <c r="N96">
        <v>1.33</v>
      </c>
      <c r="O96">
        <v>41.73</v>
      </c>
      <c r="P96">
        <v>15.35</v>
      </c>
    </row>
    <row r="97" spans="1:16" x14ac:dyDescent="0.25">
      <c r="A97" t="s">
        <v>67</v>
      </c>
      <c r="B97" t="s">
        <v>25</v>
      </c>
      <c r="C97">
        <v>119520000</v>
      </c>
      <c r="D97" t="s">
        <v>14</v>
      </c>
      <c r="E97">
        <v>2021</v>
      </c>
      <c r="F97">
        <v>2921</v>
      </c>
      <c r="G97">
        <v>55</v>
      </c>
      <c r="H97">
        <v>4145691</v>
      </c>
      <c r="I97">
        <v>4166</v>
      </c>
      <c r="J97">
        <v>6979997</v>
      </c>
      <c r="K97">
        <v>1677754</v>
      </c>
      <c r="L97">
        <v>0.61</v>
      </c>
      <c r="M97">
        <v>98.66</v>
      </c>
      <c r="N97">
        <v>1.33</v>
      </c>
      <c r="O97">
        <v>41.73</v>
      </c>
      <c r="P97">
        <v>15.35</v>
      </c>
    </row>
    <row r="98" spans="1:16" x14ac:dyDescent="0.25">
      <c r="A98" t="s">
        <v>67</v>
      </c>
      <c r="B98" t="s">
        <v>25</v>
      </c>
      <c r="C98">
        <v>119520000</v>
      </c>
      <c r="D98" t="s">
        <v>15</v>
      </c>
      <c r="E98">
        <v>2021</v>
      </c>
      <c r="F98">
        <v>873</v>
      </c>
      <c r="G98">
        <v>10</v>
      </c>
      <c r="H98">
        <v>4493302</v>
      </c>
      <c r="I98">
        <v>1220</v>
      </c>
      <c r="J98">
        <v>11076790</v>
      </c>
      <c r="K98">
        <v>2384976</v>
      </c>
      <c r="L98">
        <v>0.61</v>
      </c>
      <c r="M98">
        <v>98.66</v>
      </c>
      <c r="N98">
        <v>1.33</v>
      </c>
      <c r="O98">
        <v>41.73</v>
      </c>
      <c r="P98">
        <v>15.35</v>
      </c>
    </row>
    <row r="99" spans="1:16" x14ac:dyDescent="0.25">
      <c r="A99" t="s">
        <v>67</v>
      </c>
      <c r="B99" t="s">
        <v>25</v>
      </c>
      <c r="C99">
        <v>119520000</v>
      </c>
      <c r="D99" t="s">
        <v>16</v>
      </c>
      <c r="E99">
        <v>2021</v>
      </c>
      <c r="F99">
        <v>250</v>
      </c>
      <c r="G99">
        <v>8</v>
      </c>
      <c r="H99">
        <v>4370082</v>
      </c>
      <c r="I99">
        <v>288</v>
      </c>
      <c r="J99">
        <v>11808552</v>
      </c>
      <c r="K99">
        <v>4524787</v>
      </c>
      <c r="L99">
        <v>0.61</v>
      </c>
      <c r="M99">
        <v>98.66</v>
      </c>
      <c r="N99">
        <v>1.33</v>
      </c>
      <c r="O99">
        <v>41.73</v>
      </c>
      <c r="P99">
        <v>15.35</v>
      </c>
    </row>
    <row r="100" spans="1:16" x14ac:dyDescent="0.25">
      <c r="A100" t="s">
        <v>67</v>
      </c>
      <c r="B100" t="s">
        <v>25</v>
      </c>
      <c r="C100">
        <v>119520000</v>
      </c>
      <c r="D100" t="s">
        <v>17</v>
      </c>
      <c r="E100">
        <v>2021</v>
      </c>
      <c r="F100">
        <v>140</v>
      </c>
      <c r="G100">
        <v>0</v>
      </c>
      <c r="H100">
        <v>4316645</v>
      </c>
      <c r="I100">
        <v>147</v>
      </c>
      <c r="J100">
        <v>6325377</v>
      </c>
      <c r="K100">
        <v>7543719</v>
      </c>
      <c r="L100">
        <v>0.61</v>
      </c>
      <c r="M100">
        <v>98.66</v>
      </c>
      <c r="N100">
        <v>1.33</v>
      </c>
      <c r="O100">
        <v>41.73</v>
      </c>
      <c r="P100">
        <v>15.35</v>
      </c>
    </row>
    <row r="101" spans="1:16" x14ac:dyDescent="0.25">
      <c r="A101" t="s">
        <v>68</v>
      </c>
      <c r="B101" t="s">
        <v>26</v>
      </c>
      <c r="C101">
        <v>1179000</v>
      </c>
      <c r="D101" t="s">
        <v>10</v>
      </c>
      <c r="E101">
        <v>2020</v>
      </c>
      <c r="F101">
        <v>15</v>
      </c>
      <c r="G101">
        <v>0</v>
      </c>
      <c r="H101">
        <v>0</v>
      </c>
      <c r="I101">
        <v>0</v>
      </c>
      <c r="J101">
        <v>0</v>
      </c>
      <c r="K101">
        <v>0</v>
      </c>
      <c r="L101">
        <v>5.54</v>
      </c>
      <c r="M101">
        <v>98.69</v>
      </c>
      <c r="N101">
        <v>1.25</v>
      </c>
      <c r="O101">
        <v>78.540000000000006</v>
      </c>
      <c r="P101">
        <v>46.39</v>
      </c>
    </row>
    <row r="102" spans="1:16" x14ac:dyDescent="0.25">
      <c r="A102" t="s">
        <v>68</v>
      </c>
      <c r="B102" t="s">
        <v>26</v>
      </c>
      <c r="C102">
        <v>1179000</v>
      </c>
      <c r="D102" t="s">
        <v>11</v>
      </c>
      <c r="E102">
        <v>2020</v>
      </c>
      <c r="F102">
        <v>59</v>
      </c>
      <c r="G102">
        <v>0</v>
      </c>
      <c r="H102">
        <v>1147</v>
      </c>
      <c r="I102">
        <v>18</v>
      </c>
      <c r="J102">
        <v>0</v>
      </c>
      <c r="K102">
        <v>0</v>
      </c>
      <c r="L102">
        <v>5.54</v>
      </c>
      <c r="M102">
        <v>98.69</v>
      </c>
      <c r="N102">
        <v>1.25</v>
      </c>
      <c r="O102">
        <v>78.540000000000006</v>
      </c>
      <c r="P102">
        <v>46.39</v>
      </c>
    </row>
    <row r="103" spans="1:16" x14ac:dyDescent="0.25">
      <c r="A103" t="s">
        <v>68</v>
      </c>
      <c r="B103" t="s">
        <v>26</v>
      </c>
      <c r="C103">
        <v>1179000</v>
      </c>
      <c r="D103" t="s">
        <v>12</v>
      </c>
      <c r="E103">
        <v>2020</v>
      </c>
      <c r="F103">
        <v>219</v>
      </c>
      <c r="G103">
        <v>4</v>
      </c>
      <c r="H103">
        <v>3638</v>
      </c>
      <c r="I103">
        <v>181</v>
      </c>
      <c r="J103">
        <v>0</v>
      </c>
      <c r="K103">
        <v>0</v>
      </c>
      <c r="L103">
        <v>5.54</v>
      </c>
      <c r="M103">
        <v>98.69</v>
      </c>
      <c r="N103">
        <v>1.25</v>
      </c>
      <c r="O103">
        <v>78.540000000000006</v>
      </c>
      <c r="P103">
        <v>46.39</v>
      </c>
    </row>
    <row r="104" spans="1:16" x14ac:dyDescent="0.25">
      <c r="A104" t="s">
        <v>68</v>
      </c>
      <c r="B104" t="s">
        <v>26</v>
      </c>
      <c r="C104">
        <v>1179000</v>
      </c>
      <c r="D104" t="s">
        <v>13</v>
      </c>
      <c r="E104">
        <v>2020</v>
      </c>
      <c r="F104">
        <v>147</v>
      </c>
      <c r="G104">
        <v>2</v>
      </c>
      <c r="H104">
        <v>2904</v>
      </c>
      <c r="I104">
        <v>165</v>
      </c>
      <c r="J104">
        <v>0</v>
      </c>
      <c r="K104">
        <v>0</v>
      </c>
      <c r="L104">
        <v>5.54</v>
      </c>
      <c r="M104">
        <v>98.69</v>
      </c>
      <c r="N104">
        <v>1.25</v>
      </c>
      <c r="O104">
        <v>78.540000000000006</v>
      </c>
      <c r="P104">
        <v>46.39</v>
      </c>
    </row>
    <row r="105" spans="1:16" x14ac:dyDescent="0.25">
      <c r="A105" t="s">
        <v>68</v>
      </c>
      <c r="B105" t="s">
        <v>26</v>
      </c>
      <c r="C105">
        <v>1179000</v>
      </c>
      <c r="D105" t="s">
        <v>14</v>
      </c>
      <c r="E105">
        <v>2020</v>
      </c>
      <c r="F105">
        <v>611</v>
      </c>
      <c r="G105">
        <v>9</v>
      </c>
      <c r="H105">
        <v>6270</v>
      </c>
      <c r="I105">
        <v>303</v>
      </c>
      <c r="J105">
        <v>0</v>
      </c>
      <c r="K105">
        <v>0</v>
      </c>
      <c r="L105">
        <v>5.54</v>
      </c>
      <c r="M105">
        <v>98.69</v>
      </c>
      <c r="N105">
        <v>1.25</v>
      </c>
      <c r="O105">
        <v>78.540000000000006</v>
      </c>
      <c r="P105">
        <v>46.39</v>
      </c>
    </row>
    <row r="106" spans="1:16" x14ac:dyDescent="0.25">
      <c r="A106" t="s">
        <v>68</v>
      </c>
      <c r="B106" t="s">
        <v>26</v>
      </c>
      <c r="C106">
        <v>1179000</v>
      </c>
      <c r="D106" t="s">
        <v>15</v>
      </c>
      <c r="E106">
        <v>2020</v>
      </c>
      <c r="F106">
        <v>3295</v>
      </c>
      <c r="G106">
        <v>41</v>
      </c>
      <c r="H106">
        <v>16418</v>
      </c>
      <c r="I106">
        <v>1764</v>
      </c>
      <c r="J106">
        <v>0</v>
      </c>
      <c r="K106">
        <v>0</v>
      </c>
      <c r="L106">
        <v>5.54</v>
      </c>
      <c r="M106">
        <v>98.69</v>
      </c>
      <c r="N106">
        <v>1.25</v>
      </c>
      <c r="O106">
        <v>78.540000000000006</v>
      </c>
      <c r="P106">
        <v>46.39</v>
      </c>
    </row>
    <row r="107" spans="1:16" x14ac:dyDescent="0.25">
      <c r="A107" t="s">
        <v>68</v>
      </c>
      <c r="B107" t="s">
        <v>26</v>
      </c>
      <c r="C107">
        <v>1179000</v>
      </c>
      <c r="D107" t="s">
        <v>16</v>
      </c>
      <c r="E107">
        <v>2020</v>
      </c>
      <c r="F107">
        <v>7592</v>
      </c>
      <c r="G107">
        <v>106</v>
      </c>
      <c r="H107">
        <v>47112</v>
      </c>
      <c r="I107">
        <v>7382</v>
      </c>
      <c r="J107">
        <v>0</v>
      </c>
      <c r="K107">
        <v>0</v>
      </c>
      <c r="L107">
        <v>5.54</v>
      </c>
      <c r="M107">
        <v>98.69</v>
      </c>
      <c r="N107">
        <v>1.25</v>
      </c>
      <c r="O107">
        <v>78.540000000000006</v>
      </c>
      <c r="P107">
        <v>46.39</v>
      </c>
    </row>
    <row r="108" spans="1:16" x14ac:dyDescent="0.25">
      <c r="A108" t="s">
        <v>68</v>
      </c>
      <c r="B108" t="s">
        <v>26</v>
      </c>
      <c r="C108">
        <v>1179000</v>
      </c>
      <c r="D108" t="s">
        <v>17</v>
      </c>
      <c r="E108">
        <v>2020</v>
      </c>
      <c r="F108">
        <v>2480</v>
      </c>
      <c r="G108">
        <v>64</v>
      </c>
      <c r="H108">
        <v>29526</v>
      </c>
      <c r="I108">
        <v>3738</v>
      </c>
      <c r="J108">
        <v>0</v>
      </c>
      <c r="K108">
        <v>0</v>
      </c>
      <c r="L108">
        <v>5.54</v>
      </c>
      <c r="M108">
        <v>98.69</v>
      </c>
      <c r="N108">
        <v>1.25</v>
      </c>
      <c r="O108">
        <v>78.540000000000006</v>
      </c>
      <c r="P108">
        <v>46.39</v>
      </c>
    </row>
    <row r="109" spans="1:16" x14ac:dyDescent="0.25">
      <c r="A109" t="s">
        <v>68</v>
      </c>
      <c r="B109" t="s">
        <v>26</v>
      </c>
      <c r="C109">
        <v>1179000</v>
      </c>
      <c r="D109" t="s">
        <v>18</v>
      </c>
      <c r="E109">
        <v>2020</v>
      </c>
      <c r="F109">
        <v>2991</v>
      </c>
      <c r="G109">
        <v>51</v>
      </c>
      <c r="H109">
        <v>35311</v>
      </c>
      <c r="I109">
        <v>2519</v>
      </c>
      <c r="J109">
        <v>0</v>
      </c>
      <c r="K109">
        <v>0</v>
      </c>
      <c r="L109">
        <v>5.54</v>
      </c>
      <c r="M109">
        <v>98.69</v>
      </c>
      <c r="N109">
        <v>1.25</v>
      </c>
      <c r="O109">
        <v>78.540000000000006</v>
      </c>
      <c r="P109">
        <v>46.39</v>
      </c>
    </row>
    <row r="110" spans="1:16" x14ac:dyDescent="0.25">
      <c r="A110" t="s">
        <v>68</v>
      </c>
      <c r="B110" t="s">
        <v>26</v>
      </c>
      <c r="C110">
        <v>1179000</v>
      </c>
      <c r="D110" t="s">
        <v>19</v>
      </c>
      <c r="E110">
        <v>2020</v>
      </c>
      <c r="F110">
        <v>2339</v>
      </c>
      <c r="G110">
        <v>40</v>
      </c>
      <c r="H110">
        <v>38860</v>
      </c>
      <c r="I110">
        <v>2975</v>
      </c>
      <c r="J110">
        <v>0</v>
      </c>
      <c r="K110">
        <v>0</v>
      </c>
      <c r="L110">
        <v>5.54</v>
      </c>
      <c r="M110">
        <v>98.69</v>
      </c>
      <c r="N110">
        <v>1.25</v>
      </c>
      <c r="O110">
        <v>78.540000000000006</v>
      </c>
      <c r="P110">
        <v>46.39</v>
      </c>
    </row>
    <row r="111" spans="1:16" x14ac:dyDescent="0.25">
      <c r="A111" t="s">
        <v>68</v>
      </c>
      <c r="B111" t="s">
        <v>26</v>
      </c>
      <c r="C111">
        <v>1179000</v>
      </c>
      <c r="D111" t="s">
        <v>20</v>
      </c>
      <c r="E111">
        <v>2021</v>
      </c>
      <c r="F111">
        <v>1177</v>
      </c>
      <c r="G111">
        <v>17</v>
      </c>
      <c r="H111">
        <v>35060</v>
      </c>
      <c r="I111">
        <v>1381</v>
      </c>
      <c r="J111">
        <v>3447</v>
      </c>
      <c r="K111">
        <v>0</v>
      </c>
      <c r="L111">
        <v>5.54</v>
      </c>
      <c r="M111">
        <v>98.69</v>
      </c>
      <c r="N111">
        <v>1.25</v>
      </c>
      <c r="O111">
        <v>78.540000000000006</v>
      </c>
      <c r="P111">
        <v>46.39</v>
      </c>
    </row>
    <row r="112" spans="1:16" x14ac:dyDescent="0.25">
      <c r="A112" t="s">
        <v>68</v>
      </c>
      <c r="B112" t="s">
        <v>26</v>
      </c>
      <c r="C112">
        <v>1179000</v>
      </c>
      <c r="D112" t="s">
        <v>21</v>
      </c>
      <c r="E112">
        <v>2021</v>
      </c>
      <c r="F112">
        <v>845</v>
      </c>
      <c r="G112">
        <v>18</v>
      </c>
      <c r="H112">
        <v>38187</v>
      </c>
      <c r="I112">
        <v>611</v>
      </c>
      <c r="J112">
        <v>17443</v>
      </c>
      <c r="K112">
        <v>1712</v>
      </c>
      <c r="L112">
        <v>5.54</v>
      </c>
      <c r="M112">
        <v>98.69</v>
      </c>
      <c r="N112">
        <v>1.25</v>
      </c>
      <c r="O112">
        <v>78.540000000000006</v>
      </c>
      <c r="P112">
        <v>46.39</v>
      </c>
    </row>
    <row r="113" spans="1:16" x14ac:dyDescent="0.25">
      <c r="A113" t="s">
        <v>68</v>
      </c>
      <c r="B113" t="s">
        <v>26</v>
      </c>
      <c r="C113">
        <v>1179000</v>
      </c>
      <c r="D113" t="s">
        <v>10</v>
      </c>
      <c r="E113">
        <v>2021</v>
      </c>
      <c r="F113">
        <v>5229</v>
      </c>
      <c r="G113">
        <v>27</v>
      </c>
      <c r="H113">
        <v>57472</v>
      </c>
      <c r="I113">
        <v>2665</v>
      </c>
      <c r="J113">
        <v>45140</v>
      </c>
      <c r="K113">
        <v>9839</v>
      </c>
      <c r="L113">
        <v>5.54</v>
      </c>
      <c r="M113">
        <v>98.69</v>
      </c>
      <c r="N113">
        <v>1.25</v>
      </c>
      <c r="O113">
        <v>78.540000000000006</v>
      </c>
      <c r="P113">
        <v>46.39</v>
      </c>
    </row>
    <row r="114" spans="1:16" x14ac:dyDescent="0.25">
      <c r="A114" t="s">
        <v>68</v>
      </c>
      <c r="B114" t="s">
        <v>26</v>
      </c>
      <c r="C114">
        <v>1179000</v>
      </c>
      <c r="D114" t="s">
        <v>11</v>
      </c>
      <c r="E114">
        <v>2021</v>
      </c>
      <c r="F114">
        <v>15648</v>
      </c>
      <c r="G114">
        <v>99</v>
      </c>
      <c r="H114">
        <v>92710</v>
      </c>
      <c r="I114">
        <v>11561</v>
      </c>
      <c r="J114">
        <v>94041</v>
      </c>
      <c r="K114">
        <v>36867</v>
      </c>
      <c r="L114">
        <v>5.54</v>
      </c>
      <c r="M114">
        <v>98.69</v>
      </c>
      <c r="N114">
        <v>1.25</v>
      </c>
      <c r="O114">
        <v>78.540000000000006</v>
      </c>
      <c r="P114">
        <v>46.39</v>
      </c>
    </row>
    <row r="115" spans="1:16" x14ac:dyDescent="0.25">
      <c r="A115" t="s">
        <v>68</v>
      </c>
      <c r="B115" t="s">
        <v>26</v>
      </c>
      <c r="C115">
        <v>1179000</v>
      </c>
      <c r="D115" t="s">
        <v>12</v>
      </c>
      <c r="E115">
        <v>2021</v>
      </c>
      <c r="F115">
        <v>17399</v>
      </c>
      <c r="G115">
        <v>275</v>
      </c>
      <c r="H115">
        <v>103854</v>
      </c>
      <c r="I115">
        <v>22263</v>
      </c>
      <c r="J115">
        <v>114351</v>
      </c>
      <c r="K115">
        <v>26483</v>
      </c>
      <c r="L115">
        <v>5.54</v>
      </c>
      <c r="M115">
        <v>98.69</v>
      </c>
      <c r="N115">
        <v>1.25</v>
      </c>
      <c r="O115">
        <v>78.540000000000006</v>
      </c>
      <c r="P115">
        <v>46.39</v>
      </c>
    </row>
    <row r="116" spans="1:16" x14ac:dyDescent="0.25">
      <c r="A116" t="s">
        <v>68</v>
      </c>
      <c r="B116" t="s">
        <v>26</v>
      </c>
      <c r="C116">
        <v>1179000</v>
      </c>
      <c r="D116" t="s">
        <v>13</v>
      </c>
      <c r="E116">
        <v>2021</v>
      </c>
      <c r="F116">
        <v>1624</v>
      </c>
      <c r="G116">
        <v>55</v>
      </c>
      <c r="H116">
        <v>58703</v>
      </c>
      <c r="I116">
        <v>3182</v>
      </c>
      <c r="J116">
        <v>164879</v>
      </c>
      <c r="K116">
        <v>12675</v>
      </c>
      <c r="L116">
        <v>5.54</v>
      </c>
      <c r="M116">
        <v>98.69</v>
      </c>
      <c r="N116">
        <v>1.25</v>
      </c>
      <c r="O116">
        <v>78.540000000000006</v>
      </c>
      <c r="P116">
        <v>46.39</v>
      </c>
    </row>
    <row r="117" spans="1:16" x14ac:dyDescent="0.25">
      <c r="A117" t="s">
        <v>68</v>
      </c>
      <c r="B117" t="s">
        <v>26</v>
      </c>
      <c r="C117">
        <v>1179000</v>
      </c>
      <c r="D117" t="s">
        <v>14</v>
      </c>
      <c r="E117">
        <v>2021</v>
      </c>
      <c r="F117">
        <v>283</v>
      </c>
      <c r="G117">
        <v>3</v>
      </c>
      <c r="H117">
        <v>46719</v>
      </c>
      <c r="I117">
        <v>403</v>
      </c>
      <c r="J117">
        <v>203527</v>
      </c>
      <c r="K117">
        <v>107802</v>
      </c>
      <c r="L117">
        <v>5.54</v>
      </c>
      <c r="M117">
        <v>98.69</v>
      </c>
      <c r="N117">
        <v>1.25</v>
      </c>
      <c r="O117">
        <v>78.540000000000006</v>
      </c>
      <c r="P117">
        <v>46.39</v>
      </c>
    </row>
    <row r="118" spans="1:16" x14ac:dyDescent="0.25">
      <c r="A118" t="s">
        <v>68</v>
      </c>
      <c r="B118" t="s">
        <v>26</v>
      </c>
      <c r="C118">
        <v>1179000</v>
      </c>
      <c r="D118" t="s">
        <v>15</v>
      </c>
      <c r="E118">
        <v>2021</v>
      </c>
      <c r="F118">
        <v>3152</v>
      </c>
      <c r="G118">
        <v>2</v>
      </c>
      <c r="H118">
        <v>57984</v>
      </c>
      <c r="I118">
        <v>3141</v>
      </c>
      <c r="J118">
        <v>164238</v>
      </c>
      <c r="K118">
        <v>113011</v>
      </c>
      <c r="L118">
        <v>5.54</v>
      </c>
      <c r="M118">
        <v>98.69</v>
      </c>
      <c r="N118">
        <v>1.25</v>
      </c>
      <c r="O118">
        <v>78.540000000000006</v>
      </c>
      <c r="P118">
        <v>46.39</v>
      </c>
    </row>
    <row r="119" spans="1:16" x14ac:dyDescent="0.25">
      <c r="A119" t="s">
        <v>68</v>
      </c>
      <c r="B119" t="s">
        <v>26</v>
      </c>
      <c r="C119">
        <v>1179000</v>
      </c>
      <c r="D119" t="s">
        <v>16</v>
      </c>
      <c r="E119">
        <v>2021</v>
      </c>
      <c r="F119">
        <v>125</v>
      </c>
      <c r="G119">
        <v>6</v>
      </c>
      <c r="H119">
        <v>61730</v>
      </c>
      <c r="I119">
        <v>118</v>
      </c>
      <c r="J119">
        <v>93919</v>
      </c>
      <c r="K119">
        <v>140670</v>
      </c>
      <c r="L119">
        <v>5.54</v>
      </c>
      <c r="M119">
        <v>98.69</v>
      </c>
      <c r="N119">
        <v>1.25</v>
      </c>
      <c r="O119">
        <v>78.540000000000006</v>
      </c>
      <c r="P119">
        <v>46.39</v>
      </c>
    </row>
    <row r="120" spans="1:16" x14ac:dyDescent="0.25">
      <c r="A120" t="s">
        <v>68</v>
      </c>
      <c r="B120" t="s">
        <v>26</v>
      </c>
      <c r="C120">
        <v>1179000</v>
      </c>
      <c r="D120" t="s">
        <v>17</v>
      </c>
      <c r="E120">
        <v>2021</v>
      </c>
      <c r="F120">
        <v>121</v>
      </c>
      <c r="G120">
        <v>1</v>
      </c>
      <c r="H120">
        <v>59246</v>
      </c>
      <c r="I120">
        <v>125</v>
      </c>
      <c r="J120">
        <v>25050</v>
      </c>
      <c r="K120">
        <v>97922</v>
      </c>
      <c r="L120">
        <v>5.54</v>
      </c>
      <c r="M120">
        <v>98.69</v>
      </c>
      <c r="N120">
        <v>1.25</v>
      </c>
      <c r="O120">
        <v>78.540000000000006</v>
      </c>
      <c r="P120">
        <v>46.39</v>
      </c>
    </row>
    <row r="121" spans="1:16" x14ac:dyDescent="0.25">
      <c r="A121" t="s">
        <v>69</v>
      </c>
      <c r="B121" t="s">
        <v>27</v>
      </c>
      <c r="C121">
        <v>28724000</v>
      </c>
      <c r="D121" t="s">
        <v>10</v>
      </c>
      <c r="E121">
        <v>2020</v>
      </c>
      <c r="F121">
        <v>9</v>
      </c>
      <c r="G121">
        <v>0</v>
      </c>
      <c r="H121">
        <v>0</v>
      </c>
      <c r="I121">
        <v>2</v>
      </c>
      <c r="J121">
        <v>0</v>
      </c>
      <c r="K121">
        <v>0</v>
      </c>
      <c r="L121">
        <v>3.5</v>
      </c>
      <c r="M121">
        <v>98.62</v>
      </c>
      <c r="N121">
        <v>1.35</v>
      </c>
      <c r="O121">
        <v>51.7</v>
      </c>
      <c r="P121">
        <v>25.56</v>
      </c>
    </row>
    <row r="122" spans="1:16" x14ac:dyDescent="0.25">
      <c r="A122" t="s">
        <v>69</v>
      </c>
      <c r="B122" t="s">
        <v>27</v>
      </c>
      <c r="C122">
        <v>28724000</v>
      </c>
      <c r="D122" t="s">
        <v>11</v>
      </c>
      <c r="E122">
        <v>2020</v>
      </c>
      <c r="F122">
        <v>31</v>
      </c>
      <c r="G122">
        <v>0</v>
      </c>
      <c r="H122">
        <v>17541</v>
      </c>
      <c r="I122">
        <v>34</v>
      </c>
      <c r="J122">
        <v>0</v>
      </c>
      <c r="K122">
        <v>0</v>
      </c>
      <c r="L122">
        <v>3.5</v>
      </c>
      <c r="M122">
        <v>98.62</v>
      </c>
      <c r="N122">
        <v>1.35</v>
      </c>
      <c r="O122">
        <v>51.7</v>
      </c>
      <c r="P122">
        <v>25.56</v>
      </c>
    </row>
    <row r="123" spans="1:16" x14ac:dyDescent="0.25">
      <c r="A123" t="s">
        <v>69</v>
      </c>
      <c r="B123" t="s">
        <v>27</v>
      </c>
      <c r="C123">
        <v>28724000</v>
      </c>
      <c r="D123" t="s">
        <v>12</v>
      </c>
      <c r="E123">
        <v>2020</v>
      </c>
      <c r="F123">
        <v>458</v>
      </c>
      <c r="G123">
        <v>1</v>
      </c>
      <c r="H123">
        <v>51611</v>
      </c>
      <c r="I123">
        <v>78</v>
      </c>
      <c r="J123">
        <v>0</v>
      </c>
      <c r="K123">
        <v>0</v>
      </c>
      <c r="L123">
        <v>3.5</v>
      </c>
      <c r="M123">
        <v>98.62</v>
      </c>
      <c r="N123">
        <v>1.35</v>
      </c>
      <c r="O123">
        <v>51.7</v>
      </c>
      <c r="P123">
        <v>25.56</v>
      </c>
    </row>
    <row r="124" spans="1:16" x14ac:dyDescent="0.25">
      <c r="A124" t="s">
        <v>69</v>
      </c>
      <c r="B124" t="s">
        <v>27</v>
      </c>
      <c r="C124">
        <v>28724000</v>
      </c>
      <c r="D124" t="s">
        <v>13</v>
      </c>
      <c r="E124">
        <v>2020</v>
      </c>
      <c r="F124">
        <v>2360</v>
      </c>
      <c r="G124">
        <v>12</v>
      </c>
      <c r="H124">
        <v>91498</v>
      </c>
      <c r="I124">
        <v>2136</v>
      </c>
      <c r="J124">
        <v>0</v>
      </c>
      <c r="K124">
        <v>0</v>
      </c>
      <c r="L124">
        <v>3.5</v>
      </c>
      <c r="M124">
        <v>98.62</v>
      </c>
      <c r="N124">
        <v>1.35</v>
      </c>
      <c r="O124">
        <v>51.7</v>
      </c>
      <c r="P124">
        <v>25.56</v>
      </c>
    </row>
    <row r="125" spans="1:16" x14ac:dyDescent="0.25">
      <c r="A125" t="s">
        <v>69</v>
      </c>
      <c r="B125" t="s">
        <v>27</v>
      </c>
      <c r="C125">
        <v>28724000</v>
      </c>
      <c r="D125" t="s">
        <v>14</v>
      </c>
      <c r="E125">
        <v>2020</v>
      </c>
      <c r="F125">
        <v>6334</v>
      </c>
      <c r="G125">
        <v>41</v>
      </c>
      <c r="H125">
        <v>155477</v>
      </c>
      <c r="I125">
        <v>3980</v>
      </c>
      <c r="J125">
        <v>0</v>
      </c>
      <c r="K125">
        <v>0</v>
      </c>
      <c r="L125">
        <v>3.5</v>
      </c>
      <c r="M125">
        <v>98.62</v>
      </c>
      <c r="N125">
        <v>1.35</v>
      </c>
      <c r="O125">
        <v>51.7</v>
      </c>
      <c r="P125">
        <v>25.56</v>
      </c>
    </row>
    <row r="126" spans="1:16" x14ac:dyDescent="0.25">
      <c r="A126" t="s">
        <v>69</v>
      </c>
      <c r="B126" t="s">
        <v>27</v>
      </c>
      <c r="C126">
        <v>28724000</v>
      </c>
      <c r="D126" t="s">
        <v>15</v>
      </c>
      <c r="E126">
        <v>2020</v>
      </c>
      <c r="F126">
        <v>22311</v>
      </c>
      <c r="G126">
        <v>223</v>
      </c>
      <c r="H126">
        <v>266413</v>
      </c>
      <c r="I126">
        <v>10759</v>
      </c>
      <c r="J126">
        <v>0</v>
      </c>
      <c r="K126">
        <v>0</v>
      </c>
      <c r="L126">
        <v>3.5</v>
      </c>
      <c r="M126">
        <v>98.62</v>
      </c>
      <c r="N126">
        <v>1.35</v>
      </c>
      <c r="O126">
        <v>51.7</v>
      </c>
      <c r="P126">
        <v>25.56</v>
      </c>
    </row>
    <row r="127" spans="1:16" x14ac:dyDescent="0.25">
      <c r="A127" t="s">
        <v>69</v>
      </c>
      <c r="B127" t="s">
        <v>27</v>
      </c>
      <c r="C127">
        <v>28724000</v>
      </c>
      <c r="D127" t="s">
        <v>16</v>
      </c>
      <c r="E127">
        <v>2020</v>
      </c>
      <c r="F127">
        <v>82099</v>
      </c>
      <c r="G127">
        <v>680</v>
      </c>
      <c r="H127">
        <v>524072</v>
      </c>
      <c r="I127">
        <v>64729</v>
      </c>
      <c r="J127">
        <v>0</v>
      </c>
      <c r="K127">
        <v>0</v>
      </c>
      <c r="L127">
        <v>3.5</v>
      </c>
      <c r="M127">
        <v>98.62</v>
      </c>
      <c r="N127">
        <v>1.35</v>
      </c>
      <c r="O127">
        <v>51.7</v>
      </c>
      <c r="P127">
        <v>25.56</v>
      </c>
    </row>
    <row r="128" spans="1:16" x14ac:dyDescent="0.25">
      <c r="A128" t="s">
        <v>69</v>
      </c>
      <c r="B128" t="s">
        <v>27</v>
      </c>
      <c r="C128">
        <v>28724000</v>
      </c>
      <c r="D128" t="s">
        <v>17</v>
      </c>
      <c r="E128">
        <v>2020</v>
      </c>
      <c r="F128">
        <v>73668</v>
      </c>
      <c r="G128">
        <v>1144</v>
      </c>
      <c r="H128">
        <v>702834</v>
      </c>
      <c r="I128">
        <v>81361</v>
      </c>
      <c r="J128">
        <v>0</v>
      </c>
      <c r="K128">
        <v>0</v>
      </c>
      <c r="L128">
        <v>3.5</v>
      </c>
      <c r="M128">
        <v>98.62</v>
      </c>
      <c r="N128">
        <v>1.35</v>
      </c>
      <c r="O128">
        <v>51.7</v>
      </c>
      <c r="P128">
        <v>25.56</v>
      </c>
    </row>
    <row r="129" spans="1:16" x14ac:dyDescent="0.25">
      <c r="A129" t="s">
        <v>69</v>
      </c>
      <c r="B129" t="s">
        <v>27</v>
      </c>
      <c r="C129">
        <v>28724000</v>
      </c>
      <c r="D129" t="s">
        <v>18</v>
      </c>
      <c r="E129">
        <v>2020</v>
      </c>
      <c r="F129">
        <v>50052</v>
      </c>
      <c r="G129">
        <v>760</v>
      </c>
      <c r="H129">
        <v>754160</v>
      </c>
      <c r="I129">
        <v>51747</v>
      </c>
      <c r="J129">
        <v>0</v>
      </c>
      <c r="K129">
        <v>0</v>
      </c>
      <c r="L129">
        <v>3.5</v>
      </c>
      <c r="M129">
        <v>98.62</v>
      </c>
      <c r="N129">
        <v>1.35</v>
      </c>
      <c r="O129">
        <v>51.7</v>
      </c>
      <c r="P129">
        <v>25.56</v>
      </c>
    </row>
    <row r="130" spans="1:16" x14ac:dyDescent="0.25">
      <c r="A130" t="s">
        <v>69</v>
      </c>
      <c r="B130" t="s">
        <v>27</v>
      </c>
      <c r="C130">
        <v>28724000</v>
      </c>
      <c r="D130" t="s">
        <v>19</v>
      </c>
      <c r="E130">
        <v>2020</v>
      </c>
      <c r="F130">
        <v>42253</v>
      </c>
      <c r="G130">
        <v>510</v>
      </c>
      <c r="H130">
        <v>951101</v>
      </c>
      <c r="I130">
        <v>49943</v>
      </c>
      <c r="J130">
        <v>0</v>
      </c>
      <c r="K130">
        <v>0</v>
      </c>
      <c r="L130">
        <v>3.5</v>
      </c>
      <c r="M130">
        <v>98.62</v>
      </c>
      <c r="N130">
        <v>1.35</v>
      </c>
      <c r="O130">
        <v>51.7</v>
      </c>
      <c r="P130">
        <v>25.56</v>
      </c>
    </row>
    <row r="131" spans="1:16" x14ac:dyDescent="0.25">
      <c r="A131" t="s">
        <v>69</v>
      </c>
      <c r="B131" t="s">
        <v>27</v>
      </c>
      <c r="C131">
        <v>28724000</v>
      </c>
      <c r="D131" t="s">
        <v>20</v>
      </c>
      <c r="E131">
        <v>2021</v>
      </c>
      <c r="F131">
        <v>25792</v>
      </c>
      <c r="G131">
        <v>330</v>
      </c>
      <c r="H131">
        <v>705597</v>
      </c>
      <c r="I131">
        <v>32570</v>
      </c>
      <c r="J131">
        <v>72704</v>
      </c>
      <c r="K131">
        <v>0</v>
      </c>
      <c r="L131">
        <v>3.5</v>
      </c>
      <c r="M131">
        <v>98.62</v>
      </c>
      <c r="N131">
        <v>1.35</v>
      </c>
      <c r="O131">
        <v>51.7</v>
      </c>
      <c r="P131">
        <v>25.56</v>
      </c>
    </row>
    <row r="132" spans="1:16" x14ac:dyDescent="0.25">
      <c r="A132" t="s">
        <v>69</v>
      </c>
      <c r="B132" t="s">
        <v>27</v>
      </c>
      <c r="C132">
        <v>28724000</v>
      </c>
      <c r="D132" t="s">
        <v>21</v>
      </c>
      <c r="E132">
        <v>2021</v>
      </c>
      <c r="F132">
        <v>7193</v>
      </c>
      <c r="G132">
        <v>134</v>
      </c>
      <c r="H132">
        <v>591969</v>
      </c>
      <c r="I132">
        <v>8612</v>
      </c>
      <c r="J132">
        <v>305130</v>
      </c>
      <c r="K132">
        <v>51791</v>
      </c>
      <c r="L132">
        <v>3.5</v>
      </c>
      <c r="M132">
        <v>98.62</v>
      </c>
      <c r="N132">
        <v>1.35</v>
      </c>
      <c r="O132">
        <v>51.7</v>
      </c>
      <c r="P132">
        <v>25.56</v>
      </c>
    </row>
    <row r="133" spans="1:16" x14ac:dyDescent="0.25">
      <c r="A133" t="s">
        <v>69</v>
      </c>
      <c r="B133" t="s">
        <v>27</v>
      </c>
      <c r="C133">
        <v>28724000</v>
      </c>
      <c r="D133" t="s">
        <v>10</v>
      </c>
      <c r="E133">
        <v>2021</v>
      </c>
      <c r="F133">
        <v>36627</v>
      </c>
      <c r="G133">
        <v>335</v>
      </c>
      <c r="H133">
        <v>945535</v>
      </c>
      <c r="I133">
        <v>13537</v>
      </c>
      <c r="J133">
        <v>1247092</v>
      </c>
      <c r="K133">
        <v>265388</v>
      </c>
      <c r="L133">
        <v>3.5</v>
      </c>
      <c r="M133">
        <v>98.62</v>
      </c>
      <c r="N133">
        <v>1.35</v>
      </c>
      <c r="O133">
        <v>51.7</v>
      </c>
      <c r="P133">
        <v>25.56</v>
      </c>
    </row>
    <row r="134" spans="1:16" x14ac:dyDescent="0.25">
      <c r="A134" t="s">
        <v>69</v>
      </c>
      <c r="B134" t="s">
        <v>27</v>
      </c>
      <c r="C134">
        <v>28724000</v>
      </c>
      <c r="D134" t="s">
        <v>11</v>
      </c>
      <c r="E134">
        <v>2021</v>
      </c>
      <c r="F134">
        <v>379513</v>
      </c>
      <c r="G134">
        <v>4411</v>
      </c>
      <c r="H134">
        <v>1448692</v>
      </c>
      <c r="I134">
        <v>281673</v>
      </c>
      <c r="J134">
        <v>3228173</v>
      </c>
      <c r="K134">
        <v>400821</v>
      </c>
      <c r="L134">
        <v>3.5</v>
      </c>
      <c r="M134">
        <v>98.62</v>
      </c>
      <c r="N134">
        <v>1.35</v>
      </c>
      <c r="O134">
        <v>51.7</v>
      </c>
      <c r="P134">
        <v>25.56</v>
      </c>
    </row>
    <row r="135" spans="1:16" x14ac:dyDescent="0.25">
      <c r="A135" t="s">
        <v>69</v>
      </c>
      <c r="B135" t="s">
        <v>27</v>
      </c>
      <c r="C135">
        <v>28724000</v>
      </c>
      <c r="D135" t="s">
        <v>12</v>
      </c>
      <c r="E135">
        <v>2021</v>
      </c>
      <c r="F135">
        <v>242763</v>
      </c>
      <c r="G135">
        <v>4467</v>
      </c>
      <c r="H135">
        <v>1918743</v>
      </c>
      <c r="I135">
        <v>321513</v>
      </c>
      <c r="J135">
        <v>1039090</v>
      </c>
      <c r="K135">
        <v>387870</v>
      </c>
      <c r="L135">
        <v>3.5</v>
      </c>
      <c r="M135">
        <v>98.62</v>
      </c>
      <c r="N135">
        <v>1.35</v>
      </c>
      <c r="O135">
        <v>51.7</v>
      </c>
      <c r="P135">
        <v>25.56</v>
      </c>
    </row>
    <row r="136" spans="1:16" x14ac:dyDescent="0.25">
      <c r="A136" t="s">
        <v>69</v>
      </c>
      <c r="B136" t="s">
        <v>27</v>
      </c>
      <c r="C136">
        <v>28724000</v>
      </c>
      <c r="D136" t="s">
        <v>13</v>
      </c>
      <c r="E136">
        <v>2021</v>
      </c>
      <c r="F136">
        <v>23017</v>
      </c>
      <c r="G136">
        <v>391</v>
      </c>
      <c r="H136">
        <v>1224994</v>
      </c>
      <c r="I136">
        <v>52403</v>
      </c>
      <c r="J136">
        <v>2034231</v>
      </c>
      <c r="K136">
        <v>494807</v>
      </c>
      <c r="L136">
        <v>3.5</v>
      </c>
      <c r="M136">
        <v>98.62</v>
      </c>
      <c r="N136">
        <v>1.35</v>
      </c>
      <c r="O136">
        <v>51.7</v>
      </c>
      <c r="P136">
        <v>25.56</v>
      </c>
    </row>
    <row r="137" spans="1:16" x14ac:dyDescent="0.25">
      <c r="A137" t="s">
        <v>69</v>
      </c>
      <c r="B137" t="s">
        <v>27</v>
      </c>
      <c r="C137">
        <v>28724000</v>
      </c>
      <c r="D137" t="s">
        <v>14</v>
      </c>
      <c r="E137">
        <v>2021</v>
      </c>
      <c r="F137">
        <v>7528</v>
      </c>
      <c r="G137">
        <v>85</v>
      </c>
      <c r="H137">
        <v>1043996</v>
      </c>
      <c r="I137">
        <v>11544</v>
      </c>
      <c r="J137">
        <v>1708527</v>
      </c>
      <c r="K137">
        <v>745641</v>
      </c>
      <c r="L137">
        <v>3.5</v>
      </c>
      <c r="M137">
        <v>98.62</v>
      </c>
      <c r="N137">
        <v>1.35</v>
      </c>
      <c r="O137">
        <v>51.7</v>
      </c>
      <c r="P137">
        <v>25.56</v>
      </c>
    </row>
    <row r="138" spans="1:16" x14ac:dyDescent="0.25">
      <c r="A138" t="s">
        <v>69</v>
      </c>
      <c r="B138" t="s">
        <v>27</v>
      </c>
      <c r="C138">
        <v>28724000</v>
      </c>
      <c r="D138" t="s">
        <v>15</v>
      </c>
      <c r="E138">
        <v>2021</v>
      </c>
      <c r="F138">
        <v>2443</v>
      </c>
      <c r="G138">
        <v>31</v>
      </c>
      <c r="H138">
        <v>991494</v>
      </c>
      <c r="I138">
        <v>3863</v>
      </c>
      <c r="J138">
        <v>1115721</v>
      </c>
      <c r="K138">
        <v>913820</v>
      </c>
      <c r="L138">
        <v>3.5</v>
      </c>
      <c r="M138">
        <v>98.62</v>
      </c>
      <c r="N138">
        <v>1.35</v>
      </c>
      <c r="O138">
        <v>51.7</v>
      </c>
      <c r="P138">
        <v>25.56</v>
      </c>
    </row>
    <row r="139" spans="1:16" x14ac:dyDescent="0.25">
      <c r="A139" t="s">
        <v>69</v>
      </c>
      <c r="B139" t="s">
        <v>27</v>
      </c>
      <c r="C139">
        <v>28724000</v>
      </c>
      <c r="D139" t="s">
        <v>16</v>
      </c>
      <c r="E139">
        <v>2021</v>
      </c>
      <c r="F139">
        <v>906</v>
      </c>
      <c r="G139">
        <v>11</v>
      </c>
      <c r="H139">
        <v>739174</v>
      </c>
      <c r="I139">
        <v>1007</v>
      </c>
      <c r="J139">
        <v>2333762</v>
      </c>
      <c r="K139">
        <v>2018962</v>
      </c>
      <c r="L139">
        <v>3.5</v>
      </c>
      <c r="M139">
        <v>98.62</v>
      </c>
      <c r="N139">
        <v>1.35</v>
      </c>
      <c r="O139">
        <v>51.7</v>
      </c>
      <c r="P139">
        <v>25.56</v>
      </c>
    </row>
    <row r="140" spans="1:16" x14ac:dyDescent="0.25">
      <c r="A140" t="s">
        <v>69</v>
      </c>
      <c r="B140" t="s">
        <v>27</v>
      </c>
      <c r="C140">
        <v>28724000</v>
      </c>
      <c r="D140" t="s">
        <v>17</v>
      </c>
      <c r="E140">
        <v>2021</v>
      </c>
      <c r="F140">
        <v>695</v>
      </c>
      <c r="G140">
        <v>11</v>
      </c>
      <c r="H140">
        <v>584609</v>
      </c>
      <c r="I140">
        <v>668</v>
      </c>
      <c r="J140">
        <v>1767252</v>
      </c>
      <c r="K140">
        <v>2064173</v>
      </c>
      <c r="L140">
        <v>3.5</v>
      </c>
      <c r="M140">
        <v>98.62</v>
      </c>
      <c r="N140">
        <v>1.35</v>
      </c>
      <c r="O140">
        <v>51.7</v>
      </c>
      <c r="P140">
        <v>25.56</v>
      </c>
    </row>
    <row r="141" spans="1:16" x14ac:dyDescent="0.25">
      <c r="A141" t="s">
        <v>71</v>
      </c>
      <c r="B141" t="s">
        <v>28</v>
      </c>
      <c r="C141">
        <v>19814000</v>
      </c>
      <c r="D141" t="s">
        <v>10</v>
      </c>
      <c r="E141">
        <v>2020</v>
      </c>
      <c r="F141">
        <v>120</v>
      </c>
      <c r="G141">
        <v>2</v>
      </c>
      <c r="H141">
        <v>0</v>
      </c>
      <c r="I141">
        <v>6</v>
      </c>
      <c r="J141">
        <v>0</v>
      </c>
      <c r="K141">
        <v>0</v>
      </c>
      <c r="L141">
        <v>7.27</v>
      </c>
      <c r="M141">
        <v>98.23</v>
      </c>
      <c r="N141">
        <v>1.74</v>
      </c>
      <c r="O141">
        <v>65.89</v>
      </c>
      <c r="P141">
        <v>37.479999999999997</v>
      </c>
    </row>
    <row r="142" spans="1:16" x14ac:dyDescent="0.25">
      <c r="A142" t="s">
        <v>71</v>
      </c>
      <c r="B142" t="s">
        <v>28</v>
      </c>
      <c r="C142">
        <v>19814000</v>
      </c>
      <c r="D142" t="s">
        <v>11</v>
      </c>
      <c r="E142">
        <v>2020</v>
      </c>
      <c r="F142">
        <v>3395</v>
      </c>
      <c r="G142">
        <v>57</v>
      </c>
      <c r="H142">
        <v>47225</v>
      </c>
      <c r="I142">
        <v>1088</v>
      </c>
      <c r="J142">
        <v>0</v>
      </c>
      <c r="K142">
        <v>0</v>
      </c>
      <c r="L142">
        <v>7.27</v>
      </c>
      <c r="M142">
        <v>98.23</v>
      </c>
      <c r="N142">
        <v>1.74</v>
      </c>
      <c r="O142">
        <v>65.89</v>
      </c>
      <c r="P142">
        <v>37.479999999999997</v>
      </c>
    </row>
    <row r="143" spans="1:16" x14ac:dyDescent="0.25">
      <c r="A143" t="s">
        <v>71</v>
      </c>
      <c r="B143" t="s">
        <v>28</v>
      </c>
      <c r="C143">
        <v>19814000</v>
      </c>
      <c r="D143" t="s">
        <v>12</v>
      </c>
      <c r="E143">
        <v>2020</v>
      </c>
      <c r="F143">
        <v>16329</v>
      </c>
      <c r="G143">
        <v>414</v>
      </c>
      <c r="H143">
        <v>165559</v>
      </c>
      <c r="I143">
        <v>7384</v>
      </c>
      <c r="J143">
        <v>0</v>
      </c>
      <c r="K143">
        <v>0</v>
      </c>
      <c r="L143">
        <v>7.27</v>
      </c>
      <c r="M143">
        <v>98.23</v>
      </c>
      <c r="N143">
        <v>1.74</v>
      </c>
      <c r="O143">
        <v>65.89</v>
      </c>
      <c r="P143">
        <v>37.479999999999997</v>
      </c>
    </row>
    <row r="144" spans="1:16" x14ac:dyDescent="0.25">
      <c r="A144" t="s">
        <v>71</v>
      </c>
      <c r="B144" t="s">
        <v>28</v>
      </c>
      <c r="C144">
        <v>19814000</v>
      </c>
      <c r="D144" t="s">
        <v>13</v>
      </c>
      <c r="E144">
        <v>2020</v>
      </c>
      <c r="F144">
        <v>67516</v>
      </c>
      <c r="G144">
        <v>2269</v>
      </c>
      <c r="H144">
        <v>318968</v>
      </c>
      <c r="I144">
        <v>49870</v>
      </c>
      <c r="J144">
        <v>0</v>
      </c>
      <c r="K144">
        <v>0</v>
      </c>
      <c r="L144">
        <v>7.27</v>
      </c>
      <c r="M144">
        <v>98.23</v>
      </c>
      <c r="N144">
        <v>1.74</v>
      </c>
      <c r="O144">
        <v>65.89</v>
      </c>
      <c r="P144">
        <v>37.479999999999997</v>
      </c>
    </row>
    <row r="145" spans="1:16" x14ac:dyDescent="0.25">
      <c r="A145" t="s">
        <v>71</v>
      </c>
      <c r="B145" t="s">
        <v>28</v>
      </c>
      <c r="C145">
        <v>19814000</v>
      </c>
      <c r="D145" t="s">
        <v>14</v>
      </c>
      <c r="E145">
        <v>2020</v>
      </c>
      <c r="F145">
        <v>48238</v>
      </c>
      <c r="G145">
        <v>1221</v>
      </c>
      <c r="H145">
        <v>501033</v>
      </c>
      <c r="I145">
        <v>62582</v>
      </c>
      <c r="J145">
        <v>0</v>
      </c>
      <c r="K145">
        <v>0</v>
      </c>
      <c r="L145">
        <v>7.27</v>
      </c>
      <c r="M145">
        <v>98.23</v>
      </c>
      <c r="N145">
        <v>1.74</v>
      </c>
      <c r="O145">
        <v>65.89</v>
      </c>
      <c r="P145">
        <v>37.479999999999997</v>
      </c>
    </row>
    <row r="146" spans="1:16" x14ac:dyDescent="0.25">
      <c r="A146" t="s">
        <v>71</v>
      </c>
      <c r="B146" t="s">
        <v>28</v>
      </c>
      <c r="C146">
        <v>19814000</v>
      </c>
      <c r="D146" t="s">
        <v>15</v>
      </c>
      <c r="E146">
        <v>2020</v>
      </c>
      <c r="F146">
        <v>39150</v>
      </c>
      <c r="G146">
        <v>481</v>
      </c>
      <c r="H146">
        <v>550700</v>
      </c>
      <c r="I146">
        <v>34748</v>
      </c>
      <c r="J146">
        <v>0</v>
      </c>
      <c r="K146">
        <v>0</v>
      </c>
      <c r="L146">
        <v>7.27</v>
      </c>
      <c r="M146">
        <v>98.23</v>
      </c>
      <c r="N146">
        <v>1.74</v>
      </c>
      <c r="O146">
        <v>65.89</v>
      </c>
      <c r="P146">
        <v>37.479999999999997</v>
      </c>
    </row>
    <row r="147" spans="1:16" x14ac:dyDescent="0.25">
      <c r="A147" t="s">
        <v>71</v>
      </c>
      <c r="B147" t="s">
        <v>28</v>
      </c>
      <c r="C147">
        <v>19814000</v>
      </c>
      <c r="D147" t="s">
        <v>16</v>
      </c>
      <c r="E147">
        <v>2020</v>
      </c>
      <c r="F147">
        <v>104967</v>
      </c>
      <c r="G147">
        <v>917</v>
      </c>
      <c r="H147">
        <v>1496480</v>
      </c>
      <c r="I147">
        <v>91768</v>
      </c>
      <c r="J147">
        <v>0</v>
      </c>
      <c r="K147">
        <v>0</v>
      </c>
      <c r="L147">
        <v>7.27</v>
      </c>
      <c r="M147">
        <v>98.23</v>
      </c>
      <c r="N147">
        <v>1.74</v>
      </c>
      <c r="O147">
        <v>65.89</v>
      </c>
      <c r="P147">
        <v>37.479999999999997</v>
      </c>
    </row>
    <row r="148" spans="1:16" x14ac:dyDescent="0.25">
      <c r="A148" t="s">
        <v>71</v>
      </c>
      <c r="B148" t="s">
        <v>28</v>
      </c>
      <c r="C148">
        <v>19814000</v>
      </c>
      <c r="D148" t="s">
        <v>17</v>
      </c>
      <c r="E148">
        <v>2020</v>
      </c>
      <c r="F148">
        <v>106991</v>
      </c>
      <c r="G148">
        <v>1150</v>
      </c>
      <c r="H148">
        <v>1600730</v>
      </c>
      <c r="I148">
        <v>100030</v>
      </c>
      <c r="J148">
        <v>0</v>
      </c>
      <c r="K148">
        <v>0</v>
      </c>
      <c r="L148">
        <v>7.27</v>
      </c>
      <c r="M148">
        <v>98.23</v>
      </c>
      <c r="N148">
        <v>1.74</v>
      </c>
      <c r="O148">
        <v>65.89</v>
      </c>
      <c r="P148">
        <v>37.479999999999997</v>
      </c>
    </row>
    <row r="149" spans="1:16" x14ac:dyDescent="0.25">
      <c r="A149" t="s">
        <v>71</v>
      </c>
      <c r="B149" t="s">
        <v>28</v>
      </c>
      <c r="C149">
        <v>19814000</v>
      </c>
      <c r="D149" t="s">
        <v>18</v>
      </c>
      <c r="E149">
        <v>2020</v>
      </c>
      <c r="F149">
        <v>183668</v>
      </c>
      <c r="G149">
        <v>2663</v>
      </c>
      <c r="H149">
        <v>1607370</v>
      </c>
      <c r="I149">
        <v>180839</v>
      </c>
      <c r="J149">
        <v>0</v>
      </c>
      <c r="K149">
        <v>0</v>
      </c>
      <c r="L149">
        <v>7.27</v>
      </c>
      <c r="M149">
        <v>98.23</v>
      </c>
      <c r="N149">
        <v>1.74</v>
      </c>
      <c r="O149">
        <v>65.89</v>
      </c>
      <c r="P149">
        <v>37.479999999999997</v>
      </c>
    </row>
    <row r="150" spans="1:16" x14ac:dyDescent="0.25">
      <c r="A150" t="s">
        <v>71</v>
      </c>
      <c r="B150" t="s">
        <v>28</v>
      </c>
      <c r="C150">
        <v>19814000</v>
      </c>
      <c r="D150" t="s">
        <v>19</v>
      </c>
      <c r="E150">
        <v>2020</v>
      </c>
      <c r="F150">
        <v>54995</v>
      </c>
      <c r="G150">
        <v>1362</v>
      </c>
      <c r="H150">
        <v>2371765</v>
      </c>
      <c r="I150">
        <v>81007</v>
      </c>
      <c r="J150">
        <v>0</v>
      </c>
      <c r="K150">
        <v>0</v>
      </c>
      <c r="L150">
        <v>7.27</v>
      </c>
      <c r="M150">
        <v>98.23</v>
      </c>
      <c r="N150">
        <v>1.74</v>
      </c>
      <c r="O150">
        <v>65.89</v>
      </c>
      <c r="P150">
        <v>37.479999999999997</v>
      </c>
    </row>
    <row r="151" spans="1:16" x14ac:dyDescent="0.25">
      <c r="A151" t="s">
        <v>71</v>
      </c>
      <c r="B151" t="s">
        <v>28</v>
      </c>
      <c r="C151">
        <v>19814000</v>
      </c>
      <c r="D151" t="s">
        <v>20</v>
      </c>
      <c r="E151">
        <v>2021</v>
      </c>
      <c r="F151">
        <v>9727</v>
      </c>
      <c r="G151">
        <v>317</v>
      </c>
      <c r="H151">
        <v>2081596</v>
      </c>
      <c r="I151">
        <v>13560</v>
      </c>
      <c r="J151">
        <v>56818</v>
      </c>
      <c r="K151">
        <v>0</v>
      </c>
      <c r="L151">
        <v>7.27</v>
      </c>
      <c r="M151">
        <v>98.23</v>
      </c>
      <c r="N151">
        <v>1.74</v>
      </c>
      <c r="O151">
        <v>65.89</v>
      </c>
      <c r="P151">
        <v>37.479999999999997</v>
      </c>
    </row>
    <row r="152" spans="1:16" x14ac:dyDescent="0.25">
      <c r="A152" t="s">
        <v>71</v>
      </c>
      <c r="B152" t="s">
        <v>28</v>
      </c>
      <c r="C152">
        <v>19814000</v>
      </c>
      <c r="D152" t="s">
        <v>21</v>
      </c>
      <c r="E152">
        <v>2021</v>
      </c>
      <c r="F152">
        <v>4193</v>
      </c>
      <c r="G152">
        <v>57</v>
      </c>
      <c r="H152">
        <v>1639273</v>
      </c>
      <c r="I152">
        <v>4162</v>
      </c>
      <c r="J152">
        <v>316088</v>
      </c>
      <c r="K152">
        <v>37053</v>
      </c>
      <c r="L152">
        <v>7.27</v>
      </c>
      <c r="M152">
        <v>98.23</v>
      </c>
      <c r="N152">
        <v>1.74</v>
      </c>
      <c r="O152">
        <v>65.89</v>
      </c>
      <c r="P152">
        <v>37.479999999999997</v>
      </c>
    </row>
    <row r="153" spans="1:16" x14ac:dyDescent="0.25">
      <c r="A153" t="s">
        <v>71</v>
      </c>
      <c r="B153" t="s">
        <v>28</v>
      </c>
      <c r="C153">
        <v>19814000</v>
      </c>
      <c r="D153" t="s">
        <v>10</v>
      </c>
      <c r="E153">
        <v>2021</v>
      </c>
      <c r="F153">
        <v>23141</v>
      </c>
      <c r="G153">
        <v>117</v>
      </c>
      <c r="H153">
        <v>2194963</v>
      </c>
      <c r="I153">
        <v>15521</v>
      </c>
      <c r="J153">
        <v>641293</v>
      </c>
      <c r="K153">
        <v>214400</v>
      </c>
      <c r="L153">
        <v>7.27</v>
      </c>
      <c r="M153">
        <v>98.23</v>
      </c>
      <c r="N153">
        <v>1.74</v>
      </c>
      <c r="O153">
        <v>65.89</v>
      </c>
      <c r="P153">
        <v>37.479999999999997</v>
      </c>
    </row>
    <row r="154" spans="1:16" x14ac:dyDescent="0.25">
      <c r="A154" t="s">
        <v>71</v>
      </c>
      <c r="B154" t="s">
        <v>28</v>
      </c>
      <c r="C154">
        <v>19814000</v>
      </c>
      <c r="D154" t="s">
        <v>11</v>
      </c>
      <c r="E154">
        <v>2021</v>
      </c>
      <c r="F154">
        <v>486903</v>
      </c>
      <c r="G154">
        <v>5120</v>
      </c>
      <c r="H154">
        <v>2576123</v>
      </c>
      <c r="I154">
        <v>391260</v>
      </c>
      <c r="J154">
        <v>1567597</v>
      </c>
      <c r="K154">
        <v>438879</v>
      </c>
      <c r="L154">
        <v>7.27</v>
      </c>
      <c r="M154">
        <v>98.23</v>
      </c>
      <c r="N154">
        <v>1.74</v>
      </c>
      <c r="O154">
        <v>65.89</v>
      </c>
      <c r="P154">
        <v>37.479999999999997</v>
      </c>
    </row>
    <row r="155" spans="1:16" x14ac:dyDescent="0.25">
      <c r="A155" t="s">
        <v>71</v>
      </c>
      <c r="B155" t="s">
        <v>28</v>
      </c>
      <c r="C155">
        <v>19814000</v>
      </c>
      <c r="D155" t="s">
        <v>12</v>
      </c>
      <c r="E155">
        <v>2021</v>
      </c>
      <c r="F155">
        <v>276907</v>
      </c>
      <c r="G155">
        <v>8090</v>
      </c>
      <c r="H155">
        <v>2150495</v>
      </c>
      <c r="I155">
        <v>357138</v>
      </c>
      <c r="J155">
        <v>1603276</v>
      </c>
      <c r="K155">
        <v>534002</v>
      </c>
      <c r="L155">
        <v>7.27</v>
      </c>
      <c r="M155">
        <v>98.23</v>
      </c>
      <c r="N155">
        <v>1.74</v>
      </c>
      <c r="O155">
        <v>65.89</v>
      </c>
      <c r="P155">
        <v>37.479999999999997</v>
      </c>
    </row>
    <row r="156" spans="1:16" x14ac:dyDescent="0.25">
      <c r="A156" t="s">
        <v>71</v>
      </c>
      <c r="B156" t="s">
        <v>28</v>
      </c>
      <c r="C156">
        <v>19814000</v>
      </c>
      <c r="D156" t="s">
        <v>13</v>
      </c>
      <c r="E156">
        <v>2021</v>
      </c>
      <c r="F156">
        <v>7948</v>
      </c>
      <c r="G156">
        <v>740</v>
      </c>
      <c r="H156">
        <v>2180824</v>
      </c>
      <c r="I156">
        <v>16869</v>
      </c>
      <c r="J156">
        <v>1903809</v>
      </c>
      <c r="K156">
        <v>580321</v>
      </c>
      <c r="L156">
        <v>7.27</v>
      </c>
      <c r="M156">
        <v>98.23</v>
      </c>
      <c r="N156">
        <v>1.74</v>
      </c>
      <c r="O156">
        <v>65.89</v>
      </c>
      <c r="P156">
        <v>37.479999999999997</v>
      </c>
    </row>
    <row r="157" spans="1:16" x14ac:dyDescent="0.25">
      <c r="A157" t="s">
        <v>71</v>
      </c>
      <c r="B157" t="s">
        <v>28</v>
      </c>
      <c r="C157">
        <v>19814000</v>
      </c>
      <c r="D157" t="s">
        <v>14</v>
      </c>
      <c r="E157">
        <v>2021</v>
      </c>
      <c r="F157">
        <v>2077</v>
      </c>
      <c r="G157">
        <v>76</v>
      </c>
      <c r="H157">
        <v>2183133</v>
      </c>
      <c r="I157">
        <v>2799</v>
      </c>
      <c r="J157">
        <v>1337691</v>
      </c>
      <c r="K157">
        <v>862602</v>
      </c>
      <c r="L157">
        <v>7.27</v>
      </c>
      <c r="M157">
        <v>98.23</v>
      </c>
      <c r="N157">
        <v>1.74</v>
      </c>
      <c r="O157">
        <v>65.89</v>
      </c>
      <c r="P157">
        <v>37.479999999999997</v>
      </c>
    </row>
    <row r="158" spans="1:16" x14ac:dyDescent="0.25">
      <c r="A158" t="s">
        <v>71</v>
      </c>
      <c r="B158" t="s">
        <v>28</v>
      </c>
      <c r="C158">
        <v>19814000</v>
      </c>
      <c r="D158" t="s">
        <v>15</v>
      </c>
      <c r="E158">
        <v>2021</v>
      </c>
      <c r="F158">
        <v>1499</v>
      </c>
      <c r="G158">
        <v>29</v>
      </c>
      <c r="H158">
        <v>2012565</v>
      </c>
      <c r="I158">
        <v>1702</v>
      </c>
      <c r="J158">
        <v>2230866</v>
      </c>
      <c r="K158">
        <v>1193880</v>
      </c>
      <c r="L158">
        <v>7.27</v>
      </c>
      <c r="M158">
        <v>98.23</v>
      </c>
      <c r="N158">
        <v>1.74</v>
      </c>
      <c r="O158">
        <v>65.89</v>
      </c>
      <c r="P158">
        <v>37.479999999999997</v>
      </c>
    </row>
    <row r="159" spans="1:16" x14ac:dyDescent="0.25">
      <c r="A159" t="s">
        <v>71</v>
      </c>
      <c r="B159" t="s">
        <v>28</v>
      </c>
      <c r="C159">
        <v>19814000</v>
      </c>
      <c r="D159" t="s">
        <v>16</v>
      </c>
      <c r="E159">
        <v>2021</v>
      </c>
      <c r="F159">
        <v>1104</v>
      </c>
      <c r="G159">
        <v>5</v>
      </c>
      <c r="H159">
        <v>1990057</v>
      </c>
      <c r="I159">
        <v>1048</v>
      </c>
      <c r="J159">
        <v>2411294</v>
      </c>
      <c r="K159">
        <v>1949439</v>
      </c>
      <c r="L159">
        <v>7.27</v>
      </c>
      <c r="M159">
        <v>98.23</v>
      </c>
      <c r="N159">
        <v>1.74</v>
      </c>
      <c r="O159">
        <v>65.89</v>
      </c>
      <c r="P159">
        <v>37.479999999999997</v>
      </c>
    </row>
    <row r="160" spans="1:16" x14ac:dyDescent="0.25">
      <c r="A160" t="s">
        <v>71</v>
      </c>
      <c r="B160" t="s">
        <v>28</v>
      </c>
      <c r="C160">
        <v>19814000</v>
      </c>
      <c r="D160" t="s">
        <v>17</v>
      </c>
      <c r="E160">
        <v>2021</v>
      </c>
      <c r="F160">
        <v>1002</v>
      </c>
      <c r="G160">
        <v>4</v>
      </c>
      <c r="H160">
        <v>1758894</v>
      </c>
      <c r="I160">
        <v>1050</v>
      </c>
      <c r="J160">
        <v>986904</v>
      </c>
      <c r="K160">
        <v>1614828</v>
      </c>
      <c r="L160">
        <v>7.27</v>
      </c>
      <c r="M160">
        <v>98.23</v>
      </c>
      <c r="N160">
        <v>1.74</v>
      </c>
      <c r="O160">
        <v>65.89</v>
      </c>
      <c r="P160">
        <v>37.479999999999997</v>
      </c>
    </row>
    <row r="161" spans="1:16" x14ac:dyDescent="0.25">
      <c r="A161" t="s">
        <v>70</v>
      </c>
      <c r="B161" t="s">
        <v>29</v>
      </c>
      <c r="C161">
        <v>959000</v>
      </c>
      <c r="D161" t="s">
        <v>11</v>
      </c>
      <c r="E161">
        <v>2020</v>
      </c>
      <c r="F161">
        <v>0</v>
      </c>
      <c r="G161">
        <v>0</v>
      </c>
      <c r="H161">
        <v>3464</v>
      </c>
      <c r="I161">
        <v>0</v>
      </c>
      <c r="J161">
        <v>0</v>
      </c>
      <c r="K161">
        <v>0</v>
      </c>
      <c r="L161">
        <v>1.1100000000000001</v>
      </c>
      <c r="M161">
        <v>99.65</v>
      </c>
      <c r="N161">
        <v>0.04</v>
      </c>
      <c r="O161">
        <v>68.900000000000006</v>
      </c>
      <c r="P161">
        <v>38.61</v>
      </c>
    </row>
    <row r="162" spans="1:16" x14ac:dyDescent="0.25">
      <c r="A162" t="s">
        <v>70</v>
      </c>
      <c r="B162" t="s">
        <v>29</v>
      </c>
      <c r="C162">
        <v>959000</v>
      </c>
      <c r="D162" t="s">
        <v>12</v>
      </c>
      <c r="E162">
        <v>2020</v>
      </c>
      <c r="F162">
        <v>2</v>
      </c>
      <c r="G162">
        <v>0</v>
      </c>
      <c r="H162">
        <v>8013</v>
      </c>
      <c r="I162">
        <v>1</v>
      </c>
      <c r="J162">
        <v>0</v>
      </c>
      <c r="K162">
        <v>0</v>
      </c>
      <c r="L162">
        <v>1.1100000000000001</v>
      </c>
      <c r="M162">
        <v>99.65</v>
      </c>
      <c r="N162">
        <v>0.04</v>
      </c>
      <c r="O162">
        <v>68.900000000000006</v>
      </c>
      <c r="P162">
        <v>38.61</v>
      </c>
    </row>
    <row r="163" spans="1:16" x14ac:dyDescent="0.25">
      <c r="A163" t="s">
        <v>70</v>
      </c>
      <c r="B163" t="s">
        <v>29</v>
      </c>
      <c r="C163">
        <v>959000</v>
      </c>
      <c r="D163" t="s">
        <v>13</v>
      </c>
      <c r="E163">
        <v>2020</v>
      </c>
      <c r="F163">
        <v>211</v>
      </c>
      <c r="G163">
        <v>0</v>
      </c>
      <c r="H163">
        <v>20554</v>
      </c>
      <c r="I163">
        <v>81</v>
      </c>
      <c r="J163">
        <v>0</v>
      </c>
      <c r="K163">
        <v>0</v>
      </c>
      <c r="L163">
        <v>1.1100000000000001</v>
      </c>
      <c r="M163">
        <v>99.65</v>
      </c>
      <c r="N163">
        <v>0.04</v>
      </c>
      <c r="O163">
        <v>68.900000000000006</v>
      </c>
      <c r="P163">
        <v>38.61</v>
      </c>
    </row>
    <row r="164" spans="1:16" x14ac:dyDescent="0.25">
      <c r="A164" t="s">
        <v>70</v>
      </c>
      <c r="B164" t="s">
        <v>29</v>
      </c>
      <c r="C164">
        <v>959000</v>
      </c>
      <c r="D164" t="s">
        <v>14</v>
      </c>
      <c r="E164">
        <v>2020</v>
      </c>
      <c r="F164">
        <v>936</v>
      </c>
      <c r="G164">
        <v>2</v>
      </c>
      <c r="H164">
        <v>10372</v>
      </c>
      <c r="I164">
        <v>643</v>
      </c>
      <c r="J164">
        <v>0</v>
      </c>
      <c r="K164">
        <v>0</v>
      </c>
      <c r="L164">
        <v>1.1100000000000001</v>
      </c>
      <c r="M164">
        <v>99.65</v>
      </c>
      <c r="N164">
        <v>0.04</v>
      </c>
      <c r="O164">
        <v>68.900000000000006</v>
      </c>
      <c r="P164">
        <v>38.61</v>
      </c>
    </row>
    <row r="165" spans="1:16" x14ac:dyDescent="0.25">
      <c r="A165" t="s">
        <v>70</v>
      </c>
      <c r="B165" t="s">
        <v>29</v>
      </c>
      <c r="C165">
        <v>959000</v>
      </c>
      <c r="D165" t="s">
        <v>15</v>
      </c>
      <c r="E165">
        <v>2020</v>
      </c>
      <c r="F165">
        <v>1218</v>
      </c>
      <c r="G165">
        <v>0</v>
      </c>
      <c r="H165">
        <v>11791</v>
      </c>
      <c r="I165">
        <v>1356</v>
      </c>
      <c r="J165">
        <v>0</v>
      </c>
      <c r="K165">
        <v>0</v>
      </c>
      <c r="L165">
        <v>1.1100000000000001</v>
      </c>
      <c r="M165">
        <v>99.65</v>
      </c>
      <c r="N165">
        <v>0.04</v>
      </c>
      <c r="O165">
        <v>68.900000000000006</v>
      </c>
      <c r="P165">
        <v>38.61</v>
      </c>
    </row>
    <row r="166" spans="1:16" x14ac:dyDescent="0.25">
      <c r="A166" t="s">
        <v>70</v>
      </c>
      <c r="B166" t="s">
        <v>29</v>
      </c>
      <c r="C166">
        <v>959000</v>
      </c>
      <c r="D166" t="s">
        <v>16</v>
      </c>
      <c r="E166">
        <v>2020</v>
      </c>
      <c r="F166">
        <v>673</v>
      </c>
      <c r="G166">
        <v>0</v>
      </c>
      <c r="H166">
        <v>11759</v>
      </c>
      <c r="I166">
        <v>821</v>
      </c>
      <c r="J166">
        <v>0</v>
      </c>
      <c r="K166">
        <v>0</v>
      </c>
      <c r="L166">
        <v>1.1100000000000001</v>
      </c>
      <c r="M166">
        <v>99.65</v>
      </c>
      <c r="N166">
        <v>0.04</v>
      </c>
      <c r="O166">
        <v>68.900000000000006</v>
      </c>
      <c r="P166">
        <v>38.61</v>
      </c>
    </row>
    <row r="167" spans="1:16" x14ac:dyDescent="0.25">
      <c r="A167" t="s">
        <v>70</v>
      </c>
      <c r="B167" t="s">
        <v>29</v>
      </c>
      <c r="C167">
        <v>959000</v>
      </c>
      <c r="D167" t="s">
        <v>17</v>
      </c>
      <c r="E167">
        <v>2020</v>
      </c>
      <c r="F167">
        <v>209</v>
      </c>
      <c r="G167">
        <v>0</v>
      </c>
      <c r="H167">
        <v>6457</v>
      </c>
      <c r="I167">
        <v>279</v>
      </c>
      <c r="J167">
        <v>0</v>
      </c>
      <c r="K167">
        <v>0</v>
      </c>
      <c r="L167">
        <v>1.1100000000000001</v>
      </c>
      <c r="M167">
        <v>99.65</v>
      </c>
      <c r="N167">
        <v>0.04</v>
      </c>
      <c r="O167">
        <v>68.900000000000006</v>
      </c>
      <c r="P167">
        <v>38.61</v>
      </c>
    </row>
    <row r="168" spans="1:16" x14ac:dyDescent="0.25">
      <c r="A168" t="s">
        <v>70</v>
      </c>
      <c r="B168" t="s">
        <v>29</v>
      </c>
      <c r="C168">
        <v>959000</v>
      </c>
      <c r="D168" t="s">
        <v>18</v>
      </c>
      <c r="E168">
        <v>2020</v>
      </c>
      <c r="F168">
        <v>78</v>
      </c>
      <c r="G168">
        <v>0</v>
      </c>
      <c r="H168">
        <v>0</v>
      </c>
      <c r="I168">
        <v>96</v>
      </c>
      <c r="J168">
        <v>0</v>
      </c>
      <c r="K168">
        <v>0</v>
      </c>
      <c r="L168">
        <v>1.1100000000000001</v>
      </c>
      <c r="M168">
        <v>99.65</v>
      </c>
      <c r="N168">
        <v>0.04</v>
      </c>
      <c r="O168">
        <v>68.900000000000006</v>
      </c>
      <c r="P168">
        <v>38.61</v>
      </c>
    </row>
    <row r="169" spans="1:16" x14ac:dyDescent="0.25">
      <c r="A169" t="s">
        <v>70</v>
      </c>
      <c r="B169" t="s">
        <v>29</v>
      </c>
      <c r="C169">
        <v>959000</v>
      </c>
      <c r="D169" t="s">
        <v>19</v>
      </c>
      <c r="E169">
        <v>2020</v>
      </c>
      <c r="F169">
        <v>37</v>
      </c>
      <c r="G169">
        <v>0</v>
      </c>
      <c r="H169">
        <v>0</v>
      </c>
      <c r="I169">
        <v>43</v>
      </c>
      <c r="J169">
        <v>0</v>
      </c>
      <c r="K169">
        <v>0</v>
      </c>
      <c r="L169">
        <v>1.1100000000000001</v>
      </c>
      <c r="M169">
        <v>99.65</v>
      </c>
      <c r="N169">
        <v>0.04</v>
      </c>
      <c r="O169">
        <v>68.900000000000006</v>
      </c>
      <c r="P169">
        <v>38.61</v>
      </c>
    </row>
    <row r="170" spans="1:16" x14ac:dyDescent="0.25">
      <c r="A170" t="s">
        <v>70</v>
      </c>
      <c r="B170" t="s">
        <v>29</v>
      </c>
      <c r="C170">
        <v>959000</v>
      </c>
      <c r="D170" t="s">
        <v>20</v>
      </c>
      <c r="E170">
        <v>2021</v>
      </c>
      <c r="F170">
        <v>16</v>
      </c>
      <c r="G170">
        <v>0</v>
      </c>
      <c r="H170">
        <v>0</v>
      </c>
      <c r="I170">
        <v>22</v>
      </c>
      <c r="J170">
        <v>1083</v>
      </c>
      <c r="K170">
        <v>0</v>
      </c>
      <c r="L170">
        <v>1.1100000000000001</v>
      </c>
      <c r="M170">
        <v>99.65</v>
      </c>
      <c r="N170">
        <v>0.04</v>
      </c>
      <c r="O170">
        <v>68.900000000000006</v>
      </c>
      <c r="P170">
        <v>38.61</v>
      </c>
    </row>
    <row r="171" spans="1:16" x14ac:dyDescent="0.25">
      <c r="A171" t="s">
        <v>70</v>
      </c>
      <c r="B171" t="s">
        <v>29</v>
      </c>
      <c r="C171">
        <v>959000</v>
      </c>
      <c r="D171" t="s">
        <v>21</v>
      </c>
      <c r="E171">
        <v>2021</v>
      </c>
      <c r="F171">
        <v>8</v>
      </c>
      <c r="G171">
        <v>0</v>
      </c>
      <c r="H171">
        <v>0</v>
      </c>
      <c r="I171">
        <v>11</v>
      </c>
      <c r="J171">
        <v>6640</v>
      </c>
      <c r="K171">
        <v>719</v>
      </c>
      <c r="L171">
        <v>1.1100000000000001</v>
      </c>
      <c r="M171">
        <v>99.65</v>
      </c>
      <c r="N171">
        <v>0.04</v>
      </c>
      <c r="O171">
        <v>68.900000000000006</v>
      </c>
      <c r="P171">
        <v>38.61</v>
      </c>
    </row>
    <row r="172" spans="1:16" x14ac:dyDescent="0.25">
      <c r="A172" t="s">
        <v>70</v>
      </c>
      <c r="B172" t="s">
        <v>29</v>
      </c>
      <c r="C172">
        <v>959000</v>
      </c>
      <c r="D172" t="s">
        <v>10</v>
      </c>
      <c r="E172">
        <v>2021</v>
      </c>
      <c r="F172">
        <v>240</v>
      </c>
      <c r="G172">
        <v>0</v>
      </c>
      <c r="H172">
        <v>0</v>
      </c>
      <c r="I172">
        <v>80</v>
      </c>
      <c r="J172">
        <v>15896</v>
      </c>
      <c r="K172">
        <v>3728</v>
      </c>
      <c r="L172">
        <v>1.1100000000000001</v>
      </c>
      <c r="M172">
        <v>99.65</v>
      </c>
      <c r="N172">
        <v>0.04</v>
      </c>
      <c r="O172">
        <v>68.900000000000006</v>
      </c>
      <c r="P172">
        <v>38.61</v>
      </c>
    </row>
    <row r="173" spans="1:16" x14ac:dyDescent="0.25">
      <c r="A173" t="s">
        <v>70</v>
      </c>
      <c r="B173" t="s">
        <v>29</v>
      </c>
      <c r="C173">
        <v>959000</v>
      </c>
      <c r="D173" t="s">
        <v>11</v>
      </c>
      <c r="E173">
        <v>2021</v>
      </c>
      <c r="F173">
        <v>4033</v>
      </c>
      <c r="G173">
        <v>2</v>
      </c>
      <c r="H173">
        <v>0</v>
      </c>
      <c r="I173">
        <v>2113</v>
      </c>
      <c r="J173">
        <v>55739</v>
      </c>
      <c r="K173">
        <v>11691</v>
      </c>
      <c r="L173">
        <v>1.1100000000000001</v>
      </c>
      <c r="M173">
        <v>99.65</v>
      </c>
      <c r="N173">
        <v>0.04</v>
      </c>
      <c r="O173">
        <v>68.900000000000006</v>
      </c>
      <c r="P173">
        <v>38.61</v>
      </c>
    </row>
    <row r="174" spans="1:16" x14ac:dyDescent="0.25">
      <c r="A174" t="s">
        <v>70</v>
      </c>
      <c r="B174" t="s">
        <v>29</v>
      </c>
      <c r="C174">
        <v>959000</v>
      </c>
      <c r="D174" t="s">
        <v>12</v>
      </c>
      <c r="E174">
        <v>2021</v>
      </c>
      <c r="F174">
        <v>2619</v>
      </c>
      <c r="G174">
        <v>0</v>
      </c>
      <c r="H174">
        <v>0</v>
      </c>
      <c r="I174">
        <v>4400</v>
      </c>
      <c r="J174">
        <v>90697</v>
      </c>
      <c r="K174">
        <v>9836</v>
      </c>
      <c r="L174">
        <v>1.1100000000000001</v>
      </c>
      <c r="M174">
        <v>99.65</v>
      </c>
      <c r="N174">
        <v>0.04</v>
      </c>
      <c r="O174">
        <v>68.900000000000006</v>
      </c>
      <c r="P174">
        <v>38.61</v>
      </c>
    </row>
    <row r="175" spans="1:16" x14ac:dyDescent="0.25">
      <c r="A175" t="s">
        <v>70</v>
      </c>
      <c r="B175" t="s">
        <v>29</v>
      </c>
      <c r="C175">
        <v>959000</v>
      </c>
      <c r="D175" t="s">
        <v>13</v>
      </c>
      <c r="E175">
        <v>2021</v>
      </c>
      <c r="F175">
        <v>283</v>
      </c>
      <c r="G175">
        <v>0</v>
      </c>
      <c r="H175">
        <v>0</v>
      </c>
      <c r="I175">
        <v>538</v>
      </c>
      <c r="J175">
        <v>217027</v>
      </c>
      <c r="K175">
        <v>14260</v>
      </c>
      <c r="L175">
        <v>1.1100000000000001</v>
      </c>
      <c r="M175">
        <v>99.65</v>
      </c>
      <c r="N175">
        <v>0.04</v>
      </c>
      <c r="O175">
        <v>68.900000000000006</v>
      </c>
      <c r="P175">
        <v>38.61</v>
      </c>
    </row>
    <row r="176" spans="1:16" x14ac:dyDescent="0.25">
      <c r="A176" t="s">
        <v>70</v>
      </c>
      <c r="B176" t="s">
        <v>29</v>
      </c>
      <c r="C176">
        <v>959000</v>
      </c>
      <c r="D176" t="s">
        <v>14</v>
      </c>
      <c r="E176">
        <v>2021</v>
      </c>
      <c r="F176">
        <v>90</v>
      </c>
      <c r="G176">
        <v>0</v>
      </c>
      <c r="H176">
        <v>0</v>
      </c>
      <c r="I176">
        <v>105</v>
      </c>
      <c r="J176">
        <v>169543</v>
      </c>
      <c r="K176">
        <v>34583</v>
      </c>
      <c r="L176">
        <v>1.1100000000000001</v>
      </c>
      <c r="M176">
        <v>99.65</v>
      </c>
      <c r="N176">
        <v>0.04</v>
      </c>
      <c r="O176">
        <v>68.900000000000006</v>
      </c>
      <c r="P176">
        <v>38.61</v>
      </c>
    </row>
    <row r="177" spans="1:16" x14ac:dyDescent="0.25">
      <c r="A177" t="s">
        <v>70</v>
      </c>
      <c r="B177" t="s">
        <v>29</v>
      </c>
      <c r="C177">
        <v>959000</v>
      </c>
      <c r="D177" t="s">
        <v>15</v>
      </c>
      <c r="E177">
        <v>2021</v>
      </c>
      <c r="F177">
        <v>13</v>
      </c>
      <c r="G177">
        <v>0</v>
      </c>
      <c r="H177">
        <v>0</v>
      </c>
      <c r="I177">
        <v>38</v>
      </c>
      <c r="J177">
        <v>60556</v>
      </c>
      <c r="K177">
        <v>66332</v>
      </c>
      <c r="L177">
        <v>1.1100000000000001</v>
      </c>
      <c r="M177">
        <v>99.65</v>
      </c>
      <c r="N177">
        <v>0.04</v>
      </c>
      <c r="O177">
        <v>68.900000000000006</v>
      </c>
      <c r="P177">
        <v>38.61</v>
      </c>
    </row>
    <row r="178" spans="1:16" x14ac:dyDescent="0.25">
      <c r="A178" t="s">
        <v>70</v>
      </c>
      <c r="B178" t="s">
        <v>29</v>
      </c>
      <c r="C178">
        <v>959000</v>
      </c>
      <c r="D178" t="s">
        <v>16</v>
      </c>
      <c r="E178">
        <v>2021</v>
      </c>
      <c r="F178">
        <v>7</v>
      </c>
      <c r="G178">
        <v>0</v>
      </c>
      <c r="H178">
        <v>0</v>
      </c>
      <c r="I178">
        <v>11</v>
      </c>
      <c r="J178">
        <v>28638</v>
      </c>
      <c r="K178">
        <v>135342</v>
      </c>
      <c r="L178">
        <v>1.1100000000000001</v>
      </c>
      <c r="M178">
        <v>99.65</v>
      </c>
      <c r="N178">
        <v>0.04</v>
      </c>
      <c r="O178">
        <v>68.900000000000006</v>
      </c>
      <c r="P178">
        <v>38.61</v>
      </c>
    </row>
    <row r="179" spans="1:16" x14ac:dyDescent="0.25">
      <c r="A179" t="s">
        <v>70</v>
      </c>
      <c r="B179" t="s">
        <v>29</v>
      </c>
      <c r="C179">
        <v>959000</v>
      </c>
      <c r="D179" t="s">
        <v>17</v>
      </c>
      <c r="E179">
        <v>2021</v>
      </c>
      <c r="F179">
        <v>8</v>
      </c>
      <c r="G179">
        <v>0</v>
      </c>
      <c r="H179">
        <v>0</v>
      </c>
      <c r="I179">
        <v>6</v>
      </c>
      <c r="J179">
        <v>14934</v>
      </c>
      <c r="K179">
        <v>93764</v>
      </c>
      <c r="L179">
        <v>1.1100000000000001</v>
      </c>
      <c r="M179">
        <v>99.65</v>
      </c>
      <c r="N179">
        <v>0.04</v>
      </c>
      <c r="O179">
        <v>68.900000000000006</v>
      </c>
      <c r="P179">
        <v>38.61</v>
      </c>
    </row>
    <row r="180" spans="1:16" x14ac:dyDescent="0.25">
      <c r="A180" t="s">
        <v>72</v>
      </c>
      <c r="B180" t="s">
        <v>30</v>
      </c>
      <c r="C180">
        <v>1540000</v>
      </c>
      <c r="D180" t="s">
        <v>10</v>
      </c>
      <c r="E180">
        <v>2020</v>
      </c>
      <c r="F180">
        <v>5</v>
      </c>
      <c r="G180">
        <v>0</v>
      </c>
      <c r="H180">
        <v>0</v>
      </c>
      <c r="I180">
        <v>0</v>
      </c>
      <c r="J180">
        <v>0</v>
      </c>
      <c r="K180">
        <v>0</v>
      </c>
      <c r="L180">
        <v>11.57</v>
      </c>
      <c r="M180">
        <v>97.91</v>
      </c>
      <c r="N180">
        <v>1.89</v>
      </c>
      <c r="O180">
        <v>81.98</v>
      </c>
      <c r="P180">
        <v>59.16</v>
      </c>
    </row>
    <row r="181" spans="1:16" x14ac:dyDescent="0.25">
      <c r="A181" t="s">
        <v>72</v>
      </c>
      <c r="B181" t="s">
        <v>30</v>
      </c>
      <c r="C181">
        <v>1540000</v>
      </c>
      <c r="D181" t="s">
        <v>11</v>
      </c>
      <c r="E181">
        <v>2020</v>
      </c>
      <c r="F181">
        <v>2</v>
      </c>
      <c r="G181">
        <v>0</v>
      </c>
      <c r="H181">
        <v>2031</v>
      </c>
      <c r="I181">
        <v>7</v>
      </c>
      <c r="J181">
        <v>0</v>
      </c>
      <c r="K181">
        <v>0</v>
      </c>
      <c r="L181">
        <v>11.57</v>
      </c>
      <c r="M181">
        <v>97.91</v>
      </c>
      <c r="N181">
        <v>1.89</v>
      </c>
      <c r="O181">
        <v>81.98</v>
      </c>
      <c r="P181">
        <v>59.16</v>
      </c>
    </row>
    <row r="182" spans="1:16" x14ac:dyDescent="0.25">
      <c r="A182" t="s">
        <v>72</v>
      </c>
      <c r="B182" t="s">
        <v>30</v>
      </c>
      <c r="C182">
        <v>1540000</v>
      </c>
      <c r="D182" t="s">
        <v>12</v>
      </c>
      <c r="E182">
        <v>2020</v>
      </c>
      <c r="F182">
        <v>64</v>
      </c>
      <c r="G182">
        <v>0</v>
      </c>
      <c r="H182">
        <v>17460</v>
      </c>
      <c r="I182">
        <v>37</v>
      </c>
      <c r="J182">
        <v>0</v>
      </c>
      <c r="K182">
        <v>0</v>
      </c>
      <c r="L182">
        <v>11.57</v>
      </c>
      <c r="M182">
        <v>97.91</v>
      </c>
      <c r="N182">
        <v>1.89</v>
      </c>
      <c r="O182">
        <v>81.98</v>
      </c>
      <c r="P182">
        <v>59.16</v>
      </c>
    </row>
    <row r="183" spans="1:16" x14ac:dyDescent="0.25">
      <c r="A183" t="s">
        <v>72</v>
      </c>
      <c r="B183" t="s">
        <v>30</v>
      </c>
      <c r="C183">
        <v>1540000</v>
      </c>
      <c r="D183" t="s">
        <v>13</v>
      </c>
      <c r="E183">
        <v>2020</v>
      </c>
      <c r="F183">
        <v>1244</v>
      </c>
      <c r="G183">
        <v>3</v>
      </c>
      <c r="H183">
        <v>47000</v>
      </c>
      <c r="I183">
        <v>552</v>
      </c>
      <c r="J183">
        <v>0</v>
      </c>
      <c r="K183">
        <v>0</v>
      </c>
      <c r="L183">
        <v>11.57</v>
      </c>
      <c r="M183">
        <v>97.91</v>
      </c>
      <c r="N183">
        <v>1.89</v>
      </c>
      <c r="O183">
        <v>81.98</v>
      </c>
      <c r="P183">
        <v>59.16</v>
      </c>
    </row>
    <row r="184" spans="1:16" x14ac:dyDescent="0.25">
      <c r="A184" t="s">
        <v>72</v>
      </c>
      <c r="B184" t="s">
        <v>30</v>
      </c>
      <c r="C184">
        <v>1540000</v>
      </c>
      <c r="D184" t="s">
        <v>14</v>
      </c>
      <c r="E184">
        <v>2020</v>
      </c>
      <c r="F184">
        <v>4598</v>
      </c>
      <c r="G184">
        <v>42</v>
      </c>
      <c r="H184">
        <v>64827</v>
      </c>
      <c r="I184">
        <v>3615</v>
      </c>
      <c r="J184">
        <v>0</v>
      </c>
      <c r="K184">
        <v>0</v>
      </c>
      <c r="L184">
        <v>11.57</v>
      </c>
      <c r="M184">
        <v>97.91</v>
      </c>
      <c r="N184">
        <v>1.89</v>
      </c>
      <c r="O184">
        <v>81.98</v>
      </c>
      <c r="P184">
        <v>59.16</v>
      </c>
    </row>
    <row r="185" spans="1:16" x14ac:dyDescent="0.25">
      <c r="A185" t="s">
        <v>72</v>
      </c>
      <c r="B185" t="s">
        <v>30</v>
      </c>
      <c r="C185">
        <v>1540000</v>
      </c>
      <c r="D185" t="s">
        <v>15</v>
      </c>
      <c r="E185">
        <v>2020</v>
      </c>
      <c r="F185">
        <v>11505</v>
      </c>
      <c r="G185">
        <v>147</v>
      </c>
      <c r="H185">
        <v>67906</v>
      </c>
      <c r="I185">
        <v>9366</v>
      </c>
      <c r="J185">
        <v>0</v>
      </c>
      <c r="K185">
        <v>0</v>
      </c>
      <c r="L185">
        <v>11.57</v>
      </c>
      <c r="M185">
        <v>97.91</v>
      </c>
      <c r="N185">
        <v>1.89</v>
      </c>
      <c r="O185">
        <v>81.98</v>
      </c>
      <c r="P185">
        <v>59.16</v>
      </c>
    </row>
    <row r="186" spans="1:16" x14ac:dyDescent="0.25">
      <c r="A186" t="s">
        <v>72</v>
      </c>
      <c r="B186" t="s">
        <v>30</v>
      </c>
      <c r="C186">
        <v>1540000</v>
      </c>
      <c r="D186" t="s">
        <v>16</v>
      </c>
      <c r="E186">
        <v>2020</v>
      </c>
      <c r="F186">
        <v>16000</v>
      </c>
      <c r="G186">
        <v>236</v>
      </c>
      <c r="H186">
        <v>55577</v>
      </c>
      <c r="I186">
        <v>14548</v>
      </c>
      <c r="J186">
        <v>0</v>
      </c>
      <c r="K186">
        <v>0</v>
      </c>
      <c r="L186">
        <v>11.57</v>
      </c>
      <c r="M186">
        <v>97.91</v>
      </c>
      <c r="N186">
        <v>1.89</v>
      </c>
      <c r="O186">
        <v>81.98</v>
      </c>
      <c r="P186">
        <v>59.16</v>
      </c>
    </row>
    <row r="187" spans="1:16" x14ac:dyDescent="0.25">
      <c r="A187" t="s">
        <v>72</v>
      </c>
      <c r="B187" t="s">
        <v>30</v>
      </c>
      <c r="C187">
        <v>1540000</v>
      </c>
      <c r="D187" t="s">
        <v>17</v>
      </c>
      <c r="E187">
        <v>2020</v>
      </c>
      <c r="F187">
        <v>10208</v>
      </c>
      <c r="G187">
        <v>176</v>
      </c>
      <c r="H187">
        <v>45747</v>
      </c>
      <c r="I187">
        <v>12553</v>
      </c>
      <c r="J187">
        <v>0</v>
      </c>
      <c r="K187">
        <v>0</v>
      </c>
      <c r="L187">
        <v>11.57</v>
      </c>
      <c r="M187">
        <v>97.91</v>
      </c>
      <c r="N187">
        <v>1.89</v>
      </c>
      <c r="O187">
        <v>81.98</v>
      </c>
      <c r="P187">
        <v>59.16</v>
      </c>
    </row>
    <row r="188" spans="1:16" x14ac:dyDescent="0.25">
      <c r="A188" t="s">
        <v>72</v>
      </c>
      <c r="B188" t="s">
        <v>30</v>
      </c>
      <c r="C188">
        <v>1540000</v>
      </c>
      <c r="D188" t="s">
        <v>18</v>
      </c>
      <c r="E188">
        <v>2020</v>
      </c>
      <c r="F188">
        <v>4337</v>
      </c>
      <c r="G188">
        <v>84</v>
      </c>
      <c r="H188">
        <v>48323</v>
      </c>
      <c r="I188">
        <v>5262</v>
      </c>
      <c r="J188">
        <v>0</v>
      </c>
      <c r="K188">
        <v>0</v>
      </c>
      <c r="L188">
        <v>11.57</v>
      </c>
      <c r="M188">
        <v>97.91</v>
      </c>
      <c r="N188">
        <v>1.89</v>
      </c>
      <c r="O188">
        <v>81.98</v>
      </c>
      <c r="P188">
        <v>59.16</v>
      </c>
    </row>
    <row r="189" spans="1:16" x14ac:dyDescent="0.25">
      <c r="A189" t="s">
        <v>72</v>
      </c>
      <c r="B189" t="s">
        <v>30</v>
      </c>
      <c r="C189">
        <v>1540000</v>
      </c>
      <c r="D189" t="s">
        <v>19</v>
      </c>
      <c r="E189">
        <v>2020</v>
      </c>
      <c r="F189">
        <v>3103</v>
      </c>
      <c r="G189">
        <v>51</v>
      </c>
      <c r="H189">
        <v>50335</v>
      </c>
      <c r="I189">
        <v>3448</v>
      </c>
      <c r="J189">
        <v>0</v>
      </c>
      <c r="K189">
        <v>0</v>
      </c>
      <c r="L189">
        <v>11.57</v>
      </c>
      <c r="M189">
        <v>97.91</v>
      </c>
      <c r="N189">
        <v>1.89</v>
      </c>
      <c r="O189">
        <v>81.98</v>
      </c>
      <c r="P189">
        <v>59.16</v>
      </c>
    </row>
    <row r="190" spans="1:16" x14ac:dyDescent="0.25">
      <c r="A190" t="s">
        <v>72</v>
      </c>
      <c r="B190" t="s">
        <v>30</v>
      </c>
      <c r="C190">
        <v>1540000</v>
      </c>
      <c r="D190" t="s">
        <v>20</v>
      </c>
      <c r="E190">
        <v>2021</v>
      </c>
      <c r="F190">
        <v>2343</v>
      </c>
      <c r="G190">
        <v>29</v>
      </c>
      <c r="H190">
        <v>51470</v>
      </c>
      <c r="I190">
        <v>2503</v>
      </c>
      <c r="J190">
        <v>4117</v>
      </c>
      <c r="K190">
        <v>0</v>
      </c>
      <c r="L190">
        <v>11.57</v>
      </c>
      <c r="M190">
        <v>97.91</v>
      </c>
      <c r="N190">
        <v>1.89</v>
      </c>
      <c r="O190">
        <v>81.98</v>
      </c>
      <c r="P190">
        <v>59.16</v>
      </c>
    </row>
    <row r="191" spans="1:16" x14ac:dyDescent="0.25">
      <c r="A191" t="s">
        <v>72</v>
      </c>
      <c r="B191" t="s">
        <v>30</v>
      </c>
      <c r="C191">
        <v>1540000</v>
      </c>
      <c r="D191" t="s">
        <v>21</v>
      </c>
      <c r="E191">
        <v>2021</v>
      </c>
      <c r="F191">
        <v>1577</v>
      </c>
      <c r="G191">
        <v>27</v>
      </c>
      <c r="H191">
        <v>42691</v>
      </c>
      <c r="I191">
        <v>1694</v>
      </c>
      <c r="J191">
        <v>14605</v>
      </c>
      <c r="K191">
        <v>2072</v>
      </c>
      <c r="L191">
        <v>11.57</v>
      </c>
      <c r="M191">
        <v>97.91</v>
      </c>
      <c r="N191">
        <v>1.89</v>
      </c>
      <c r="O191">
        <v>81.98</v>
      </c>
      <c r="P191">
        <v>59.16</v>
      </c>
    </row>
    <row r="192" spans="1:16" x14ac:dyDescent="0.25">
      <c r="A192" t="s">
        <v>72</v>
      </c>
      <c r="B192" t="s">
        <v>30</v>
      </c>
      <c r="C192">
        <v>1540000</v>
      </c>
      <c r="D192" t="s">
        <v>10</v>
      </c>
      <c r="E192">
        <v>2021</v>
      </c>
      <c r="F192">
        <v>3053</v>
      </c>
      <c r="G192">
        <v>35</v>
      </c>
      <c r="H192">
        <v>51285</v>
      </c>
      <c r="I192">
        <v>2068</v>
      </c>
      <c r="J192">
        <v>78598</v>
      </c>
      <c r="K192">
        <v>16358</v>
      </c>
      <c r="L192">
        <v>11.57</v>
      </c>
      <c r="M192">
        <v>97.91</v>
      </c>
      <c r="N192">
        <v>1.89</v>
      </c>
      <c r="O192">
        <v>81.98</v>
      </c>
      <c r="P192">
        <v>59.16</v>
      </c>
    </row>
    <row r="193" spans="1:16" x14ac:dyDescent="0.25">
      <c r="A193" t="s">
        <v>72</v>
      </c>
      <c r="B193" t="s">
        <v>30</v>
      </c>
      <c r="C193">
        <v>1540000</v>
      </c>
      <c r="D193" t="s">
        <v>11</v>
      </c>
      <c r="E193">
        <v>2021</v>
      </c>
      <c r="F193">
        <v>33013</v>
      </c>
      <c r="G193">
        <v>338</v>
      </c>
      <c r="H193">
        <v>108164</v>
      </c>
      <c r="I193">
        <v>11286</v>
      </c>
      <c r="J193">
        <v>179805</v>
      </c>
      <c r="K193">
        <v>54163</v>
      </c>
      <c r="L193">
        <v>11.57</v>
      </c>
      <c r="M193">
        <v>97.91</v>
      </c>
      <c r="N193">
        <v>1.89</v>
      </c>
      <c r="O193">
        <v>81.98</v>
      </c>
      <c r="P193">
        <v>59.16</v>
      </c>
    </row>
    <row r="194" spans="1:16" x14ac:dyDescent="0.25">
      <c r="A194" t="s">
        <v>72</v>
      </c>
      <c r="B194" t="s">
        <v>30</v>
      </c>
      <c r="C194">
        <v>1540000</v>
      </c>
      <c r="D194" t="s">
        <v>12</v>
      </c>
      <c r="E194">
        <v>2021</v>
      </c>
      <c r="F194">
        <v>64614</v>
      </c>
      <c r="G194">
        <v>1481</v>
      </c>
      <c r="H194">
        <v>170121</v>
      </c>
      <c r="I194">
        <v>73315</v>
      </c>
      <c r="J194">
        <v>156709</v>
      </c>
      <c r="K194">
        <v>22507</v>
      </c>
      <c r="L194">
        <v>11.57</v>
      </c>
      <c r="M194">
        <v>97.91</v>
      </c>
      <c r="N194">
        <v>1.89</v>
      </c>
      <c r="O194">
        <v>81.98</v>
      </c>
      <c r="P194">
        <v>59.16</v>
      </c>
    </row>
    <row r="195" spans="1:16" x14ac:dyDescent="0.25">
      <c r="A195" t="s">
        <v>72</v>
      </c>
      <c r="B195" t="s">
        <v>30</v>
      </c>
      <c r="C195">
        <v>1540000</v>
      </c>
      <c r="D195" t="s">
        <v>13</v>
      </c>
      <c r="E195">
        <v>2021</v>
      </c>
      <c r="F195">
        <v>11023</v>
      </c>
      <c r="G195">
        <v>405</v>
      </c>
      <c r="H195">
        <v>99323</v>
      </c>
      <c r="I195">
        <v>21107</v>
      </c>
      <c r="J195">
        <v>383780</v>
      </c>
      <c r="K195">
        <v>21466</v>
      </c>
      <c r="L195">
        <v>11.57</v>
      </c>
      <c r="M195">
        <v>97.91</v>
      </c>
      <c r="N195">
        <v>1.89</v>
      </c>
      <c r="O195">
        <v>81.98</v>
      </c>
      <c r="P195">
        <v>59.16</v>
      </c>
    </row>
    <row r="196" spans="1:16" x14ac:dyDescent="0.25">
      <c r="A196" t="s">
        <v>72</v>
      </c>
      <c r="B196" t="s">
        <v>30</v>
      </c>
      <c r="C196">
        <v>1540000</v>
      </c>
      <c r="D196" t="s">
        <v>14</v>
      </c>
      <c r="E196">
        <v>2021</v>
      </c>
      <c r="F196">
        <v>4457</v>
      </c>
      <c r="G196">
        <v>93</v>
      </c>
      <c r="H196">
        <v>133924</v>
      </c>
      <c r="I196">
        <v>5580</v>
      </c>
      <c r="J196">
        <v>240409</v>
      </c>
      <c r="K196">
        <v>156036</v>
      </c>
      <c r="L196">
        <v>11.57</v>
      </c>
      <c r="M196">
        <v>97.91</v>
      </c>
      <c r="N196">
        <v>1.89</v>
      </c>
      <c r="O196">
        <v>81.98</v>
      </c>
      <c r="P196">
        <v>59.16</v>
      </c>
    </row>
    <row r="197" spans="1:16" x14ac:dyDescent="0.25">
      <c r="A197" t="s">
        <v>72</v>
      </c>
      <c r="B197" t="s">
        <v>30</v>
      </c>
      <c r="C197">
        <v>1540000</v>
      </c>
      <c r="D197" t="s">
        <v>15</v>
      </c>
      <c r="E197">
        <v>2021</v>
      </c>
      <c r="F197">
        <v>2809</v>
      </c>
      <c r="G197">
        <v>54</v>
      </c>
      <c r="H197">
        <v>152633</v>
      </c>
      <c r="I197">
        <v>2936</v>
      </c>
      <c r="J197">
        <v>108184</v>
      </c>
      <c r="K197">
        <v>147757</v>
      </c>
      <c r="L197">
        <v>11.57</v>
      </c>
      <c r="M197">
        <v>97.91</v>
      </c>
      <c r="N197">
        <v>1.89</v>
      </c>
      <c r="O197">
        <v>81.98</v>
      </c>
      <c r="P197">
        <v>59.16</v>
      </c>
    </row>
    <row r="198" spans="1:16" x14ac:dyDescent="0.25">
      <c r="A198" t="s">
        <v>72</v>
      </c>
      <c r="B198" t="s">
        <v>30</v>
      </c>
      <c r="C198">
        <v>1540000</v>
      </c>
      <c r="D198" t="s">
        <v>16</v>
      </c>
      <c r="E198">
        <v>2021</v>
      </c>
      <c r="F198">
        <v>2476</v>
      </c>
      <c r="G198">
        <v>113</v>
      </c>
      <c r="H198">
        <v>144672</v>
      </c>
      <c r="I198">
        <v>2384</v>
      </c>
      <c r="J198">
        <v>59575</v>
      </c>
      <c r="K198">
        <v>278541</v>
      </c>
      <c r="L198">
        <v>11.57</v>
      </c>
      <c r="M198">
        <v>97.91</v>
      </c>
      <c r="N198">
        <v>1.89</v>
      </c>
      <c r="O198">
        <v>81.98</v>
      </c>
      <c r="P198">
        <v>59.16</v>
      </c>
    </row>
    <row r="199" spans="1:16" x14ac:dyDescent="0.25">
      <c r="A199" t="s">
        <v>72</v>
      </c>
      <c r="B199" t="s">
        <v>30</v>
      </c>
      <c r="C199">
        <v>1540000</v>
      </c>
      <c r="D199" t="s">
        <v>17</v>
      </c>
      <c r="E199">
        <v>2021</v>
      </c>
      <c r="F199">
        <v>1677</v>
      </c>
      <c r="G199">
        <v>50</v>
      </c>
      <c r="H199">
        <v>114910</v>
      </c>
      <c r="I199">
        <v>2131</v>
      </c>
      <c r="J199">
        <v>36786</v>
      </c>
      <c r="K199">
        <v>212214</v>
      </c>
      <c r="L199">
        <v>11.57</v>
      </c>
      <c r="M199">
        <v>97.91</v>
      </c>
      <c r="N199">
        <v>1.89</v>
      </c>
      <c r="O199">
        <v>81.98</v>
      </c>
      <c r="P199">
        <v>59.16</v>
      </c>
    </row>
    <row r="200" spans="1:16" x14ac:dyDescent="0.25">
      <c r="A200" t="s">
        <v>73</v>
      </c>
      <c r="B200" t="s">
        <v>31</v>
      </c>
      <c r="C200">
        <v>67936000</v>
      </c>
      <c r="D200" t="s">
        <v>10</v>
      </c>
      <c r="E200">
        <v>2020</v>
      </c>
      <c r="F200">
        <v>74</v>
      </c>
      <c r="G200">
        <v>6</v>
      </c>
      <c r="H200">
        <v>0</v>
      </c>
      <c r="I200">
        <v>5</v>
      </c>
      <c r="J200">
        <v>0</v>
      </c>
      <c r="K200">
        <v>0</v>
      </c>
      <c r="L200">
        <v>1.22</v>
      </c>
      <c r="M200">
        <v>98.75</v>
      </c>
      <c r="N200">
        <v>1.22</v>
      </c>
      <c r="O200">
        <v>65.849999999999994</v>
      </c>
      <c r="P200">
        <v>38.229999999999997</v>
      </c>
    </row>
    <row r="201" spans="1:16" x14ac:dyDescent="0.25">
      <c r="A201" t="s">
        <v>73</v>
      </c>
      <c r="B201" t="s">
        <v>31</v>
      </c>
      <c r="C201">
        <v>67936000</v>
      </c>
      <c r="D201" t="s">
        <v>11</v>
      </c>
      <c r="E201">
        <v>2020</v>
      </c>
      <c r="F201">
        <v>4321</v>
      </c>
      <c r="G201">
        <v>208</v>
      </c>
      <c r="H201">
        <v>64007</v>
      </c>
      <c r="I201">
        <v>608</v>
      </c>
      <c r="J201">
        <v>0</v>
      </c>
      <c r="K201">
        <v>0</v>
      </c>
      <c r="L201">
        <v>1.22</v>
      </c>
      <c r="M201">
        <v>98.75</v>
      </c>
      <c r="N201">
        <v>1.22</v>
      </c>
      <c r="O201">
        <v>65.849999999999994</v>
      </c>
      <c r="P201">
        <v>38.229999999999997</v>
      </c>
    </row>
    <row r="202" spans="1:16" x14ac:dyDescent="0.25">
      <c r="A202" t="s">
        <v>73</v>
      </c>
      <c r="B202" t="s">
        <v>31</v>
      </c>
      <c r="C202">
        <v>67936000</v>
      </c>
      <c r="D202" t="s">
        <v>12</v>
      </c>
      <c r="E202">
        <v>2020</v>
      </c>
      <c r="F202">
        <v>12399</v>
      </c>
      <c r="G202">
        <v>824</v>
      </c>
      <c r="H202">
        <v>147923</v>
      </c>
      <c r="I202">
        <v>9306</v>
      </c>
      <c r="J202">
        <v>0</v>
      </c>
      <c r="K202">
        <v>0</v>
      </c>
      <c r="L202">
        <v>1.22</v>
      </c>
      <c r="M202">
        <v>98.75</v>
      </c>
      <c r="N202">
        <v>1.22</v>
      </c>
      <c r="O202">
        <v>65.849999999999994</v>
      </c>
      <c r="P202">
        <v>38.229999999999997</v>
      </c>
    </row>
    <row r="203" spans="1:16" x14ac:dyDescent="0.25">
      <c r="A203" t="s">
        <v>73</v>
      </c>
      <c r="B203" t="s">
        <v>31</v>
      </c>
      <c r="C203">
        <v>67936000</v>
      </c>
      <c r="D203" t="s">
        <v>13</v>
      </c>
      <c r="E203">
        <v>2020</v>
      </c>
      <c r="F203">
        <v>15849</v>
      </c>
      <c r="G203">
        <v>810</v>
      </c>
      <c r="H203">
        <v>161683</v>
      </c>
      <c r="I203">
        <v>13751</v>
      </c>
      <c r="J203">
        <v>0</v>
      </c>
      <c r="K203">
        <v>0</v>
      </c>
      <c r="L203">
        <v>1.22</v>
      </c>
      <c r="M203">
        <v>98.75</v>
      </c>
      <c r="N203">
        <v>1.22</v>
      </c>
      <c r="O203">
        <v>65.849999999999994</v>
      </c>
      <c r="P203">
        <v>38.229999999999997</v>
      </c>
    </row>
    <row r="204" spans="1:16" x14ac:dyDescent="0.25">
      <c r="A204" t="s">
        <v>73</v>
      </c>
      <c r="B204" t="s">
        <v>31</v>
      </c>
      <c r="C204">
        <v>67936000</v>
      </c>
      <c r="D204" t="s">
        <v>14</v>
      </c>
      <c r="E204">
        <v>2020</v>
      </c>
      <c r="F204">
        <v>28795</v>
      </c>
      <c r="G204">
        <v>593</v>
      </c>
      <c r="H204">
        <v>391164</v>
      </c>
      <c r="I204">
        <v>21237</v>
      </c>
      <c r="J204">
        <v>0</v>
      </c>
      <c r="K204">
        <v>0</v>
      </c>
      <c r="L204">
        <v>1.22</v>
      </c>
      <c r="M204">
        <v>98.75</v>
      </c>
      <c r="N204">
        <v>1.22</v>
      </c>
      <c r="O204">
        <v>65.849999999999994</v>
      </c>
      <c r="P204">
        <v>38.229999999999997</v>
      </c>
    </row>
    <row r="205" spans="1:16" x14ac:dyDescent="0.25">
      <c r="A205" t="s">
        <v>73</v>
      </c>
      <c r="B205" t="s">
        <v>31</v>
      </c>
      <c r="C205">
        <v>67936000</v>
      </c>
      <c r="D205" t="s">
        <v>15</v>
      </c>
      <c r="E205">
        <v>2020</v>
      </c>
      <c r="F205">
        <v>34997</v>
      </c>
      <c r="G205">
        <v>581</v>
      </c>
      <c r="H205">
        <v>1567059</v>
      </c>
      <c r="I205">
        <v>32975</v>
      </c>
      <c r="J205">
        <v>0</v>
      </c>
      <c r="K205">
        <v>0</v>
      </c>
      <c r="L205">
        <v>1.22</v>
      </c>
      <c r="M205">
        <v>98.75</v>
      </c>
      <c r="N205">
        <v>1.22</v>
      </c>
      <c r="O205">
        <v>65.849999999999994</v>
      </c>
      <c r="P205">
        <v>38.229999999999997</v>
      </c>
    </row>
    <row r="206" spans="1:16" x14ac:dyDescent="0.25">
      <c r="A206" t="s">
        <v>73</v>
      </c>
      <c r="B206" t="s">
        <v>31</v>
      </c>
      <c r="C206">
        <v>67936000</v>
      </c>
      <c r="D206" t="s">
        <v>16</v>
      </c>
      <c r="E206">
        <v>2020</v>
      </c>
      <c r="F206">
        <v>40959</v>
      </c>
      <c r="G206">
        <v>431</v>
      </c>
      <c r="H206">
        <v>2086192</v>
      </c>
      <c r="I206">
        <v>39449</v>
      </c>
      <c r="J206">
        <v>0</v>
      </c>
      <c r="K206">
        <v>0</v>
      </c>
      <c r="L206">
        <v>1.22</v>
      </c>
      <c r="M206">
        <v>98.75</v>
      </c>
      <c r="N206">
        <v>1.22</v>
      </c>
      <c r="O206">
        <v>65.849999999999994</v>
      </c>
      <c r="P206">
        <v>38.229999999999997</v>
      </c>
    </row>
    <row r="207" spans="1:16" x14ac:dyDescent="0.25">
      <c r="A207" t="s">
        <v>73</v>
      </c>
      <c r="B207" t="s">
        <v>31</v>
      </c>
      <c r="C207">
        <v>67936000</v>
      </c>
      <c r="D207" t="s">
        <v>17</v>
      </c>
      <c r="E207">
        <v>2020</v>
      </c>
      <c r="F207">
        <v>35550</v>
      </c>
      <c r="G207">
        <v>266</v>
      </c>
      <c r="H207">
        <v>1635819</v>
      </c>
      <c r="I207">
        <v>38888</v>
      </c>
      <c r="J207">
        <v>0</v>
      </c>
      <c r="K207">
        <v>0</v>
      </c>
      <c r="L207">
        <v>1.22</v>
      </c>
      <c r="M207">
        <v>98.75</v>
      </c>
      <c r="N207">
        <v>1.22</v>
      </c>
      <c r="O207">
        <v>65.849999999999994</v>
      </c>
      <c r="P207">
        <v>38.229999999999997</v>
      </c>
    </row>
    <row r="208" spans="1:16" x14ac:dyDescent="0.25">
      <c r="A208" t="s">
        <v>73</v>
      </c>
      <c r="B208" t="s">
        <v>31</v>
      </c>
      <c r="C208">
        <v>67936000</v>
      </c>
      <c r="D208" t="s">
        <v>18</v>
      </c>
      <c r="E208">
        <v>2020</v>
      </c>
      <c r="F208">
        <v>36836</v>
      </c>
      <c r="G208">
        <v>270</v>
      </c>
      <c r="H208">
        <v>1771768</v>
      </c>
      <c r="I208">
        <v>34702</v>
      </c>
      <c r="J208">
        <v>0</v>
      </c>
      <c r="K208">
        <v>0</v>
      </c>
      <c r="L208">
        <v>1.22</v>
      </c>
      <c r="M208">
        <v>98.75</v>
      </c>
      <c r="N208">
        <v>1.22</v>
      </c>
      <c r="O208">
        <v>65.849999999999994</v>
      </c>
      <c r="P208">
        <v>38.229999999999997</v>
      </c>
    </row>
    <row r="209" spans="1:16" x14ac:dyDescent="0.25">
      <c r="A209" t="s">
        <v>73</v>
      </c>
      <c r="B209" t="s">
        <v>31</v>
      </c>
      <c r="C209">
        <v>67936000</v>
      </c>
      <c r="D209" t="s">
        <v>19</v>
      </c>
      <c r="E209">
        <v>2020</v>
      </c>
      <c r="F209">
        <v>35258</v>
      </c>
      <c r="G209">
        <v>317</v>
      </c>
      <c r="H209">
        <v>1827165</v>
      </c>
      <c r="I209">
        <v>40072</v>
      </c>
      <c r="J209">
        <v>0</v>
      </c>
      <c r="K209">
        <v>0</v>
      </c>
      <c r="L209">
        <v>1.22</v>
      </c>
      <c r="M209">
        <v>98.75</v>
      </c>
      <c r="N209">
        <v>1.22</v>
      </c>
      <c r="O209">
        <v>65.849999999999994</v>
      </c>
      <c r="P209">
        <v>38.229999999999997</v>
      </c>
    </row>
    <row r="210" spans="1:16" x14ac:dyDescent="0.25">
      <c r="A210" t="s">
        <v>73</v>
      </c>
      <c r="B210" t="s">
        <v>31</v>
      </c>
      <c r="C210">
        <v>67936000</v>
      </c>
      <c r="D210" t="s">
        <v>20</v>
      </c>
      <c r="E210">
        <v>2021</v>
      </c>
      <c r="F210">
        <v>16502</v>
      </c>
      <c r="G210">
        <v>81</v>
      </c>
      <c r="H210">
        <v>1160891</v>
      </c>
      <c r="I210">
        <v>22810</v>
      </c>
      <c r="J210">
        <v>247891</v>
      </c>
      <c r="K210">
        <v>0</v>
      </c>
      <c r="L210">
        <v>1.22</v>
      </c>
      <c r="M210">
        <v>98.75</v>
      </c>
      <c r="N210">
        <v>1.22</v>
      </c>
      <c r="O210">
        <v>65.849999999999994</v>
      </c>
      <c r="P210">
        <v>38.229999999999997</v>
      </c>
    </row>
    <row r="211" spans="1:16" x14ac:dyDescent="0.25">
      <c r="A211" t="s">
        <v>73</v>
      </c>
      <c r="B211" t="s">
        <v>31</v>
      </c>
      <c r="C211">
        <v>67936000</v>
      </c>
      <c r="D211" t="s">
        <v>21</v>
      </c>
      <c r="E211">
        <v>2021</v>
      </c>
      <c r="F211">
        <v>8349</v>
      </c>
      <c r="G211">
        <v>23</v>
      </c>
      <c r="H211">
        <v>926175</v>
      </c>
      <c r="I211">
        <v>9313</v>
      </c>
      <c r="J211">
        <v>585831</v>
      </c>
      <c r="K211">
        <v>167448</v>
      </c>
      <c r="L211">
        <v>1.22</v>
      </c>
      <c r="M211">
        <v>98.75</v>
      </c>
      <c r="N211">
        <v>1.22</v>
      </c>
      <c r="O211">
        <v>65.849999999999994</v>
      </c>
      <c r="P211">
        <v>38.229999999999997</v>
      </c>
    </row>
    <row r="212" spans="1:16" x14ac:dyDescent="0.25">
      <c r="A212" t="s">
        <v>73</v>
      </c>
      <c r="B212" t="s">
        <v>31</v>
      </c>
      <c r="C212">
        <v>67936000</v>
      </c>
      <c r="D212" t="s">
        <v>10</v>
      </c>
      <c r="E212">
        <v>2021</v>
      </c>
      <c r="F212">
        <v>37809</v>
      </c>
      <c r="G212">
        <v>109</v>
      </c>
      <c r="H212">
        <v>1757331</v>
      </c>
      <c r="I212">
        <v>27453</v>
      </c>
      <c r="J212">
        <v>4190690</v>
      </c>
      <c r="K212">
        <v>508314</v>
      </c>
      <c r="L212">
        <v>1.22</v>
      </c>
      <c r="M212">
        <v>98.75</v>
      </c>
      <c r="N212">
        <v>1.22</v>
      </c>
      <c r="O212">
        <v>65.849999999999994</v>
      </c>
      <c r="P212">
        <v>38.229999999999997</v>
      </c>
    </row>
    <row r="213" spans="1:16" x14ac:dyDescent="0.25">
      <c r="A213" t="s">
        <v>73</v>
      </c>
      <c r="B213" t="s">
        <v>31</v>
      </c>
      <c r="C213">
        <v>67936000</v>
      </c>
      <c r="D213" t="s">
        <v>11</v>
      </c>
      <c r="E213">
        <v>2021</v>
      </c>
      <c r="F213">
        <v>260079</v>
      </c>
      <c r="G213">
        <v>2664</v>
      </c>
      <c r="H213">
        <v>4542779</v>
      </c>
      <c r="I213">
        <v>127979</v>
      </c>
      <c r="J213">
        <v>4941486</v>
      </c>
      <c r="K213">
        <v>1816848</v>
      </c>
      <c r="L213">
        <v>1.22</v>
      </c>
      <c r="M213">
        <v>98.75</v>
      </c>
      <c r="N213">
        <v>1.22</v>
      </c>
      <c r="O213">
        <v>65.849999999999994</v>
      </c>
      <c r="P213">
        <v>38.229999999999997</v>
      </c>
    </row>
    <row r="214" spans="1:16" x14ac:dyDescent="0.25">
      <c r="A214" t="s">
        <v>73</v>
      </c>
      <c r="B214" t="s">
        <v>31</v>
      </c>
      <c r="C214">
        <v>67936000</v>
      </c>
      <c r="D214" t="s">
        <v>12</v>
      </c>
      <c r="E214">
        <v>2021</v>
      </c>
      <c r="F214">
        <v>241392</v>
      </c>
      <c r="G214">
        <v>2650</v>
      </c>
      <c r="H214">
        <v>3719258</v>
      </c>
      <c r="I214">
        <v>348443</v>
      </c>
      <c r="J214">
        <v>2992940</v>
      </c>
      <c r="K214">
        <v>1652339</v>
      </c>
      <c r="L214">
        <v>1.22</v>
      </c>
      <c r="M214">
        <v>98.75</v>
      </c>
      <c r="N214">
        <v>1.22</v>
      </c>
      <c r="O214">
        <v>65.849999999999994</v>
      </c>
      <c r="P214">
        <v>38.229999999999997</v>
      </c>
    </row>
    <row r="215" spans="1:16" x14ac:dyDescent="0.25">
      <c r="A215" t="s">
        <v>73</v>
      </c>
      <c r="B215" t="s">
        <v>31</v>
      </c>
      <c r="C215">
        <v>67936000</v>
      </c>
      <c r="D215" t="s">
        <v>13</v>
      </c>
      <c r="E215">
        <v>2021</v>
      </c>
      <c r="F215">
        <v>14354</v>
      </c>
      <c r="G215">
        <v>226</v>
      </c>
      <c r="H215">
        <v>1931086</v>
      </c>
      <c r="I215">
        <v>43460</v>
      </c>
      <c r="J215">
        <v>7112148</v>
      </c>
      <c r="K215">
        <v>1476287</v>
      </c>
      <c r="L215">
        <v>1.22</v>
      </c>
      <c r="M215">
        <v>98.75</v>
      </c>
      <c r="N215">
        <v>1.22</v>
      </c>
      <c r="O215">
        <v>65.849999999999994</v>
      </c>
      <c r="P215">
        <v>38.229999999999997</v>
      </c>
    </row>
    <row r="216" spans="1:16" x14ac:dyDescent="0.25">
      <c r="A216" t="s">
        <v>73</v>
      </c>
      <c r="B216" t="s">
        <v>31</v>
      </c>
      <c r="C216">
        <v>67936000</v>
      </c>
      <c r="D216" t="s">
        <v>14</v>
      </c>
      <c r="E216">
        <v>2021</v>
      </c>
      <c r="F216">
        <v>1354</v>
      </c>
      <c r="G216">
        <v>17</v>
      </c>
      <c r="H216">
        <v>1864591</v>
      </c>
      <c r="I216">
        <v>4098</v>
      </c>
      <c r="J216">
        <v>5379920</v>
      </c>
      <c r="K216">
        <v>2320886</v>
      </c>
      <c r="L216">
        <v>1.22</v>
      </c>
      <c r="M216">
        <v>98.75</v>
      </c>
      <c r="N216">
        <v>1.22</v>
      </c>
      <c r="O216">
        <v>65.849999999999994</v>
      </c>
      <c r="P216">
        <v>38.229999999999997</v>
      </c>
    </row>
    <row r="217" spans="1:16" x14ac:dyDescent="0.25">
      <c r="A217" t="s">
        <v>73</v>
      </c>
      <c r="B217" t="s">
        <v>31</v>
      </c>
      <c r="C217">
        <v>67936000</v>
      </c>
      <c r="D217" t="s">
        <v>15</v>
      </c>
      <c r="E217">
        <v>2021</v>
      </c>
      <c r="F217">
        <v>545</v>
      </c>
      <c r="G217">
        <v>5</v>
      </c>
      <c r="H217">
        <v>1881584</v>
      </c>
      <c r="I217">
        <v>642</v>
      </c>
      <c r="J217">
        <v>9245930</v>
      </c>
      <c r="K217">
        <v>3745492</v>
      </c>
      <c r="L217">
        <v>1.22</v>
      </c>
      <c r="M217">
        <v>98.75</v>
      </c>
      <c r="N217">
        <v>1.22</v>
      </c>
      <c r="O217">
        <v>65.849999999999994</v>
      </c>
      <c r="P217">
        <v>38.229999999999997</v>
      </c>
    </row>
    <row r="218" spans="1:16" x14ac:dyDescent="0.25">
      <c r="A218" t="s">
        <v>73</v>
      </c>
      <c r="B218" t="s">
        <v>31</v>
      </c>
      <c r="C218">
        <v>67936000</v>
      </c>
      <c r="D218" t="s">
        <v>16</v>
      </c>
      <c r="E218">
        <v>2021</v>
      </c>
      <c r="F218">
        <v>514</v>
      </c>
      <c r="G218">
        <v>1</v>
      </c>
      <c r="H218">
        <v>1896797</v>
      </c>
      <c r="I218">
        <v>505</v>
      </c>
      <c r="J218">
        <v>7325474</v>
      </c>
      <c r="K218">
        <v>7315475</v>
      </c>
      <c r="L218">
        <v>1.22</v>
      </c>
      <c r="M218">
        <v>98.75</v>
      </c>
      <c r="N218">
        <v>1.22</v>
      </c>
      <c r="O218">
        <v>65.849999999999994</v>
      </c>
      <c r="P218">
        <v>38.229999999999997</v>
      </c>
    </row>
    <row r="219" spans="1:16" x14ac:dyDescent="0.25">
      <c r="A219" t="s">
        <v>73</v>
      </c>
      <c r="B219" t="s">
        <v>31</v>
      </c>
      <c r="C219">
        <v>67936000</v>
      </c>
      <c r="D219" t="s">
        <v>17</v>
      </c>
      <c r="E219">
        <v>2021</v>
      </c>
      <c r="F219">
        <v>641</v>
      </c>
      <c r="G219">
        <v>7</v>
      </c>
      <c r="H219">
        <v>1594791</v>
      </c>
      <c r="I219">
        <v>587</v>
      </c>
      <c r="J219">
        <v>2712907</v>
      </c>
      <c r="K219">
        <v>6969298</v>
      </c>
      <c r="L219">
        <v>1.22</v>
      </c>
      <c r="M219">
        <v>98.75</v>
      </c>
      <c r="N219">
        <v>1.22</v>
      </c>
      <c r="O219">
        <v>65.849999999999994</v>
      </c>
      <c r="P219">
        <v>38.229999999999997</v>
      </c>
    </row>
    <row r="220" spans="1:16" x14ac:dyDescent="0.25">
      <c r="A220" t="s">
        <v>75</v>
      </c>
      <c r="B220" t="s">
        <v>32</v>
      </c>
      <c r="C220">
        <v>7300000</v>
      </c>
      <c r="D220" t="s">
        <v>10</v>
      </c>
      <c r="E220">
        <v>2020</v>
      </c>
      <c r="F220">
        <v>3</v>
      </c>
      <c r="G220">
        <v>1</v>
      </c>
      <c r="H220">
        <v>0</v>
      </c>
      <c r="I220">
        <v>1</v>
      </c>
      <c r="J220">
        <v>0</v>
      </c>
      <c r="K220">
        <v>0</v>
      </c>
      <c r="L220">
        <v>3.07</v>
      </c>
      <c r="M220">
        <v>97.46</v>
      </c>
      <c r="N220">
        <v>1.67</v>
      </c>
      <c r="O220">
        <v>78.27</v>
      </c>
      <c r="P220">
        <v>47.18</v>
      </c>
    </row>
    <row r="221" spans="1:16" x14ac:dyDescent="0.25">
      <c r="A221" t="s">
        <v>75</v>
      </c>
      <c r="B221" t="s">
        <v>32</v>
      </c>
      <c r="C221">
        <v>7300000</v>
      </c>
      <c r="D221" t="s">
        <v>11</v>
      </c>
      <c r="E221">
        <v>2020</v>
      </c>
      <c r="F221">
        <v>37</v>
      </c>
      <c r="G221">
        <v>1</v>
      </c>
      <c r="H221">
        <v>6133</v>
      </c>
      <c r="I221">
        <v>27</v>
      </c>
      <c r="J221">
        <v>0</v>
      </c>
      <c r="K221">
        <v>0</v>
      </c>
      <c r="L221">
        <v>3.07</v>
      </c>
      <c r="M221">
        <v>97.46</v>
      </c>
      <c r="N221">
        <v>1.67</v>
      </c>
      <c r="O221">
        <v>78.27</v>
      </c>
      <c r="P221">
        <v>47.18</v>
      </c>
    </row>
    <row r="222" spans="1:16" x14ac:dyDescent="0.25">
      <c r="A222" t="s">
        <v>75</v>
      </c>
      <c r="B222" t="s">
        <v>32</v>
      </c>
      <c r="C222">
        <v>7300000</v>
      </c>
      <c r="D222" t="s">
        <v>12</v>
      </c>
      <c r="E222">
        <v>2020</v>
      </c>
      <c r="F222">
        <v>291</v>
      </c>
      <c r="G222">
        <v>4</v>
      </c>
      <c r="H222">
        <v>31035</v>
      </c>
      <c r="I222">
        <v>88</v>
      </c>
      <c r="J222">
        <v>0</v>
      </c>
      <c r="K222">
        <v>0</v>
      </c>
      <c r="L222">
        <v>3.07</v>
      </c>
      <c r="M222">
        <v>97.46</v>
      </c>
      <c r="N222">
        <v>1.67</v>
      </c>
      <c r="O222">
        <v>78.27</v>
      </c>
      <c r="P222">
        <v>47.18</v>
      </c>
    </row>
    <row r="223" spans="1:16" x14ac:dyDescent="0.25">
      <c r="A223" t="s">
        <v>75</v>
      </c>
      <c r="B223" t="s">
        <v>32</v>
      </c>
      <c r="C223">
        <v>7300000</v>
      </c>
      <c r="D223" t="s">
        <v>13</v>
      </c>
      <c r="E223">
        <v>2020</v>
      </c>
      <c r="F223">
        <v>622</v>
      </c>
      <c r="G223">
        <v>3</v>
      </c>
      <c r="H223">
        <v>42331</v>
      </c>
      <c r="I223">
        <v>459</v>
      </c>
      <c r="J223">
        <v>0</v>
      </c>
      <c r="K223">
        <v>0</v>
      </c>
      <c r="L223">
        <v>3.07</v>
      </c>
      <c r="M223">
        <v>97.46</v>
      </c>
      <c r="N223">
        <v>1.67</v>
      </c>
      <c r="O223">
        <v>78.27</v>
      </c>
      <c r="P223">
        <v>47.18</v>
      </c>
    </row>
    <row r="224" spans="1:16" x14ac:dyDescent="0.25">
      <c r="A224" t="s">
        <v>75</v>
      </c>
      <c r="B224" t="s">
        <v>32</v>
      </c>
      <c r="C224">
        <v>7300000</v>
      </c>
      <c r="D224" t="s">
        <v>14</v>
      </c>
      <c r="E224">
        <v>2020</v>
      </c>
      <c r="F224">
        <v>1611</v>
      </c>
      <c r="G224">
        <v>4</v>
      </c>
      <c r="H224">
        <v>65655</v>
      </c>
      <c r="I224">
        <v>884</v>
      </c>
      <c r="J224">
        <v>0</v>
      </c>
      <c r="K224">
        <v>0</v>
      </c>
      <c r="L224">
        <v>3.07</v>
      </c>
      <c r="M224">
        <v>97.46</v>
      </c>
      <c r="N224">
        <v>1.67</v>
      </c>
      <c r="O224">
        <v>78.27</v>
      </c>
      <c r="P224">
        <v>47.18</v>
      </c>
    </row>
    <row r="225" spans="1:16" x14ac:dyDescent="0.25">
      <c r="A225" t="s">
        <v>75</v>
      </c>
      <c r="B225" t="s">
        <v>32</v>
      </c>
      <c r="C225">
        <v>7300000</v>
      </c>
      <c r="D225" t="s">
        <v>15</v>
      </c>
      <c r="E225">
        <v>2020</v>
      </c>
      <c r="F225">
        <v>3552</v>
      </c>
      <c r="G225">
        <v>24</v>
      </c>
      <c r="H225">
        <v>69028</v>
      </c>
      <c r="I225">
        <v>3014</v>
      </c>
      <c r="J225">
        <v>0</v>
      </c>
      <c r="K225">
        <v>0</v>
      </c>
      <c r="L225">
        <v>3.07</v>
      </c>
      <c r="M225">
        <v>97.46</v>
      </c>
      <c r="N225">
        <v>1.67</v>
      </c>
      <c r="O225">
        <v>78.27</v>
      </c>
      <c r="P225">
        <v>47.18</v>
      </c>
    </row>
    <row r="226" spans="1:16" x14ac:dyDescent="0.25">
      <c r="A226" t="s">
        <v>75</v>
      </c>
      <c r="B226" t="s">
        <v>32</v>
      </c>
      <c r="C226">
        <v>7300000</v>
      </c>
      <c r="D226" t="s">
        <v>16</v>
      </c>
      <c r="E226">
        <v>2020</v>
      </c>
      <c r="F226">
        <v>8860</v>
      </c>
      <c r="G226">
        <v>144</v>
      </c>
      <c r="H226">
        <v>81725</v>
      </c>
      <c r="I226">
        <v>6897</v>
      </c>
      <c r="J226">
        <v>0</v>
      </c>
      <c r="K226">
        <v>0</v>
      </c>
      <c r="L226">
        <v>3.07</v>
      </c>
      <c r="M226">
        <v>97.46</v>
      </c>
      <c r="N226">
        <v>1.67</v>
      </c>
      <c r="O226">
        <v>78.27</v>
      </c>
      <c r="P226">
        <v>47.18</v>
      </c>
    </row>
    <row r="227" spans="1:16" x14ac:dyDescent="0.25">
      <c r="A227" t="s">
        <v>75</v>
      </c>
      <c r="B227" t="s">
        <v>32</v>
      </c>
      <c r="C227">
        <v>7300000</v>
      </c>
      <c r="D227" t="s">
        <v>17</v>
      </c>
      <c r="E227">
        <v>2020</v>
      </c>
      <c r="F227">
        <v>7083</v>
      </c>
      <c r="G227">
        <v>131</v>
      </c>
      <c r="H227">
        <v>97595</v>
      </c>
      <c r="I227">
        <v>7468</v>
      </c>
      <c r="J227">
        <v>0</v>
      </c>
      <c r="K227">
        <v>0</v>
      </c>
      <c r="L227">
        <v>3.07</v>
      </c>
      <c r="M227">
        <v>97.46</v>
      </c>
      <c r="N227">
        <v>1.67</v>
      </c>
      <c r="O227">
        <v>78.27</v>
      </c>
      <c r="P227">
        <v>47.18</v>
      </c>
    </row>
    <row r="228" spans="1:16" x14ac:dyDescent="0.25">
      <c r="A228" t="s">
        <v>75</v>
      </c>
      <c r="B228" t="s">
        <v>32</v>
      </c>
      <c r="C228">
        <v>7300000</v>
      </c>
      <c r="D228" t="s">
        <v>18</v>
      </c>
      <c r="E228">
        <v>2020</v>
      </c>
      <c r="F228">
        <v>18459</v>
      </c>
      <c r="G228">
        <v>323</v>
      </c>
      <c r="H228">
        <v>135853</v>
      </c>
      <c r="I228">
        <v>12710</v>
      </c>
      <c r="J228">
        <v>0</v>
      </c>
      <c r="K228">
        <v>0</v>
      </c>
      <c r="L228">
        <v>3.07</v>
      </c>
      <c r="M228">
        <v>97.46</v>
      </c>
      <c r="N228">
        <v>1.67</v>
      </c>
      <c r="O228">
        <v>78.27</v>
      </c>
      <c r="P228">
        <v>47.18</v>
      </c>
    </row>
    <row r="229" spans="1:16" x14ac:dyDescent="0.25">
      <c r="A229" t="s">
        <v>75</v>
      </c>
      <c r="B229" t="s">
        <v>32</v>
      </c>
      <c r="C229">
        <v>7300000</v>
      </c>
      <c r="D229" t="s">
        <v>19</v>
      </c>
      <c r="E229">
        <v>2020</v>
      </c>
      <c r="F229">
        <v>14759</v>
      </c>
      <c r="G229">
        <v>287</v>
      </c>
      <c r="H229">
        <v>242666</v>
      </c>
      <c r="I229">
        <v>20144</v>
      </c>
      <c r="J229">
        <v>0</v>
      </c>
      <c r="K229">
        <v>0</v>
      </c>
      <c r="L229">
        <v>3.07</v>
      </c>
      <c r="M229">
        <v>97.46</v>
      </c>
      <c r="N229">
        <v>1.67</v>
      </c>
      <c r="O229">
        <v>78.27</v>
      </c>
      <c r="P229">
        <v>47.18</v>
      </c>
    </row>
    <row r="230" spans="1:16" x14ac:dyDescent="0.25">
      <c r="A230" t="s">
        <v>75</v>
      </c>
      <c r="B230" t="s">
        <v>32</v>
      </c>
      <c r="C230">
        <v>7300000</v>
      </c>
      <c r="D230" t="s">
        <v>20</v>
      </c>
      <c r="E230">
        <v>2021</v>
      </c>
      <c r="F230">
        <v>2259</v>
      </c>
      <c r="G230">
        <v>45</v>
      </c>
      <c r="H230">
        <v>159379</v>
      </c>
      <c r="I230">
        <v>4471</v>
      </c>
      <c r="J230">
        <v>27734</v>
      </c>
      <c r="K230">
        <v>0</v>
      </c>
      <c r="L230">
        <v>3.07</v>
      </c>
      <c r="M230">
        <v>97.46</v>
      </c>
      <c r="N230">
        <v>1.67</v>
      </c>
      <c r="O230">
        <v>78.27</v>
      </c>
      <c r="P230">
        <v>47.18</v>
      </c>
    </row>
    <row r="231" spans="1:16" x14ac:dyDescent="0.25">
      <c r="A231" t="s">
        <v>75</v>
      </c>
      <c r="B231" t="s">
        <v>32</v>
      </c>
      <c r="C231">
        <v>7300000</v>
      </c>
      <c r="D231" t="s">
        <v>21</v>
      </c>
      <c r="E231">
        <v>2021</v>
      </c>
      <c r="F231">
        <v>1109</v>
      </c>
      <c r="G231">
        <v>15</v>
      </c>
      <c r="H231">
        <v>163309</v>
      </c>
      <c r="I231">
        <v>1169</v>
      </c>
      <c r="J231">
        <v>73770</v>
      </c>
      <c r="K231">
        <v>20924</v>
      </c>
      <c r="L231">
        <v>3.07</v>
      </c>
      <c r="M231">
        <v>97.46</v>
      </c>
      <c r="N231">
        <v>1.67</v>
      </c>
      <c r="O231">
        <v>78.27</v>
      </c>
      <c r="P231">
        <v>47.18</v>
      </c>
    </row>
    <row r="232" spans="1:16" x14ac:dyDescent="0.25">
      <c r="A232" t="s">
        <v>75</v>
      </c>
      <c r="B232" t="s">
        <v>32</v>
      </c>
      <c r="C232">
        <v>7300000</v>
      </c>
      <c r="D232" t="s">
        <v>10</v>
      </c>
      <c r="E232">
        <v>2021</v>
      </c>
      <c r="F232">
        <v>4960</v>
      </c>
      <c r="G232">
        <v>53</v>
      </c>
      <c r="H232">
        <v>165803</v>
      </c>
      <c r="I232">
        <v>2249</v>
      </c>
      <c r="J232">
        <v>338273</v>
      </c>
      <c r="K232">
        <v>71352</v>
      </c>
      <c r="L232">
        <v>3.07</v>
      </c>
      <c r="M232">
        <v>97.46</v>
      </c>
      <c r="N232">
        <v>1.67</v>
      </c>
      <c r="O232">
        <v>78.27</v>
      </c>
      <c r="P232">
        <v>47.18</v>
      </c>
    </row>
    <row r="233" spans="1:16" x14ac:dyDescent="0.25">
      <c r="A233" t="s">
        <v>75</v>
      </c>
      <c r="B233" t="s">
        <v>32</v>
      </c>
      <c r="C233">
        <v>7300000</v>
      </c>
      <c r="D233" t="s">
        <v>11</v>
      </c>
      <c r="E233">
        <v>2021</v>
      </c>
      <c r="F233">
        <v>35682</v>
      </c>
      <c r="G233">
        <v>449</v>
      </c>
      <c r="H233">
        <v>249056</v>
      </c>
      <c r="I233">
        <v>19729</v>
      </c>
      <c r="J233">
        <v>1101494</v>
      </c>
      <c r="K233">
        <v>159855</v>
      </c>
      <c r="L233">
        <v>3.07</v>
      </c>
      <c r="M233">
        <v>97.46</v>
      </c>
      <c r="N233">
        <v>1.67</v>
      </c>
      <c r="O233">
        <v>78.27</v>
      </c>
      <c r="P233">
        <v>47.18</v>
      </c>
    </row>
    <row r="234" spans="1:16" x14ac:dyDescent="0.25">
      <c r="A234" t="s">
        <v>75</v>
      </c>
      <c r="B234" t="s">
        <v>32</v>
      </c>
      <c r="C234">
        <v>7300000</v>
      </c>
      <c r="D234" t="s">
        <v>12</v>
      </c>
      <c r="E234">
        <v>2021</v>
      </c>
      <c r="F234">
        <v>91043</v>
      </c>
      <c r="G234">
        <v>1643</v>
      </c>
      <c r="H234">
        <v>412643</v>
      </c>
      <c r="I234">
        <v>94250</v>
      </c>
      <c r="J234">
        <v>481235</v>
      </c>
      <c r="K234">
        <v>181490</v>
      </c>
      <c r="L234">
        <v>3.07</v>
      </c>
      <c r="M234">
        <v>97.46</v>
      </c>
      <c r="N234">
        <v>1.67</v>
      </c>
      <c r="O234">
        <v>78.27</v>
      </c>
      <c r="P234">
        <v>47.18</v>
      </c>
    </row>
    <row r="235" spans="1:16" x14ac:dyDescent="0.25">
      <c r="A235" t="s">
        <v>75</v>
      </c>
      <c r="B235" t="s">
        <v>32</v>
      </c>
      <c r="C235">
        <v>7300000</v>
      </c>
      <c r="D235" t="s">
        <v>13</v>
      </c>
      <c r="E235">
        <v>2021</v>
      </c>
      <c r="F235">
        <v>11793</v>
      </c>
      <c r="G235">
        <v>336</v>
      </c>
      <c r="H235">
        <v>515943</v>
      </c>
      <c r="I235">
        <v>23446</v>
      </c>
      <c r="J235">
        <v>1328995</v>
      </c>
      <c r="K235">
        <v>81165</v>
      </c>
      <c r="L235">
        <v>3.07</v>
      </c>
      <c r="M235">
        <v>97.46</v>
      </c>
      <c r="N235">
        <v>1.67</v>
      </c>
      <c r="O235">
        <v>78.27</v>
      </c>
      <c r="P235">
        <v>47.18</v>
      </c>
    </row>
    <row r="236" spans="1:16" x14ac:dyDescent="0.25">
      <c r="A236" t="s">
        <v>75</v>
      </c>
      <c r="B236" t="s">
        <v>32</v>
      </c>
      <c r="C236">
        <v>7300000</v>
      </c>
      <c r="D236" t="s">
        <v>14</v>
      </c>
      <c r="E236">
        <v>2021</v>
      </c>
      <c r="F236">
        <v>3904</v>
      </c>
      <c r="G236">
        <v>42</v>
      </c>
      <c r="H236">
        <v>396277</v>
      </c>
      <c r="I236">
        <v>4264</v>
      </c>
      <c r="J236">
        <v>617119</v>
      </c>
      <c r="K236">
        <v>758738</v>
      </c>
      <c r="L236">
        <v>3.07</v>
      </c>
      <c r="M236">
        <v>97.46</v>
      </c>
      <c r="N236">
        <v>1.67</v>
      </c>
      <c r="O236">
        <v>78.27</v>
      </c>
      <c r="P236">
        <v>47.18</v>
      </c>
    </row>
    <row r="237" spans="1:16" x14ac:dyDescent="0.25">
      <c r="A237" t="s">
        <v>75</v>
      </c>
      <c r="B237" t="s">
        <v>32</v>
      </c>
      <c r="C237">
        <v>7300000</v>
      </c>
      <c r="D237" t="s">
        <v>15</v>
      </c>
      <c r="E237">
        <v>2021</v>
      </c>
      <c r="F237">
        <v>7521</v>
      </c>
      <c r="G237">
        <v>77</v>
      </c>
      <c r="H237">
        <v>362615</v>
      </c>
      <c r="I237">
        <v>7035</v>
      </c>
      <c r="J237">
        <v>1524318</v>
      </c>
      <c r="K237">
        <v>475594</v>
      </c>
      <c r="L237">
        <v>3.07</v>
      </c>
      <c r="M237">
        <v>97.46</v>
      </c>
      <c r="N237">
        <v>1.67</v>
      </c>
      <c r="O237">
        <v>78.27</v>
      </c>
      <c r="P237">
        <v>47.18</v>
      </c>
    </row>
    <row r="238" spans="1:16" x14ac:dyDescent="0.25">
      <c r="A238" t="s">
        <v>75</v>
      </c>
      <c r="B238" t="s">
        <v>32</v>
      </c>
      <c r="C238">
        <v>7300000</v>
      </c>
      <c r="D238" t="s">
        <v>16</v>
      </c>
      <c r="E238">
        <v>2021</v>
      </c>
      <c r="F238">
        <v>5513</v>
      </c>
      <c r="G238">
        <v>78</v>
      </c>
      <c r="H238">
        <v>273446</v>
      </c>
      <c r="I238">
        <v>5385</v>
      </c>
      <c r="J238">
        <v>168841</v>
      </c>
      <c r="K238">
        <v>981989</v>
      </c>
      <c r="L238">
        <v>3.07</v>
      </c>
      <c r="M238">
        <v>97.46</v>
      </c>
      <c r="N238">
        <v>1.67</v>
      </c>
      <c r="O238">
        <v>78.27</v>
      </c>
      <c r="P238">
        <v>47.18</v>
      </c>
    </row>
    <row r="239" spans="1:16" x14ac:dyDescent="0.25">
      <c r="A239" t="s">
        <v>75</v>
      </c>
      <c r="B239" t="s">
        <v>32</v>
      </c>
      <c r="C239">
        <v>7300000</v>
      </c>
      <c r="D239" t="s">
        <v>17</v>
      </c>
      <c r="E239">
        <v>2021</v>
      </c>
      <c r="F239">
        <v>5045</v>
      </c>
      <c r="G239">
        <v>78</v>
      </c>
      <c r="H239">
        <v>214519</v>
      </c>
      <c r="I239">
        <v>4720</v>
      </c>
      <c r="J239">
        <v>51916</v>
      </c>
      <c r="K239">
        <v>712716</v>
      </c>
      <c r="L239">
        <v>3.07</v>
      </c>
      <c r="M239">
        <v>97.46</v>
      </c>
      <c r="N239">
        <v>1.67</v>
      </c>
      <c r="O239">
        <v>78.27</v>
      </c>
      <c r="P239">
        <v>47.18</v>
      </c>
    </row>
    <row r="240" spans="1:16" x14ac:dyDescent="0.25">
      <c r="A240" t="s">
        <v>74</v>
      </c>
      <c r="B240" t="s">
        <v>33</v>
      </c>
      <c r="C240">
        <v>28672000</v>
      </c>
      <c r="D240" t="s">
        <v>10</v>
      </c>
      <c r="E240">
        <v>2020</v>
      </c>
      <c r="F240">
        <v>43</v>
      </c>
      <c r="G240">
        <v>0</v>
      </c>
      <c r="H240">
        <v>0</v>
      </c>
      <c r="I240">
        <v>24</v>
      </c>
      <c r="J240">
        <v>0</v>
      </c>
      <c r="K240">
        <v>0</v>
      </c>
      <c r="L240">
        <v>2.69</v>
      </c>
      <c r="M240">
        <v>98.68</v>
      </c>
      <c r="N240">
        <v>1.3</v>
      </c>
      <c r="O240">
        <v>61.99</v>
      </c>
      <c r="P240">
        <v>28.3</v>
      </c>
    </row>
    <row r="241" spans="1:16" x14ac:dyDescent="0.25">
      <c r="A241" t="s">
        <v>74</v>
      </c>
      <c r="B241" t="s">
        <v>33</v>
      </c>
      <c r="C241">
        <v>28672000</v>
      </c>
      <c r="D241" t="s">
        <v>11</v>
      </c>
      <c r="E241">
        <v>2020</v>
      </c>
      <c r="F241">
        <v>296</v>
      </c>
      <c r="G241">
        <v>4</v>
      </c>
      <c r="H241">
        <v>28202</v>
      </c>
      <c r="I241">
        <v>211</v>
      </c>
      <c r="J241">
        <v>0</v>
      </c>
      <c r="K241">
        <v>0</v>
      </c>
      <c r="L241">
        <v>2.69</v>
      </c>
      <c r="M241">
        <v>98.68</v>
      </c>
      <c r="N241">
        <v>1.3</v>
      </c>
      <c r="O241">
        <v>61.99</v>
      </c>
      <c r="P241">
        <v>28.3</v>
      </c>
    </row>
    <row r="242" spans="1:16" x14ac:dyDescent="0.25">
      <c r="A242" t="s">
        <v>74</v>
      </c>
      <c r="B242" t="s">
        <v>33</v>
      </c>
      <c r="C242">
        <v>28672000</v>
      </c>
      <c r="D242" t="s">
        <v>12</v>
      </c>
      <c r="E242">
        <v>2020</v>
      </c>
      <c r="F242">
        <v>1752</v>
      </c>
      <c r="G242">
        <v>16</v>
      </c>
      <c r="H242">
        <v>89936</v>
      </c>
      <c r="I242">
        <v>813</v>
      </c>
      <c r="J242">
        <v>0</v>
      </c>
      <c r="K242">
        <v>0</v>
      </c>
      <c r="L242">
        <v>2.69</v>
      </c>
      <c r="M242">
        <v>98.68</v>
      </c>
      <c r="N242">
        <v>1.3</v>
      </c>
      <c r="O242">
        <v>61.99</v>
      </c>
      <c r="P242">
        <v>28.3</v>
      </c>
    </row>
    <row r="243" spans="1:16" x14ac:dyDescent="0.25">
      <c r="A243" t="s">
        <v>74</v>
      </c>
      <c r="B243" t="s">
        <v>33</v>
      </c>
      <c r="C243">
        <v>28672000</v>
      </c>
      <c r="D243" t="s">
        <v>13</v>
      </c>
      <c r="E243">
        <v>2020</v>
      </c>
      <c r="F243">
        <v>12457</v>
      </c>
      <c r="G243">
        <v>216</v>
      </c>
      <c r="H243">
        <v>146065</v>
      </c>
      <c r="I243">
        <v>8924</v>
      </c>
      <c r="J243">
        <v>0</v>
      </c>
      <c r="K243">
        <v>0</v>
      </c>
      <c r="L243">
        <v>2.69</v>
      </c>
      <c r="M243">
        <v>98.68</v>
      </c>
      <c r="N243">
        <v>1.3</v>
      </c>
      <c r="O243">
        <v>61.99</v>
      </c>
      <c r="P243">
        <v>28.3</v>
      </c>
    </row>
    <row r="244" spans="1:16" x14ac:dyDescent="0.25">
      <c r="A244" t="s">
        <v>74</v>
      </c>
      <c r="B244" t="s">
        <v>33</v>
      </c>
      <c r="C244">
        <v>28672000</v>
      </c>
      <c r="D244" t="s">
        <v>14</v>
      </c>
      <c r="E244">
        <v>2020</v>
      </c>
      <c r="F244">
        <v>20417</v>
      </c>
      <c r="G244">
        <v>185</v>
      </c>
      <c r="H244">
        <v>348388</v>
      </c>
      <c r="I244">
        <v>18255</v>
      </c>
      <c r="J244">
        <v>0</v>
      </c>
      <c r="K244">
        <v>0</v>
      </c>
      <c r="L244">
        <v>2.69</v>
      </c>
      <c r="M244">
        <v>98.68</v>
      </c>
      <c r="N244">
        <v>1.3</v>
      </c>
      <c r="O244">
        <v>61.99</v>
      </c>
      <c r="P244">
        <v>28.3</v>
      </c>
    </row>
    <row r="245" spans="1:16" x14ac:dyDescent="0.25">
      <c r="A245" t="s">
        <v>74</v>
      </c>
      <c r="B245" t="s">
        <v>33</v>
      </c>
      <c r="C245">
        <v>28672000</v>
      </c>
      <c r="D245" t="s">
        <v>15</v>
      </c>
      <c r="E245">
        <v>2020</v>
      </c>
      <c r="F245">
        <v>29767</v>
      </c>
      <c r="G245">
        <v>268</v>
      </c>
      <c r="H245">
        <v>537535</v>
      </c>
      <c r="I245">
        <v>24445</v>
      </c>
      <c r="J245">
        <v>0</v>
      </c>
      <c r="K245">
        <v>0</v>
      </c>
      <c r="L245">
        <v>2.69</v>
      </c>
      <c r="M245">
        <v>98.68</v>
      </c>
      <c r="N245">
        <v>1.3</v>
      </c>
      <c r="O245">
        <v>61.99</v>
      </c>
      <c r="P245">
        <v>28.3</v>
      </c>
    </row>
    <row r="246" spans="1:16" x14ac:dyDescent="0.25">
      <c r="A246" t="s">
        <v>74</v>
      </c>
      <c r="B246" t="s">
        <v>33</v>
      </c>
      <c r="C246">
        <v>28672000</v>
      </c>
      <c r="D246" t="s">
        <v>16</v>
      </c>
      <c r="E246">
        <v>2020</v>
      </c>
      <c r="F246">
        <v>63867</v>
      </c>
      <c r="G246">
        <v>693</v>
      </c>
      <c r="H246">
        <v>770055</v>
      </c>
      <c r="I246">
        <v>60205</v>
      </c>
      <c r="J246">
        <v>0</v>
      </c>
      <c r="K246">
        <v>0</v>
      </c>
      <c r="L246">
        <v>2.69</v>
      </c>
      <c r="M246">
        <v>98.68</v>
      </c>
      <c r="N246">
        <v>1.3</v>
      </c>
      <c r="O246">
        <v>61.99</v>
      </c>
      <c r="P246">
        <v>28.3</v>
      </c>
    </row>
    <row r="247" spans="1:16" x14ac:dyDescent="0.25">
      <c r="A247" t="s">
        <v>74</v>
      </c>
      <c r="B247" t="s">
        <v>33</v>
      </c>
      <c r="C247">
        <v>28672000</v>
      </c>
      <c r="D247" t="s">
        <v>17</v>
      </c>
      <c r="E247">
        <v>2020</v>
      </c>
      <c r="F247">
        <v>38611</v>
      </c>
      <c r="G247">
        <v>407</v>
      </c>
      <c r="H247">
        <v>740375</v>
      </c>
      <c r="I247">
        <v>40353</v>
      </c>
      <c r="J247">
        <v>0</v>
      </c>
      <c r="K247">
        <v>0</v>
      </c>
      <c r="L247">
        <v>2.69</v>
      </c>
      <c r="M247">
        <v>98.68</v>
      </c>
      <c r="N247">
        <v>1.3</v>
      </c>
      <c r="O247">
        <v>61.99</v>
      </c>
      <c r="P247">
        <v>28.3</v>
      </c>
    </row>
    <row r="248" spans="1:16" x14ac:dyDescent="0.25">
      <c r="A248" t="s">
        <v>74</v>
      </c>
      <c r="B248" t="s">
        <v>33</v>
      </c>
      <c r="C248">
        <v>28672000</v>
      </c>
      <c r="D248" t="s">
        <v>18</v>
      </c>
      <c r="E248">
        <v>2020</v>
      </c>
      <c r="F248">
        <v>66916</v>
      </c>
      <c r="G248">
        <v>639</v>
      </c>
      <c r="H248">
        <v>910985</v>
      </c>
      <c r="I248">
        <v>60106</v>
      </c>
      <c r="J248">
        <v>0</v>
      </c>
      <c r="K248">
        <v>0</v>
      </c>
      <c r="L248">
        <v>2.69</v>
      </c>
      <c r="M248">
        <v>98.68</v>
      </c>
      <c r="N248">
        <v>1.3</v>
      </c>
      <c r="O248">
        <v>61.99</v>
      </c>
      <c r="P248">
        <v>28.3</v>
      </c>
    </row>
    <row r="249" spans="1:16" x14ac:dyDescent="0.25">
      <c r="A249" t="s">
        <v>74</v>
      </c>
      <c r="B249" t="s">
        <v>33</v>
      </c>
      <c r="C249">
        <v>28672000</v>
      </c>
      <c r="D249" t="s">
        <v>19</v>
      </c>
      <c r="E249">
        <v>2020</v>
      </c>
      <c r="F249">
        <v>28199</v>
      </c>
      <c r="G249">
        <v>477</v>
      </c>
      <c r="H249">
        <v>982615</v>
      </c>
      <c r="I249">
        <v>42517</v>
      </c>
      <c r="J249">
        <v>0</v>
      </c>
      <c r="K249">
        <v>0</v>
      </c>
      <c r="L249">
        <v>2.69</v>
      </c>
      <c r="M249">
        <v>98.68</v>
      </c>
      <c r="N249">
        <v>1.3</v>
      </c>
      <c r="O249">
        <v>61.99</v>
      </c>
      <c r="P249">
        <v>28.3</v>
      </c>
    </row>
    <row r="250" spans="1:16" x14ac:dyDescent="0.25">
      <c r="A250" t="s">
        <v>74</v>
      </c>
      <c r="B250" t="s">
        <v>33</v>
      </c>
      <c r="C250">
        <v>28672000</v>
      </c>
      <c r="D250" t="s">
        <v>20</v>
      </c>
      <c r="E250">
        <v>2021</v>
      </c>
      <c r="F250">
        <v>5572</v>
      </c>
      <c r="G250">
        <v>113</v>
      </c>
      <c r="H250">
        <v>618174</v>
      </c>
      <c r="I250">
        <v>7911</v>
      </c>
      <c r="J250">
        <v>125977</v>
      </c>
      <c r="K250">
        <v>0</v>
      </c>
      <c r="L250">
        <v>2.69</v>
      </c>
      <c r="M250">
        <v>98.68</v>
      </c>
      <c r="N250">
        <v>1.3</v>
      </c>
      <c r="O250">
        <v>61.99</v>
      </c>
      <c r="P250">
        <v>28.3</v>
      </c>
    </row>
    <row r="251" spans="1:16" x14ac:dyDescent="0.25">
      <c r="A251" t="s">
        <v>74</v>
      </c>
      <c r="B251" t="s">
        <v>33</v>
      </c>
      <c r="C251">
        <v>28672000</v>
      </c>
      <c r="D251" t="s">
        <v>21</v>
      </c>
      <c r="E251">
        <v>2021</v>
      </c>
      <c r="F251">
        <v>2887</v>
      </c>
      <c r="G251">
        <v>30</v>
      </c>
      <c r="H251">
        <v>497654</v>
      </c>
      <c r="I251">
        <v>2697</v>
      </c>
      <c r="J251">
        <v>95864</v>
      </c>
      <c r="K251">
        <v>71983</v>
      </c>
      <c r="L251">
        <v>2.69</v>
      </c>
      <c r="M251">
        <v>98.68</v>
      </c>
      <c r="N251">
        <v>1.3</v>
      </c>
      <c r="O251">
        <v>61.99</v>
      </c>
      <c r="P251">
        <v>28.3</v>
      </c>
    </row>
    <row r="252" spans="1:16" x14ac:dyDescent="0.25">
      <c r="A252" t="s">
        <v>74</v>
      </c>
      <c r="B252" t="s">
        <v>33</v>
      </c>
      <c r="C252">
        <v>28672000</v>
      </c>
      <c r="D252" t="s">
        <v>10</v>
      </c>
      <c r="E252">
        <v>2021</v>
      </c>
      <c r="F252">
        <v>20016</v>
      </c>
      <c r="G252">
        <v>107</v>
      </c>
      <c r="H252">
        <v>586202</v>
      </c>
      <c r="I252">
        <v>11458</v>
      </c>
      <c r="J252">
        <v>1215935</v>
      </c>
      <c r="K252">
        <v>81840</v>
      </c>
      <c r="L252">
        <v>2.69</v>
      </c>
      <c r="M252">
        <v>98.68</v>
      </c>
      <c r="N252">
        <v>1.3</v>
      </c>
      <c r="O252">
        <v>61.99</v>
      </c>
      <c r="P252">
        <v>28.3</v>
      </c>
    </row>
    <row r="253" spans="1:16" x14ac:dyDescent="0.25">
      <c r="A253" t="s">
        <v>74</v>
      </c>
      <c r="B253" t="s">
        <v>33</v>
      </c>
      <c r="C253">
        <v>28672000</v>
      </c>
      <c r="D253" t="s">
        <v>11</v>
      </c>
      <c r="E253">
        <v>2021</v>
      </c>
      <c r="F253">
        <v>197178</v>
      </c>
      <c r="G253">
        <v>1061</v>
      </c>
      <c r="H253">
        <v>1138264</v>
      </c>
      <c r="I253">
        <v>108281</v>
      </c>
      <c r="J253">
        <v>1761337</v>
      </c>
      <c r="K253">
        <v>405579</v>
      </c>
      <c r="L253">
        <v>2.69</v>
      </c>
      <c r="M253">
        <v>98.68</v>
      </c>
      <c r="N253">
        <v>1.3</v>
      </c>
      <c r="O253">
        <v>61.99</v>
      </c>
      <c r="P253">
        <v>28.3</v>
      </c>
    </row>
    <row r="254" spans="1:16" x14ac:dyDescent="0.25">
      <c r="A254" t="s">
        <v>74</v>
      </c>
      <c r="B254" t="s">
        <v>33</v>
      </c>
      <c r="C254">
        <v>28672000</v>
      </c>
      <c r="D254" t="s">
        <v>12</v>
      </c>
      <c r="E254">
        <v>2021</v>
      </c>
      <c r="F254">
        <v>268657</v>
      </c>
      <c r="G254">
        <v>4087</v>
      </c>
      <c r="H254">
        <v>1655856</v>
      </c>
      <c r="I254">
        <v>343552</v>
      </c>
      <c r="J254">
        <v>1692613</v>
      </c>
      <c r="K254">
        <v>436443</v>
      </c>
      <c r="L254">
        <v>2.69</v>
      </c>
      <c r="M254">
        <v>98.68</v>
      </c>
      <c r="N254">
        <v>1.3</v>
      </c>
      <c r="O254">
        <v>61.99</v>
      </c>
      <c r="P254">
        <v>28.3</v>
      </c>
    </row>
    <row r="255" spans="1:16" x14ac:dyDescent="0.25">
      <c r="A255" t="s">
        <v>74</v>
      </c>
      <c r="B255" t="s">
        <v>33</v>
      </c>
      <c r="C255">
        <v>28672000</v>
      </c>
      <c r="D255" t="s">
        <v>13</v>
      </c>
      <c r="E255">
        <v>2021</v>
      </c>
      <c r="F255">
        <v>12004</v>
      </c>
      <c r="G255">
        <v>1128</v>
      </c>
      <c r="H255">
        <v>988861</v>
      </c>
      <c r="I255">
        <v>28019</v>
      </c>
      <c r="J255">
        <v>2542033</v>
      </c>
      <c r="K255">
        <v>427294</v>
      </c>
      <c r="L255">
        <v>2.69</v>
      </c>
      <c r="M255">
        <v>98.68</v>
      </c>
      <c r="N255">
        <v>1.3</v>
      </c>
      <c r="O255">
        <v>61.99</v>
      </c>
      <c r="P255">
        <v>28.3</v>
      </c>
    </row>
    <row r="256" spans="1:16" x14ac:dyDescent="0.25">
      <c r="A256" t="s">
        <v>74</v>
      </c>
      <c r="B256" t="s">
        <v>33</v>
      </c>
      <c r="C256">
        <v>28672000</v>
      </c>
      <c r="D256" t="s">
        <v>14</v>
      </c>
      <c r="E256">
        <v>2021</v>
      </c>
      <c r="F256">
        <v>1274</v>
      </c>
      <c r="G256">
        <v>204</v>
      </c>
      <c r="H256">
        <v>834914</v>
      </c>
      <c r="I256">
        <v>1795</v>
      </c>
      <c r="J256">
        <v>1926395</v>
      </c>
      <c r="K256">
        <v>1086567</v>
      </c>
      <c r="L256">
        <v>2.69</v>
      </c>
      <c r="M256">
        <v>98.68</v>
      </c>
      <c r="N256">
        <v>1.3</v>
      </c>
      <c r="O256">
        <v>61.99</v>
      </c>
      <c r="P256">
        <v>28.3</v>
      </c>
    </row>
    <row r="257" spans="1:16" x14ac:dyDescent="0.25">
      <c r="A257" t="s">
        <v>74</v>
      </c>
      <c r="B257" t="s">
        <v>33</v>
      </c>
      <c r="C257">
        <v>28672000</v>
      </c>
      <c r="D257" t="s">
        <v>15</v>
      </c>
      <c r="E257">
        <v>2021</v>
      </c>
      <c r="F257">
        <v>573</v>
      </c>
      <c r="G257">
        <v>42</v>
      </c>
      <c r="H257">
        <v>810819</v>
      </c>
      <c r="I257">
        <v>609</v>
      </c>
      <c r="J257">
        <v>2894209</v>
      </c>
      <c r="K257">
        <v>1614846</v>
      </c>
      <c r="L257">
        <v>2.69</v>
      </c>
      <c r="M257">
        <v>98.68</v>
      </c>
      <c r="N257">
        <v>1.3</v>
      </c>
      <c r="O257">
        <v>61.99</v>
      </c>
      <c r="P257">
        <v>28.3</v>
      </c>
    </row>
    <row r="258" spans="1:16" x14ac:dyDescent="0.25">
      <c r="A258" t="s">
        <v>74</v>
      </c>
      <c r="B258" t="s">
        <v>33</v>
      </c>
      <c r="C258">
        <v>28672000</v>
      </c>
      <c r="D258" t="s">
        <v>16</v>
      </c>
      <c r="E258">
        <v>2021</v>
      </c>
      <c r="F258">
        <v>386</v>
      </c>
      <c r="G258">
        <v>197</v>
      </c>
      <c r="H258">
        <v>738040</v>
      </c>
      <c r="I258">
        <v>551</v>
      </c>
      <c r="J258">
        <v>4352965</v>
      </c>
      <c r="K258">
        <v>2199628</v>
      </c>
      <c r="L258">
        <v>2.69</v>
      </c>
      <c r="M258">
        <v>98.68</v>
      </c>
      <c r="N258">
        <v>1.3</v>
      </c>
      <c r="O258">
        <v>61.99</v>
      </c>
      <c r="P258">
        <v>28.3</v>
      </c>
    </row>
    <row r="259" spans="1:16" x14ac:dyDescent="0.25">
      <c r="A259" t="s">
        <v>74</v>
      </c>
      <c r="B259" t="s">
        <v>33</v>
      </c>
      <c r="C259">
        <v>28672000</v>
      </c>
      <c r="D259" t="s">
        <v>17</v>
      </c>
      <c r="E259">
        <v>2021</v>
      </c>
      <c r="F259">
        <v>380</v>
      </c>
      <c r="G259">
        <v>175</v>
      </c>
      <c r="H259">
        <v>609564</v>
      </c>
      <c r="I259">
        <v>342</v>
      </c>
      <c r="J259">
        <v>1165048</v>
      </c>
      <c r="K259">
        <v>1791283</v>
      </c>
      <c r="L259">
        <v>2.69</v>
      </c>
      <c r="M259">
        <v>98.68</v>
      </c>
      <c r="N259">
        <v>1.3</v>
      </c>
      <c r="O259">
        <v>61.99</v>
      </c>
      <c r="P259">
        <v>28.3</v>
      </c>
    </row>
    <row r="260" spans="1:16" x14ac:dyDescent="0.25">
      <c r="A260" t="s">
        <v>77</v>
      </c>
      <c r="B260" t="s">
        <v>34</v>
      </c>
      <c r="C260">
        <v>37403000</v>
      </c>
      <c r="D260" t="s">
        <v>10</v>
      </c>
      <c r="E260">
        <v>2020</v>
      </c>
      <c r="F260">
        <v>1</v>
      </c>
      <c r="G260">
        <v>0</v>
      </c>
      <c r="H260">
        <v>0</v>
      </c>
      <c r="I260">
        <v>0</v>
      </c>
      <c r="J260">
        <v>0</v>
      </c>
      <c r="K260">
        <v>0</v>
      </c>
      <c r="L260">
        <v>0.93</v>
      </c>
      <c r="M260">
        <v>98.5</v>
      </c>
      <c r="N260">
        <v>1.47</v>
      </c>
      <c r="O260">
        <v>40.07</v>
      </c>
      <c r="P260">
        <v>14.93</v>
      </c>
    </row>
    <row r="261" spans="1:16" x14ac:dyDescent="0.25">
      <c r="A261" t="s">
        <v>77</v>
      </c>
      <c r="B261" t="s">
        <v>34</v>
      </c>
      <c r="C261">
        <v>37403000</v>
      </c>
      <c r="D261" t="s">
        <v>11</v>
      </c>
      <c r="E261">
        <v>2020</v>
      </c>
      <c r="F261">
        <v>109</v>
      </c>
      <c r="G261">
        <v>3</v>
      </c>
      <c r="H261">
        <v>10987</v>
      </c>
      <c r="I261">
        <v>19</v>
      </c>
      <c r="J261">
        <v>0</v>
      </c>
      <c r="K261">
        <v>0</v>
      </c>
      <c r="L261">
        <v>0.93</v>
      </c>
      <c r="M261">
        <v>98.5</v>
      </c>
      <c r="N261">
        <v>1.47</v>
      </c>
      <c r="O261">
        <v>40.07</v>
      </c>
      <c r="P261">
        <v>14.93</v>
      </c>
    </row>
    <row r="262" spans="1:16" x14ac:dyDescent="0.25">
      <c r="A262" t="s">
        <v>77</v>
      </c>
      <c r="B262" t="s">
        <v>34</v>
      </c>
      <c r="C262">
        <v>37403000</v>
      </c>
      <c r="D262" t="s">
        <v>12</v>
      </c>
      <c r="E262">
        <v>2020</v>
      </c>
      <c r="F262">
        <v>525</v>
      </c>
      <c r="G262">
        <v>2</v>
      </c>
      <c r="H262">
        <v>54899</v>
      </c>
      <c r="I262">
        <v>237</v>
      </c>
      <c r="J262">
        <v>0</v>
      </c>
      <c r="K262">
        <v>0</v>
      </c>
      <c r="L262">
        <v>0.93</v>
      </c>
      <c r="M262">
        <v>98.5</v>
      </c>
      <c r="N262">
        <v>1.47</v>
      </c>
      <c r="O262">
        <v>40.07</v>
      </c>
      <c r="P262">
        <v>14.93</v>
      </c>
    </row>
    <row r="263" spans="1:16" x14ac:dyDescent="0.25">
      <c r="A263" t="s">
        <v>77</v>
      </c>
      <c r="B263" t="s">
        <v>34</v>
      </c>
      <c r="C263">
        <v>37403000</v>
      </c>
      <c r="D263" t="s">
        <v>13</v>
      </c>
      <c r="E263">
        <v>2020</v>
      </c>
      <c r="F263">
        <v>1855</v>
      </c>
      <c r="G263">
        <v>10</v>
      </c>
      <c r="H263">
        <v>76755</v>
      </c>
      <c r="I263">
        <v>1628</v>
      </c>
      <c r="J263">
        <v>0</v>
      </c>
      <c r="K263">
        <v>0</v>
      </c>
      <c r="L263">
        <v>0.93</v>
      </c>
      <c r="M263">
        <v>98.5</v>
      </c>
      <c r="N263">
        <v>1.47</v>
      </c>
      <c r="O263">
        <v>40.07</v>
      </c>
      <c r="P263">
        <v>14.93</v>
      </c>
    </row>
    <row r="264" spans="1:16" x14ac:dyDescent="0.25">
      <c r="A264" t="s">
        <v>77</v>
      </c>
      <c r="B264" t="s">
        <v>34</v>
      </c>
      <c r="C264">
        <v>37403000</v>
      </c>
      <c r="D264" t="s">
        <v>14</v>
      </c>
      <c r="E264">
        <v>2020</v>
      </c>
      <c r="F264">
        <v>8824</v>
      </c>
      <c r="G264">
        <v>91</v>
      </c>
      <c r="H264">
        <v>151835</v>
      </c>
      <c r="I264">
        <v>2459</v>
      </c>
      <c r="J264">
        <v>0</v>
      </c>
      <c r="K264">
        <v>0</v>
      </c>
      <c r="L264">
        <v>0.93</v>
      </c>
      <c r="M264">
        <v>98.5</v>
      </c>
      <c r="N264">
        <v>1.47</v>
      </c>
      <c r="O264">
        <v>40.07</v>
      </c>
      <c r="P264">
        <v>14.93</v>
      </c>
    </row>
    <row r="265" spans="1:16" x14ac:dyDescent="0.25">
      <c r="A265" t="s">
        <v>77</v>
      </c>
      <c r="B265" t="s">
        <v>34</v>
      </c>
      <c r="C265">
        <v>37403000</v>
      </c>
      <c r="D265" t="s">
        <v>15</v>
      </c>
      <c r="E265">
        <v>2020</v>
      </c>
      <c r="F265">
        <v>30342</v>
      </c>
      <c r="G265">
        <v>311</v>
      </c>
      <c r="H265">
        <v>618789</v>
      </c>
      <c r="I265">
        <v>22800</v>
      </c>
      <c r="J265">
        <v>0</v>
      </c>
      <c r="K265">
        <v>0</v>
      </c>
      <c r="L265">
        <v>0.93</v>
      </c>
      <c r="M265">
        <v>98.5</v>
      </c>
      <c r="N265">
        <v>1.47</v>
      </c>
      <c r="O265">
        <v>40.07</v>
      </c>
      <c r="P265">
        <v>14.93</v>
      </c>
    </row>
    <row r="266" spans="1:16" x14ac:dyDescent="0.25">
      <c r="A266" t="s">
        <v>77</v>
      </c>
      <c r="B266" t="s">
        <v>34</v>
      </c>
      <c r="C266">
        <v>37403000</v>
      </c>
      <c r="D266" t="s">
        <v>16</v>
      </c>
      <c r="E266">
        <v>2020</v>
      </c>
      <c r="F266">
        <v>41995</v>
      </c>
      <c r="G266">
        <v>296</v>
      </c>
      <c r="H266">
        <v>1337174</v>
      </c>
      <c r="I266">
        <v>44199</v>
      </c>
      <c r="J266">
        <v>0</v>
      </c>
      <c r="K266">
        <v>0</v>
      </c>
      <c r="L266">
        <v>0.93</v>
      </c>
      <c r="M266">
        <v>98.5</v>
      </c>
      <c r="N266">
        <v>1.47</v>
      </c>
      <c r="O266">
        <v>40.07</v>
      </c>
      <c r="P266">
        <v>14.93</v>
      </c>
    </row>
    <row r="267" spans="1:16" x14ac:dyDescent="0.25">
      <c r="A267" t="s">
        <v>77</v>
      </c>
      <c r="B267" t="s">
        <v>34</v>
      </c>
      <c r="C267">
        <v>37403000</v>
      </c>
      <c r="D267" t="s">
        <v>17</v>
      </c>
      <c r="E267">
        <v>2020</v>
      </c>
      <c r="F267">
        <v>18110</v>
      </c>
      <c r="G267">
        <v>171</v>
      </c>
      <c r="H267">
        <v>1111955</v>
      </c>
      <c r="I267">
        <v>24233</v>
      </c>
      <c r="J267">
        <v>0</v>
      </c>
      <c r="K267">
        <v>0</v>
      </c>
      <c r="L267">
        <v>0.93</v>
      </c>
      <c r="M267">
        <v>98.5</v>
      </c>
      <c r="N267">
        <v>1.47</v>
      </c>
      <c r="O267">
        <v>40.07</v>
      </c>
      <c r="P267">
        <v>14.93</v>
      </c>
    </row>
    <row r="268" spans="1:16" x14ac:dyDescent="0.25">
      <c r="A268" t="s">
        <v>77</v>
      </c>
      <c r="B268" t="s">
        <v>34</v>
      </c>
      <c r="C268">
        <v>37403000</v>
      </c>
      <c r="D268" t="s">
        <v>18</v>
      </c>
      <c r="E268">
        <v>2020</v>
      </c>
      <c r="F268">
        <v>7390</v>
      </c>
      <c r="G268">
        <v>80</v>
      </c>
      <c r="H268">
        <v>816521</v>
      </c>
      <c r="I268">
        <v>10596</v>
      </c>
      <c r="J268">
        <v>0</v>
      </c>
      <c r="K268">
        <v>0</v>
      </c>
      <c r="L268">
        <v>0.93</v>
      </c>
      <c r="M268">
        <v>98.5</v>
      </c>
      <c r="N268">
        <v>1.47</v>
      </c>
      <c r="O268">
        <v>40.07</v>
      </c>
      <c r="P268">
        <v>14.93</v>
      </c>
    </row>
    <row r="269" spans="1:16" x14ac:dyDescent="0.25">
      <c r="A269" t="s">
        <v>77</v>
      </c>
      <c r="B269" t="s">
        <v>34</v>
      </c>
      <c r="C269">
        <v>37403000</v>
      </c>
      <c r="D269" t="s">
        <v>19</v>
      </c>
      <c r="E269">
        <v>2020</v>
      </c>
      <c r="F269">
        <v>5962</v>
      </c>
      <c r="G269">
        <v>66</v>
      </c>
      <c r="H269">
        <v>620325</v>
      </c>
      <c r="I269">
        <v>6253</v>
      </c>
      <c r="J269">
        <v>0</v>
      </c>
      <c r="K269">
        <v>0</v>
      </c>
      <c r="L269">
        <v>0.93</v>
      </c>
      <c r="M269">
        <v>98.5</v>
      </c>
      <c r="N269">
        <v>1.47</v>
      </c>
      <c r="O269">
        <v>40.07</v>
      </c>
      <c r="P269">
        <v>14.93</v>
      </c>
    </row>
    <row r="270" spans="1:16" x14ac:dyDescent="0.25">
      <c r="A270" t="s">
        <v>77</v>
      </c>
      <c r="B270" t="s">
        <v>34</v>
      </c>
      <c r="C270">
        <v>37403000</v>
      </c>
      <c r="D270" t="s">
        <v>20</v>
      </c>
      <c r="E270">
        <v>2021</v>
      </c>
      <c r="F270">
        <v>3579</v>
      </c>
      <c r="G270">
        <v>42</v>
      </c>
      <c r="H270">
        <v>417879</v>
      </c>
      <c r="I270">
        <v>4643</v>
      </c>
      <c r="J270">
        <v>40860</v>
      </c>
      <c r="K270">
        <v>0</v>
      </c>
      <c r="L270">
        <v>0.93</v>
      </c>
      <c r="M270">
        <v>98.5</v>
      </c>
      <c r="N270">
        <v>1.47</v>
      </c>
      <c r="O270">
        <v>40.07</v>
      </c>
      <c r="P270">
        <v>14.93</v>
      </c>
    </row>
    <row r="271" spans="1:16" x14ac:dyDescent="0.25">
      <c r="A271" t="s">
        <v>77</v>
      </c>
      <c r="B271" t="s">
        <v>34</v>
      </c>
      <c r="C271">
        <v>37403000</v>
      </c>
      <c r="D271" t="s">
        <v>21</v>
      </c>
      <c r="E271">
        <v>2021</v>
      </c>
      <c r="F271">
        <v>1258</v>
      </c>
      <c r="G271">
        <v>18</v>
      </c>
      <c r="H271">
        <v>311395</v>
      </c>
      <c r="I271">
        <v>1298</v>
      </c>
      <c r="J271">
        <v>243511</v>
      </c>
      <c r="K271">
        <v>23837</v>
      </c>
      <c r="L271">
        <v>0.93</v>
      </c>
      <c r="M271">
        <v>98.5</v>
      </c>
      <c r="N271">
        <v>1.47</v>
      </c>
      <c r="O271">
        <v>40.07</v>
      </c>
      <c r="P271">
        <v>14.93</v>
      </c>
    </row>
    <row r="272" spans="1:16" x14ac:dyDescent="0.25">
      <c r="A272" t="s">
        <v>77</v>
      </c>
      <c r="B272" t="s">
        <v>34</v>
      </c>
      <c r="C272">
        <v>37403000</v>
      </c>
      <c r="D272" t="s">
        <v>10</v>
      </c>
      <c r="E272">
        <v>2021</v>
      </c>
      <c r="F272">
        <v>4252</v>
      </c>
      <c r="G272">
        <v>23</v>
      </c>
      <c r="H272">
        <v>352692</v>
      </c>
      <c r="I272">
        <v>1899</v>
      </c>
      <c r="J272">
        <v>1084899</v>
      </c>
      <c r="K272">
        <v>203326</v>
      </c>
      <c r="L272">
        <v>0.93</v>
      </c>
      <c r="M272">
        <v>98.5</v>
      </c>
      <c r="N272">
        <v>1.47</v>
      </c>
      <c r="O272">
        <v>40.07</v>
      </c>
      <c r="P272">
        <v>14.93</v>
      </c>
    </row>
    <row r="273" spans="1:16" x14ac:dyDescent="0.25">
      <c r="A273" t="s">
        <v>77</v>
      </c>
      <c r="B273" t="s">
        <v>34</v>
      </c>
      <c r="C273">
        <v>37403000</v>
      </c>
      <c r="D273" t="s">
        <v>11</v>
      </c>
      <c r="E273">
        <v>2021</v>
      </c>
      <c r="F273">
        <v>109209</v>
      </c>
      <c r="G273">
        <v>1547</v>
      </c>
      <c r="H273">
        <v>1040061</v>
      </c>
      <c r="I273">
        <v>52771</v>
      </c>
      <c r="J273">
        <v>1266720</v>
      </c>
      <c r="K273">
        <v>250971</v>
      </c>
      <c r="L273">
        <v>0.93</v>
      </c>
      <c r="M273">
        <v>98.5</v>
      </c>
      <c r="N273">
        <v>1.47</v>
      </c>
      <c r="O273">
        <v>40.07</v>
      </c>
      <c r="P273">
        <v>14.93</v>
      </c>
    </row>
    <row r="274" spans="1:16" x14ac:dyDescent="0.25">
      <c r="A274" t="s">
        <v>77</v>
      </c>
      <c r="B274" t="s">
        <v>34</v>
      </c>
      <c r="C274">
        <v>37403000</v>
      </c>
      <c r="D274" t="s">
        <v>12</v>
      </c>
      <c r="E274">
        <v>2021</v>
      </c>
      <c r="F274">
        <v>104363</v>
      </c>
      <c r="G274">
        <v>2331</v>
      </c>
      <c r="H274">
        <v>1569707</v>
      </c>
      <c r="I274">
        <v>150841</v>
      </c>
      <c r="J274">
        <v>847419</v>
      </c>
      <c r="K274">
        <v>231890</v>
      </c>
      <c r="L274">
        <v>0.93</v>
      </c>
      <c r="M274">
        <v>98.5</v>
      </c>
      <c r="N274">
        <v>1.47</v>
      </c>
      <c r="O274">
        <v>40.07</v>
      </c>
      <c r="P274">
        <v>14.93</v>
      </c>
    </row>
    <row r="275" spans="1:16" x14ac:dyDescent="0.25">
      <c r="A275" t="s">
        <v>77</v>
      </c>
      <c r="B275" t="s">
        <v>34</v>
      </c>
      <c r="C275">
        <v>37403000</v>
      </c>
      <c r="D275" t="s">
        <v>13</v>
      </c>
      <c r="E275">
        <v>2021</v>
      </c>
      <c r="F275">
        <v>7836</v>
      </c>
      <c r="G275">
        <v>122</v>
      </c>
      <c r="H275">
        <v>1492697</v>
      </c>
      <c r="I275">
        <v>15707</v>
      </c>
      <c r="J275">
        <v>2306838</v>
      </c>
      <c r="K275">
        <v>354276</v>
      </c>
      <c r="L275">
        <v>0.93</v>
      </c>
      <c r="M275">
        <v>98.5</v>
      </c>
      <c r="N275">
        <v>1.47</v>
      </c>
      <c r="O275">
        <v>40.07</v>
      </c>
      <c r="P275">
        <v>14.93</v>
      </c>
    </row>
    <row r="276" spans="1:16" x14ac:dyDescent="0.25">
      <c r="A276" t="s">
        <v>77</v>
      </c>
      <c r="B276" t="s">
        <v>34</v>
      </c>
      <c r="C276">
        <v>37403000</v>
      </c>
      <c r="D276" t="s">
        <v>14</v>
      </c>
      <c r="E276">
        <v>2021</v>
      </c>
      <c r="F276">
        <v>1563</v>
      </c>
      <c r="G276">
        <v>15</v>
      </c>
      <c r="H276">
        <v>1677444</v>
      </c>
      <c r="I276">
        <v>2210</v>
      </c>
      <c r="J276">
        <v>2039740</v>
      </c>
      <c r="K276">
        <v>749773</v>
      </c>
      <c r="L276">
        <v>0.93</v>
      </c>
      <c r="M276">
        <v>98.5</v>
      </c>
      <c r="N276">
        <v>1.47</v>
      </c>
      <c r="O276">
        <v>40.07</v>
      </c>
      <c r="P276">
        <v>14.93</v>
      </c>
    </row>
    <row r="277" spans="1:16" x14ac:dyDescent="0.25">
      <c r="A277" t="s">
        <v>77</v>
      </c>
      <c r="B277" t="s">
        <v>34</v>
      </c>
      <c r="C277">
        <v>37403000</v>
      </c>
      <c r="D277" t="s">
        <v>15</v>
      </c>
      <c r="E277">
        <v>2021</v>
      </c>
      <c r="F277">
        <v>694</v>
      </c>
      <c r="G277">
        <v>4</v>
      </c>
      <c r="H277">
        <v>1692941</v>
      </c>
      <c r="I277">
        <v>812</v>
      </c>
      <c r="J277">
        <v>2505948</v>
      </c>
      <c r="K277">
        <v>800211</v>
      </c>
      <c r="L277">
        <v>0.93</v>
      </c>
      <c r="M277">
        <v>98.5</v>
      </c>
      <c r="N277">
        <v>1.47</v>
      </c>
      <c r="O277">
        <v>40.07</v>
      </c>
      <c r="P277">
        <v>14.93</v>
      </c>
    </row>
    <row r="278" spans="1:16" x14ac:dyDescent="0.25">
      <c r="A278" t="s">
        <v>77</v>
      </c>
      <c r="B278" t="s">
        <v>34</v>
      </c>
      <c r="C278">
        <v>37403000</v>
      </c>
      <c r="D278" t="s">
        <v>16</v>
      </c>
      <c r="E278">
        <v>2021</v>
      </c>
      <c r="F278">
        <v>359</v>
      </c>
      <c r="G278">
        <v>3</v>
      </c>
      <c r="H278">
        <v>1447805</v>
      </c>
      <c r="I278">
        <v>403</v>
      </c>
      <c r="J278">
        <v>3281359</v>
      </c>
      <c r="K278">
        <v>1491951</v>
      </c>
      <c r="L278">
        <v>0.93</v>
      </c>
      <c r="M278">
        <v>98.5</v>
      </c>
      <c r="N278">
        <v>1.47</v>
      </c>
      <c r="O278">
        <v>40.07</v>
      </c>
      <c r="P278">
        <v>14.93</v>
      </c>
    </row>
    <row r="279" spans="1:16" x14ac:dyDescent="0.25">
      <c r="A279" t="s">
        <v>77</v>
      </c>
      <c r="B279" t="s">
        <v>34</v>
      </c>
      <c r="C279">
        <v>37403000</v>
      </c>
      <c r="D279" t="s">
        <v>17</v>
      </c>
      <c r="E279">
        <v>2021</v>
      </c>
      <c r="F279">
        <v>538</v>
      </c>
      <c r="G279">
        <v>3</v>
      </c>
      <c r="H279">
        <v>1184017</v>
      </c>
      <c r="I279">
        <v>510</v>
      </c>
      <c r="J279">
        <v>1369352</v>
      </c>
      <c r="K279">
        <v>1479413</v>
      </c>
      <c r="L279">
        <v>0.93</v>
      </c>
      <c r="M279">
        <v>98.5</v>
      </c>
      <c r="N279">
        <v>1.47</v>
      </c>
      <c r="O279">
        <v>40.07</v>
      </c>
      <c r="P279">
        <v>14.93</v>
      </c>
    </row>
    <row r="280" spans="1:16" x14ac:dyDescent="0.25">
      <c r="A280" t="s">
        <v>76</v>
      </c>
      <c r="B280" t="s">
        <v>35</v>
      </c>
      <c r="C280">
        <v>13203000</v>
      </c>
      <c r="D280" t="s">
        <v>10</v>
      </c>
      <c r="E280">
        <v>2020</v>
      </c>
      <c r="F280">
        <v>55</v>
      </c>
      <c r="G280">
        <v>2</v>
      </c>
      <c r="H280">
        <v>0</v>
      </c>
      <c r="I280">
        <v>1</v>
      </c>
      <c r="J280">
        <v>0</v>
      </c>
      <c r="K280">
        <v>0</v>
      </c>
      <c r="L280">
        <v>2.52</v>
      </c>
      <c r="M280">
        <v>98.39</v>
      </c>
      <c r="N280">
        <v>1.33</v>
      </c>
      <c r="O280">
        <v>72.040000000000006</v>
      </c>
      <c r="P280">
        <v>39</v>
      </c>
    </row>
    <row r="281" spans="1:16" x14ac:dyDescent="0.25">
      <c r="A281" t="s">
        <v>76</v>
      </c>
      <c r="B281" t="s">
        <v>35</v>
      </c>
      <c r="C281">
        <v>13203000</v>
      </c>
      <c r="D281" t="s">
        <v>11</v>
      </c>
      <c r="E281">
        <v>2020</v>
      </c>
      <c r="F281">
        <v>559</v>
      </c>
      <c r="G281">
        <v>6</v>
      </c>
      <c r="H281">
        <v>19746</v>
      </c>
      <c r="I281">
        <v>215</v>
      </c>
      <c r="J281">
        <v>0</v>
      </c>
      <c r="K281">
        <v>0</v>
      </c>
      <c r="L281">
        <v>2.52</v>
      </c>
      <c r="M281">
        <v>98.39</v>
      </c>
      <c r="N281">
        <v>1.33</v>
      </c>
      <c r="O281">
        <v>72.040000000000006</v>
      </c>
      <c r="P281">
        <v>39</v>
      </c>
    </row>
    <row r="282" spans="1:16" x14ac:dyDescent="0.25">
      <c r="A282" t="s">
        <v>76</v>
      </c>
      <c r="B282" t="s">
        <v>35</v>
      </c>
      <c r="C282">
        <v>13203000</v>
      </c>
      <c r="D282" t="s">
        <v>12</v>
      </c>
      <c r="E282">
        <v>2020</v>
      </c>
      <c r="F282">
        <v>1832</v>
      </c>
      <c r="G282">
        <v>20</v>
      </c>
      <c r="H282">
        <v>151299</v>
      </c>
      <c r="I282">
        <v>711</v>
      </c>
      <c r="J282">
        <v>0</v>
      </c>
      <c r="K282">
        <v>0</v>
      </c>
      <c r="L282">
        <v>2.52</v>
      </c>
      <c r="M282">
        <v>98.39</v>
      </c>
      <c r="N282">
        <v>1.33</v>
      </c>
      <c r="O282">
        <v>72.040000000000006</v>
      </c>
      <c r="P282">
        <v>39</v>
      </c>
    </row>
    <row r="283" spans="1:16" x14ac:dyDescent="0.25">
      <c r="A283" t="s">
        <v>76</v>
      </c>
      <c r="B283" t="s">
        <v>35</v>
      </c>
      <c r="C283">
        <v>13203000</v>
      </c>
      <c r="D283" t="s">
        <v>13</v>
      </c>
      <c r="E283">
        <v>2020</v>
      </c>
      <c r="F283">
        <v>5051</v>
      </c>
      <c r="G283">
        <v>73</v>
      </c>
      <c r="H283">
        <v>194013</v>
      </c>
      <c r="I283">
        <v>3795</v>
      </c>
      <c r="J283">
        <v>0</v>
      </c>
      <c r="K283">
        <v>0</v>
      </c>
      <c r="L283">
        <v>2.52</v>
      </c>
      <c r="M283">
        <v>98.39</v>
      </c>
      <c r="N283">
        <v>1.33</v>
      </c>
      <c r="O283">
        <v>72.040000000000006</v>
      </c>
      <c r="P283">
        <v>39</v>
      </c>
    </row>
    <row r="284" spans="1:16" x14ac:dyDescent="0.25">
      <c r="A284" t="s">
        <v>76</v>
      </c>
      <c r="B284" t="s">
        <v>35</v>
      </c>
      <c r="C284">
        <v>13203000</v>
      </c>
      <c r="D284" t="s">
        <v>14</v>
      </c>
      <c r="E284">
        <v>2020</v>
      </c>
      <c r="F284">
        <v>12862</v>
      </c>
      <c r="G284">
        <v>276</v>
      </c>
      <c r="H284">
        <v>272457</v>
      </c>
      <c r="I284">
        <v>7495</v>
      </c>
      <c r="J284">
        <v>0</v>
      </c>
      <c r="K284">
        <v>0</v>
      </c>
      <c r="L284">
        <v>2.52</v>
      </c>
      <c r="M284">
        <v>98.39</v>
      </c>
      <c r="N284">
        <v>1.33</v>
      </c>
      <c r="O284">
        <v>72.040000000000006</v>
      </c>
      <c r="P284">
        <v>39</v>
      </c>
    </row>
    <row r="285" spans="1:16" x14ac:dyDescent="0.25">
      <c r="A285" t="s">
        <v>76</v>
      </c>
      <c r="B285" t="s">
        <v>35</v>
      </c>
      <c r="C285">
        <v>13203000</v>
      </c>
      <c r="D285" t="s">
        <v>15</v>
      </c>
      <c r="E285">
        <v>2020</v>
      </c>
      <c r="F285">
        <v>17339</v>
      </c>
      <c r="G285">
        <v>326</v>
      </c>
      <c r="H285">
        <v>328897</v>
      </c>
      <c r="I285">
        <v>16798</v>
      </c>
      <c r="J285">
        <v>0</v>
      </c>
      <c r="K285">
        <v>0</v>
      </c>
      <c r="L285">
        <v>2.52</v>
      </c>
      <c r="M285">
        <v>98.39</v>
      </c>
      <c r="N285">
        <v>1.33</v>
      </c>
      <c r="O285">
        <v>72.040000000000006</v>
      </c>
      <c r="P285">
        <v>39</v>
      </c>
    </row>
    <row r="286" spans="1:16" x14ac:dyDescent="0.25">
      <c r="A286" t="s">
        <v>76</v>
      </c>
      <c r="B286" t="s">
        <v>35</v>
      </c>
      <c r="C286">
        <v>13203000</v>
      </c>
      <c r="D286" t="s">
        <v>16</v>
      </c>
      <c r="E286">
        <v>2020</v>
      </c>
      <c r="F286">
        <v>37372</v>
      </c>
      <c r="G286">
        <v>478</v>
      </c>
      <c r="H286">
        <v>656363</v>
      </c>
      <c r="I286">
        <v>27857</v>
      </c>
      <c r="J286">
        <v>0</v>
      </c>
      <c r="K286">
        <v>0</v>
      </c>
      <c r="L286">
        <v>2.52</v>
      </c>
      <c r="M286">
        <v>98.39</v>
      </c>
      <c r="N286">
        <v>1.33</v>
      </c>
      <c r="O286">
        <v>72.040000000000006</v>
      </c>
      <c r="P286">
        <v>39</v>
      </c>
    </row>
    <row r="287" spans="1:16" x14ac:dyDescent="0.25">
      <c r="A287" t="s">
        <v>76</v>
      </c>
      <c r="B287" t="s">
        <v>35</v>
      </c>
      <c r="C287">
        <v>13203000</v>
      </c>
      <c r="D287" t="s">
        <v>17</v>
      </c>
      <c r="E287">
        <v>2020</v>
      </c>
      <c r="F287">
        <v>19715</v>
      </c>
      <c r="G287">
        <v>297</v>
      </c>
      <c r="H287">
        <v>681179</v>
      </c>
      <c r="I287">
        <v>30016</v>
      </c>
      <c r="J287">
        <v>0</v>
      </c>
      <c r="K287">
        <v>0</v>
      </c>
      <c r="L287">
        <v>2.52</v>
      </c>
      <c r="M287">
        <v>98.39</v>
      </c>
      <c r="N287">
        <v>1.33</v>
      </c>
      <c r="O287">
        <v>72.040000000000006</v>
      </c>
      <c r="P287">
        <v>39</v>
      </c>
    </row>
    <row r="288" spans="1:16" x14ac:dyDescent="0.25">
      <c r="A288" t="s">
        <v>76</v>
      </c>
      <c r="B288" t="s">
        <v>35</v>
      </c>
      <c r="C288">
        <v>13203000</v>
      </c>
      <c r="D288" t="s">
        <v>18</v>
      </c>
      <c r="E288">
        <v>2020</v>
      </c>
      <c r="F288">
        <v>15439</v>
      </c>
      <c r="G288">
        <v>216</v>
      </c>
      <c r="H288">
        <v>710923</v>
      </c>
      <c r="I288">
        <v>16677</v>
      </c>
      <c r="J288">
        <v>0</v>
      </c>
      <c r="K288">
        <v>0</v>
      </c>
      <c r="L288">
        <v>2.52</v>
      </c>
      <c r="M288">
        <v>98.39</v>
      </c>
      <c r="N288">
        <v>1.33</v>
      </c>
      <c r="O288">
        <v>72.040000000000006</v>
      </c>
      <c r="P288">
        <v>39</v>
      </c>
    </row>
    <row r="289" spans="1:16" x14ac:dyDescent="0.25">
      <c r="A289" t="s">
        <v>76</v>
      </c>
      <c r="B289" t="s">
        <v>35</v>
      </c>
      <c r="C289">
        <v>13203000</v>
      </c>
      <c r="D289" t="s">
        <v>19</v>
      </c>
      <c r="E289">
        <v>2020</v>
      </c>
      <c r="F289">
        <v>10747</v>
      </c>
      <c r="G289">
        <v>189</v>
      </c>
      <c r="H289">
        <v>807797</v>
      </c>
      <c r="I289">
        <v>12514</v>
      </c>
      <c r="J289">
        <v>0</v>
      </c>
      <c r="K289">
        <v>0</v>
      </c>
      <c r="L289">
        <v>2.52</v>
      </c>
      <c r="M289">
        <v>98.39</v>
      </c>
      <c r="N289">
        <v>1.33</v>
      </c>
      <c r="O289">
        <v>72.040000000000006</v>
      </c>
      <c r="P289">
        <v>39</v>
      </c>
    </row>
    <row r="290" spans="1:16" x14ac:dyDescent="0.25">
      <c r="A290" t="s">
        <v>76</v>
      </c>
      <c r="B290" t="s">
        <v>35</v>
      </c>
      <c r="C290">
        <v>13203000</v>
      </c>
      <c r="D290" t="s">
        <v>20</v>
      </c>
      <c r="E290">
        <v>2021</v>
      </c>
      <c r="F290">
        <v>3535</v>
      </c>
      <c r="G290">
        <v>53</v>
      </c>
      <c r="H290">
        <v>721713</v>
      </c>
      <c r="I290">
        <v>5743</v>
      </c>
      <c r="J290">
        <v>26634</v>
      </c>
      <c r="K290">
        <v>0</v>
      </c>
      <c r="L290">
        <v>2.52</v>
      </c>
      <c r="M290">
        <v>98.39</v>
      </c>
      <c r="N290">
        <v>1.33</v>
      </c>
      <c r="O290">
        <v>72.040000000000006</v>
      </c>
      <c r="P290">
        <v>39</v>
      </c>
    </row>
    <row r="291" spans="1:16" x14ac:dyDescent="0.25">
      <c r="A291" t="s">
        <v>76</v>
      </c>
      <c r="B291" t="s">
        <v>35</v>
      </c>
      <c r="C291">
        <v>13203000</v>
      </c>
      <c r="D291" t="s">
        <v>21</v>
      </c>
      <c r="E291">
        <v>2021</v>
      </c>
      <c r="F291">
        <v>1935</v>
      </c>
      <c r="G291">
        <v>21</v>
      </c>
      <c r="H291">
        <v>657278</v>
      </c>
      <c r="I291">
        <v>1839</v>
      </c>
      <c r="J291">
        <v>214183</v>
      </c>
      <c r="K291">
        <v>16255</v>
      </c>
      <c r="L291">
        <v>2.52</v>
      </c>
      <c r="M291">
        <v>98.39</v>
      </c>
      <c r="N291">
        <v>1.33</v>
      </c>
      <c r="O291">
        <v>72.040000000000006</v>
      </c>
      <c r="P291">
        <v>39</v>
      </c>
    </row>
    <row r="292" spans="1:16" x14ac:dyDescent="0.25">
      <c r="A292" t="s">
        <v>76</v>
      </c>
      <c r="B292" t="s">
        <v>35</v>
      </c>
      <c r="C292">
        <v>13203000</v>
      </c>
      <c r="D292" t="s">
        <v>10</v>
      </c>
      <c r="E292">
        <v>2021</v>
      </c>
      <c r="F292">
        <v>4519</v>
      </c>
      <c r="G292">
        <v>37</v>
      </c>
      <c r="H292">
        <v>849922</v>
      </c>
      <c r="I292">
        <v>2774</v>
      </c>
      <c r="J292">
        <v>416168</v>
      </c>
      <c r="K292">
        <v>130584</v>
      </c>
      <c r="L292">
        <v>2.52</v>
      </c>
      <c r="M292">
        <v>98.39</v>
      </c>
      <c r="N292">
        <v>1.33</v>
      </c>
      <c r="O292">
        <v>72.040000000000006</v>
      </c>
      <c r="P292">
        <v>39</v>
      </c>
    </row>
    <row r="293" spans="1:16" x14ac:dyDescent="0.25">
      <c r="A293" t="s">
        <v>76</v>
      </c>
      <c r="B293" t="s">
        <v>35</v>
      </c>
      <c r="C293">
        <v>13203000</v>
      </c>
      <c r="D293" t="s">
        <v>11</v>
      </c>
      <c r="E293">
        <v>2021</v>
      </c>
      <c r="F293">
        <v>45123</v>
      </c>
      <c r="G293">
        <v>289</v>
      </c>
      <c r="H293">
        <v>1216934</v>
      </c>
      <c r="I293">
        <v>19006</v>
      </c>
      <c r="J293">
        <v>1318123</v>
      </c>
      <c r="K293">
        <v>226316</v>
      </c>
      <c r="L293">
        <v>2.52</v>
      </c>
      <c r="M293">
        <v>98.39</v>
      </c>
      <c r="N293">
        <v>1.33</v>
      </c>
      <c r="O293">
        <v>72.040000000000006</v>
      </c>
      <c r="P293">
        <v>39</v>
      </c>
    </row>
    <row r="294" spans="1:16" x14ac:dyDescent="0.25">
      <c r="A294" t="s">
        <v>76</v>
      </c>
      <c r="B294" t="s">
        <v>35</v>
      </c>
      <c r="C294">
        <v>13203000</v>
      </c>
      <c r="D294" t="s">
        <v>12</v>
      </c>
      <c r="E294">
        <v>2021</v>
      </c>
      <c r="F294">
        <v>114382</v>
      </c>
      <c r="G294">
        <v>1624</v>
      </c>
      <c r="H294">
        <v>1298638</v>
      </c>
      <c r="I294">
        <v>106022</v>
      </c>
      <c r="J294">
        <v>779229</v>
      </c>
      <c r="K294">
        <v>172919</v>
      </c>
      <c r="L294">
        <v>2.52</v>
      </c>
      <c r="M294">
        <v>98.39</v>
      </c>
      <c r="N294">
        <v>1.33</v>
      </c>
      <c r="O294">
        <v>72.040000000000006</v>
      </c>
      <c r="P294">
        <v>39</v>
      </c>
    </row>
    <row r="295" spans="1:16" x14ac:dyDescent="0.25">
      <c r="A295" t="s">
        <v>76</v>
      </c>
      <c r="B295" t="s">
        <v>35</v>
      </c>
      <c r="C295">
        <v>13203000</v>
      </c>
      <c r="D295" t="s">
        <v>13</v>
      </c>
      <c r="E295">
        <v>2021</v>
      </c>
      <c r="F295">
        <v>25197</v>
      </c>
      <c r="G295">
        <v>416</v>
      </c>
      <c r="H295">
        <v>1393519</v>
      </c>
      <c r="I295">
        <v>55276</v>
      </c>
      <c r="J295">
        <v>1090955</v>
      </c>
      <c r="K295">
        <v>134796</v>
      </c>
      <c r="L295">
        <v>2.52</v>
      </c>
      <c r="M295">
        <v>98.39</v>
      </c>
      <c r="N295">
        <v>1.33</v>
      </c>
      <c r="O295">
        <v>72.040000000000006</v>
      </c>
      <c r="P295">
        <v>39</v>
      </c>
    </row>
    <row r="296" spans="1:16" x14ac:dyDescent="0.25">
      <c r="A296" t="s">
        <v>76</v>
      </c>
      <c r="B296" t="s">
        <v>35</v>
      </c>
      <c r="C296">
        <v>13203000</v>
      </c>
      <c r="D296" t="s">
        <v>14</v>
      </c>
      <c r="E296">
        <v>2021</v>
      </c>
      <c r="F296">
        <v>5800</v>
      </c>
      <c r="G296">
        <v>55</v>
      </c>
      <c r="H296">
        <v>1758298</v>
      </c>
      <c r="I296">
        <v>9169</v>
      </c>
      <c r="J296">
        <v>1108056</v>
      </c>
      <c r="K296">
        <v>629286</v>
      </c>
      <c r="L296">
        <v>2.52</v>
      </c>
      <c r="M296">
        <v>98.39</v>
      </c>
      <c r="N296">
        <v>1.33</v>
      </c>
      <c r="O296">
        <v>72.040000000000006</v>
      </c>
      <c r="P296">
        <v>39</v>
      </c>
    </row>
    <row r="297" spans="1:16" x14ac:dyDescent="0.25">
      <c r="A297" t="s">
        <v>76</v>
      </c>
      <c r="B297" t="s">
        <v>35</v>
      </c>
      <c r="C297">
        <v>13203000</v>
      </c>
      <c r="D297" t="s">
        <v>15</v>
      </c>
      <c r="E297">
        <v>2021</v>
      </c>
      <c r="F297">
        <v>3957</v>
      </c>
      <c r="G297">
        <v>30</v>
      </c>
      <c r="H297">
        <v>1654151</v>
      </c>
      <c r="I297">
        <v>3773</v>
      </c>
      <c r="J297">
        <v>1298772</v>
      </c>
      <c r="K297">
        <v>537915</v>
      </c>
      <c r="L297">
        <v>2.52</v>
      </c>
      <c r="M297">
        <v>98.39</v>
      </c>
      <c r="N297">
        <v>1.33</v>
      </c>
      <c r="O297">
        <v>72.040000000000006</v>
      </c>
      <c r="P297">
        <v>39</v>
      </c>
    </row>
    <row r="298" spans="1:16" x14ac:dyDescent="0.25">
      <c r="A298" t="s">
        <v>76</v>
      </c>
      <c r="B298" t="s">
        <v>35</v>
      </c>
      <c r="C298">
        <v>13203000</v>
      </c>
      <c r="D298" t="s">
        <v>16</v>
      </c>
      <c r="E298">
        <v>2021</v>
      </c>
      <c r="F298">
        <v>4011</v>
      </c>
      <c r="G298">
        <v>14</v>
      </c>
      <c r="H298">
        <v>1481249</v>
      </c>
      <c r="I298">
        <v>3982</v>
      </c>
      <c r="J298">
        <v>1687326</v>
      </c>
      <c r="K298">
        <v>1692711</v>
      </c>
      <c r="L298">
        <v>2.52</v>
      </c>
      <c r="M298">
        <v>98.39</v>
      </c>
      <c r="N298">
        <v>1.33</v>
      </c>
      <c r="O298">
        <v>72.040000000000006</v>
      </c>
      <c r="P298">
        <v>39</v>
      </c>
    </row>
    <row r="299" spans="1:16" x14ac:dyDescent="0.25">
      <c r="A299" t="s">
        <v>76</v>
      </c>
      <c r="B299" t="s">
        <v>35</v>
      </c>
      <c r="C299">
        <v>13203000</v>
      </c>
      <c r="D299" t="s">
        <v>17</v>
      </c>
      <c r="E299">
        <v>2021</v>
      </c>
      <c r="F299">
        <v>2819</v>
      </c>
      <c r="G299">
        <v>10</v>
      </c>
      <c r="H299">
        <v>1347970</v>
      </c>
      <c r="I299">
        <v>3252</v>
      </c>
      <c r="J299">
        <v>1571627</v>
      </c>
      <c r="K299">
        <v>1608689</v>
      </c>
      <c r="L299">
        <v>2.52</v>
      </c>
      <c r="M299">
        <v>98.39</v>
      </c>
      <c r="N299">
        <v>1.33</v>
      </c>
      <c r="O299">
        <v>72.040000000000006</v>
      </c>
      <c r="P299">
        <v>39</v>
      </c>
    </row>
    <row r="300" spans="1:16" x14ac:dyDescent="0.25">
      <c r="A300" t="s">
        <v>78</v>
      </c>
      <c r="B300" t="s">
        <v>36</v>
      </c>
      <c r="C300">
        <v>65798000</v>
      </c>
      <c r="D300" t="s">
        <v>10</v>
      </c>
      <c r="E300">
        <v>2020</v>
      </c>
      <c r="F300">
        <v>101</v>
      </c>
      <c r="G300">
        <v>3</v>
      </c>
      <c r="H300">
        <v>0</v>
      </c>
      <c r="I300">
        <v>8</v>
      </c>
      <c r="J300">
        <v>0</v>
      </c>
      <c r="K300">
        <v>0</v>
      </c>
      <c r="L300">
        <v>4.54</v>
      </c>
      <c r="M300">
        <v>98.44</v>
      </c>
      <c r="N300">
        <v>1.27</v>
      </c>
      <c r="O300">
        <v>64.59</v>
      </c>
      <c r="P300">
        <v>34.74</v>
      </c>
    </row>
    <row r="301" spans="1:16" x14ac:dyDescent="0.25">
      <c r="A301" t="s">
        <v>78</v>
      </c>
      <c r="B301" t="s">
        <v>36</v>
      </c>
      <c r="C301">
        <v>65798000</v>
      </c>
      <c r="D301" t="s">
        <v>11</v>
      </c>
      <c r="E301">
        <v>2020</v>
      </c>
      <c r="F301">
        <v>464</v>
      </c>
      <c r="G301">
        <v>19</v>
      </c>
      <c r="H301">
        <v>60156</v>
      </c>
      <c r="I301">
        <v>221</v>
      </c>
      <c r="J301">
        <v>0</v>
      </c>
      <c r="K301">
        <v>0</v>
      </c>
      <c r="L301">
        <v>4.54</v>
      </c>
      <c r="M301">
        <v>98.44</v>
      </c>
      <c r="N301">
        <v>1.27</v>
      </c>
      <c r="O301">
        <v>64.59</v>
      </c>
      <c r="P301">
        <v>34.74</v>
      </c>
    </row>
    <row r="302" spans="1:16" x14ac:dyDescent="0.25">
      <c r="A302" t="s">
        <v>78</v>
      </c>
      <c r="B302" t="s">
        <v>36</v>
      </c>
      <c r="C302">
        <v>65798000</v>
      </c>
      <c r="D302" t="s">
        <v>12</v>
      </c>
      <c r="E302">
        <v>2020</v>
      </c>
      <c r="F302">
        <v>2656</v>
      </c>
      <c r="G302">
        <v>27</v>
      </c>
      <c r="H302">
        <v>233419</v>
      </c>
      <c r="I302">
        <v>989</v>
      </c>
      <c r="J302">
        <v>0</v>
      </c>
      <c r="K302">
        <v>0</v>
      </c>
      <c r="L302">
        <v>4.54</v>
      </c>
      <c r="M302">
        <v>98.44</v>
      </c>
      <c r="N302">
        <v>1.27</v>
      </c>
      <c r="O302">
        <v>64.59</v>
      </c>
      <c r="P302">
        <v>34.74</v>
      </c>
    </row>
    <row r="303" spans="1:16" x14ac:dyDescent="0.25">
      <c r="A303" t="s">
        <v>78</v>
      </c>
      <c r="B303" t="s">
        <v>36</v>
      </c>
      <c r="C303">
        <v>65798000</v>
      </c>
      <c r="D303" t="s">
        <v>13</v>
      </c>
      <c r="E303">
        <v>2020</v>
      </c>
      <c r="F303">
        <v>12021</v>
      </c>
      <c r="G303">
        <v>197</v>
      </c>
      <c r="H303">
        <v>327172</v>
      </c>
      <c r="I303">
        <v>6702</v>
      </c>
      <c r="J303">
        <v>0</v>
      </c>
      <c r="K303">
        <v>0</v>
      </c>
      <c r="L303">
        <v>4.54</v>
      </c>
      <c r="M303">
        <v>98.44</v>
      </c>
      <c r="N303">
        <v>1.27</v>
      </c>
      <c r="O303">
        <v>64.59</v>
      </c>
      <c r="P303">
        <v>34.74</v>
      </c>
    </row>
    <row r="304" spans="1:16" x14ac:dyDescent="0.25">
      <c r="A304" t="s">
        <v>78</v>
      </c>
      <c r="B304" t="s">
        <v>36</v>
      </c>
      <c r="C304">
        <v>65798000</v>
      </c>
      <c r="D304" t="s">
        <v>14</v>
      </c>
      <c r="E304">
        <v>2020</v>
      </c>
      <c r="F304">
        <v>108873</v>
      </c>
      <c r="G304">
        <v>2068</v>
      </c>
      <c r="H304">
        <v>730045</v>
      </c>
      <c r="I304">
        <v>41868</v>
      </c>
      <c r="J304">
        <v>0</v>
      </c>
      <c r="K304">
        <v>0</v>
      </c>
      <c r="L304">
        <v>4.54</v>
      </c>
      <c r="M304">
        <v>98.44</v>
      </c>
      <c r="N304">
        <v>1.27</v>
      </c>
      <c r="O304">
        <v>64.59</v>
      </c>
      <c r="P304">
        <v>34.74</v>
      </c>
    </row>
    <row r="305" spans="1:16" x14ac:dyDescent="0.25">
      <c r="A305" t="s">
        <v>78</v>
      </c>
      <c r="B305" t="s">
        <v>36</v>
      </c>
      <c r="C305">
        <v>65798000</v>
      </c>
      <c r="D305" t="s">
        <v>15</v>
      </c>
      <c r="E305">
        <v>2020</v>
      </c>
      <c r="F305">
        <v>218308</v>
      </c>
      <c r="G305">
        <v>3388</v>
      </c>
      <c r="H305">
        <v>1545015</v>
      </c>
      <c r="I305">
        <v>199679</v>
      </c>
      <c r="J305">
        <v>0</v>
      </c>
      <c r="K305">
        <v>0</v>
      </c>
      <c r="L305">
        <v>4.54</v>
      </c>
      <c r="M305">
        <v>98.44</v>
      </c>
      <c r="N305">
        <v>1.27</v>
      </c>
      <c r="O305">
        <v>64.59</v>
      </c>
      <c r="P305">
        <v>34.74</v>
      </c>
    </row>
    <row r="306" spans="1:16" x14ac:dyDescent="0.25">
      <c r="A306" t="s">
        <v>78</v>
      </c>
      <c r="B306" t="s">
        <v>36</v>
      </c>
      <c r="C306">
        <v>65798000</v>
      </c>
      <c r="D306" t="s">
        <v>16</v>
      </c>
      <c r="E306">
        <v>2020</v>
      </c>
      <c r="F306">
        <v>259344</v>
      </c>
      <c r="G306">
        <v>3162</v>
      </c>
      <c r="H306">
        <v>2005276</v>
      </c>
      <c r="I306">
        <v>235801</v>
      </c>
      <c r="J306">
        <v>0</v>
      </c>
      <c r="K306">
        <v>0</v>
      </c>
      <c r="L306">
        <v>4.54</v>
      </c>
      <c r="M306">
        <v>98.44</v>
      </c>
      <c r="N306">
        <v>1.27</v>
      </c>
      <c r="O306">
        <v>64.59</v>
      </c>
      <c r="P306">
        <v>34.74</v>
      </c>
    </row>
    <row r="307" spans="1:16" x14ac:dyDescent="0.25">
      <c r="A307" t="s">
        <v>78</v>
      </c>
      <c r="B307" t="s">
        <v>36</v>
      </c>
      <c r="C307">
        <v>65798000</v>
      </c>
      <c r="D307" t="s">
        <v>17</v>
      </c>
      <c r="E307">
        <v>2020</v>
      </c>
      <c r="F307">
        <v>221645</v>
      </c>
      <c r="G307">
        <v>2304</v>
      </c>
      <c r="H307">
        <v>3004785</v>
      </c>
      <c r="I307">
        <v>271940</v>
      </c>
      <c r="J307">
        <v>0</v>
      </c>
      <c r="K307">
        <v>0</v>
      </c>
      <c r="L307">
        <v>4.54</v>
      </c>
      <c r="M307">
        <v>98.44</v>
      </c>
      <c r="N307">
        <v>1.27</v>
      </c>
      <c r="O307">
        <v>64.59</v>
      </c>
      <c r="P307">
        <v>34.74</v>
      </c>
    </row>
    <row r="308" spans="1:16" x14ac:dyDescent="0.25">
      <c r="A308" t="s">
        <v>78</v>
      </c>
      <c r="B308" t="s">
        <v>36</v>
      </c>
      <c r="C308">
        <v>65798000</v>
      </c>
      <c r="D308" t="s">
        <v>18</v>
      </c>
      <c r="E308">
        <v>2020</v>
      </c>
      <c r="F308">
        <v>61485</v>
      </c>
      <c r="G308">
        <v>610</v>
      </c>
      <c r="H308">
        <v>3195765</v>
      </c>
      <c r="I308">
        <v>92613</v>
      </c>
      <c r="J308">
        <v>0</v>
      </c>
      <c r="K308">
        <v>0</v>
      </c>
      <c r="L308">
        <v>4.54</v>
      </c>
      <c r="M308">
        <v>98.44</v>
      </c>
      <c r="N308">
        <v>1.27</v>
      </c>
      <c r="O308">
        <v>64.59</v>
      </c>
      <c r="P308">
        <v>34.74</v>
      </c>
    </row>
    <row r="309" spans="1:16" x14ac:dyDescent="0.25">
      <c r="A309" t="s">
        <v>78</v>
      </c>
      <c r="B309" t="s">
        <v>36</v>
      </c>
      <c r="C309">
        <v>65798000</v>
      </c>
      <c r="D309" t="s">
        <v>19</v>
      </c>
      <c r="E309">
        <v>2020</v>
      </c>
      <c r="F309">
        <v>34599</v>
      </c>
      <c r="G309">
        <v>312</v>
      </c>
      <c r="H309">
        <v>2976525</v>
      </c>
      <c r="I309">
        <v>46295</v>
      </c>
      <c r="J309">
        <v>0</v>
      </c>
      <c r="K309">
        <v>0</v>
      </c>
      <c r="L309">
        <v>4.54</v>
      </c>
      <c r="M309">
        <v>98.44</v>
      </c>
      <c r="N309">
        <v>1.27</v>
      </c>
      <c r="O309">
        <v>64.59</v>
      </c>
      <c r="P309">
        <v>34.74</v>
      </c>
    </row>
    <row r="310" spans="1:16" x14ac:dyDescent="0.25">
      <c r="A310" t="s">
        <v>78</v>
      </c>
      <c r="B310" t="s">
        <v>36</v>
      </c>
      <c r="C310">
        <v>65798000</v>
      </c>
      <c r="D310" t="s">
        <v>20</v>
      </c>
      <c r="E310">
        <v>2021</v>
      </c>
      <c r="F310">
        <v>19891</v>
      </c>
      <c r="G310">
        <v>127</v>
      </c>
      <c r="H310">
        <v>2955772</v>
      </c>
      <c r="I310">
        <v>25006</v>
      </c>
      <c r="J310">
        <v>315370</v>
      </c>
      <c r="K310">
        <v>0</v>
      </c>
      <c r="L310">
        <v>4.54</v>
      </c>
      <c r="M310">
        <v>98.44</v>
      </c>
      <c r="N310">
        <v>1.27</v>
      </c>
      <c r="O310">
        <v>64.59</v>
      </c>
      <c r="P310">
        <v>34.74</v>
      </c>
    </row>
    <row r="311" spans="1:16" x14ac:dyDescent="0.25">
      <c r="A311" t="s">
        <v>78</v>
      </c>
      <c r="B311" t="s">
        <v>36</v>
      </c>
      <c r="C311">
        <v>65798000</v>
      </c>
      <c r="D311" t="s">
        <v>21</v>
      </c>
      <c r="E311">
        <v>2021</v>
      </c>
      <c r="F311">
        <v>11864</v>
      </c>
      <c r="G311">
        <v>114</v>
      </c>
      <c r="H311">
        <v>1762845</v>
      </c>
      <c r="I311">
        <v>11975</v>
      </c>
      <c r="J311">
        <v>289584</v>
      </c>
      <c r="K311">
        <v>213768</v>
      </c>
      <c r="L311">
        <v>4.54</v>
      </c>
      <c r="M311">
        <v>98.44</v>
      </c>
      <c r="N311">
        <v>1.27</v>
      </c>
      <c r="O311">
        <v>64.59</v>
      </c>
      <c r="P311">
        <v>34.74</v>
      </c>
    </row>
    <row r="312" spans="1:16" x14ac:dyDescent="0.25">
      <c r="A312" t="s">
        <v>78</v>
      </c>
      <c r="B312" t="s">
        <v>36</v>
      </c>
      <c r="C312">
        <v>65798000</v>
      </c>
      <c r="D312" t="s">
        <v>10</v>
      </c>
      <c r="E312">
        <v>2021</v>
      </c>
      <c r="F312">
        <v>45753</v>
      </c>
      <c r="G312">
        <v>236</v>
      </c>
      <c r="H312">
        <v>2614451</v>
      </c>
      <c r="I312">
        <v>23073</v>
      </c>
      <c r="J312">
        <v>2769814</v>
      </c>
      <c r="K312">
        <v>222471</v>
      </c>
      <c r="L312">
        <v>4.54</v>
      </c>
      <c r="M312">
        <v>98.44</v>
      </c>
      <c r="N312">
        <v>1.27</v>
      </c>
      <c r="O312">
        <v>64.59</v>
      </c>
      <c r="P312">
        <v>34.74</v>
      </c>
    </row>
    <row r="313" spans="1:16" x14ac:dyDescent="0.25">
      <c r="A313" t="s">
        <v>78</v>
      </c>
      <c r="B313" t="s">
        <v>36</v>
      </c>
      <c r="C313">
        <v>65798000</v>
      </c>
      <c r="D313" t="s">
        <v>11</v>
      </c>
      <c r="E313">
        <v>2021</v>
      </c>
      <c r="F313">
        <v>526138</v>
      </c>
      <c r="G313">
        <v>2956</v>
      </c>
      <c r="H313">
        <v>4185765</v>
      </c>
      <c r="I313">
        <v>168739</v>
      </c>
      <c r="J313">
        <v>4716831</v>
      </c>
      <c r="K313">
        <v>1115634</v>
      </c>
      <c r="L313">
        <v>4.54</v>
      </c>
      <c r="M313">
        <v>98.44</v>
      </c>
      <c r="N313">
        <v>1.27</v>
      </c>
      <c r="O313">
        <v>64.59</v>
      </c>
      <c r="P313">
        <v>34.74</v>
      </c>
    </row>
    <row r="314" spans="1:16" x14ac:dyDescent="0.25">
      <c r="A314" t="s">
        <v>78</v>
      </c>
      <c r="B314" t="s">
        <v>36</v>
      </c>
      <c r="C314">
        <v>65798000</v>
      </c>
      <c r="D314" t="s">
        <v>12</v>
      </c>
      <c r="E314">
        <v>2021</v>
      </c>
      <c r="F314">
        <v>1081289</v>
      </c>
      <c r="G314">
        <v>13567</v>
      </c>
      <c r="H314">
        <v>4139969</v>
      </c>
      <c r="I314">
        <v>1136681</v>
      </c>
      <c r="J314">
        <v>2832414</v>
      </c>
      <c r="K314">
        <v>1201692</v>
      </c>
      <c r="L314">
        <v>4.54</v>
      </c>
      <c r="M314">
        <v>98.44</v>
      </c>
      <c r="N314">
        <v>1.27</v>
      </c>
      <c r="O314">
        <v>64.59</v>
      </c>
      <c r="P314">
        <v>34.74</v>
      </c>
    </row>
    <row r="315" spans="1:16" x14ac:dyDescent="0.25">
      <c r="A315" t="s">
        <v>78</v>
      </c>
      <c r="B315" t="s">
        <v>36</v>
      </c>
      <c r="C315">
        <v>65798000</v>
      </c>
      <c r="D315" t="s">
        <v>13</v>
      </c>
      <c r="E315">
        <v>2021</v>
      </c>
      <c r="F315">
        <v>239379</v>
      </c>
      <c r="G315">
        <v>5950</v>
      </c>
      <c r="H315">
        <v>4532767</v>
      </c>
      <c r="I315">
        <v>470652</v>
      </c>
      <c r="J315">
        <v>8049253</v>
      </c>
      <c r="K315">
        <v>985848</v>
      </c>
      <c r="L315">
        <v>4.54</v>
      </c>
      <c r="M315">
        <v>98.44</v>
      </c>
      <c r="N315">
        <v>1.27</v>
      </c>
      <c r="O315">
        <v>64.59</v>
      </c>
      <c r="P315">
        <v>34.74</v>
      </c>
    </row>
    <row r="316" spans="1:16" x14ac:dyDescent="0.25">
      <c r="A316" t="s">
        <v>78</v>
      </c>
      <c r="B316" t="s">
        <v>36</v>
      </c>
      <c r="C316">
        <v>65798000</v>
      </c>
      <c r="D316" t="s">
        <v>14</v>
      </c>
      <c r="E316">
        <v>2021</v>
      </c>
      <c r="F316">
        <v>61314</v>
      </c>
      <c r="G316">
        <v>1522</v>
      </c>
      <c r="H316">
        <v>4379771</v>
      </c>
      <c r="I316">
        <v>112500</v>
      </c>
      <c r="J316">
        <v>5022887</v>
      </c>
      <c r="K316">
        <v>2796258</v>
      </c>
      <c r="L316">
        <v>4.54</v>
      </c>
      <c r="M316">
        <v>98.44</v>
      </c>
      <c r="N316">
        <v>1.27</v>
      </c>
      <c r="O316">
        <v>64.59</v>
      </c>
      <c r="P316">
        <v>34.74</v>
      </c>
    </row>
    <row r="317" spans="1:16" x14ac:dyDescent="0.25">
      <c r="A317" t="s">
        <v>78</v>
      </c>
      <c r="B317" t="s">
        <v>36</v>
      </c>
      <c r="C317">
        <v>65798000</v>
      </c>
      <c r="D317" t="s">
        <v>15</v>
      </c>
      <c r="E317">
        <v>2021</v>
      </c>
      <c r="F317">
        <v>44321</v>
      </c>
      <c r="G317">
        <v>756</v>
      </c>
      <c r="H317">
        <v>4825040</v>
      </c>
      <c r="I317">
        <v>48973</v>
      </c>
      <c r="J317">
        <v>8058589</v>
      </c>
      <c r="K317">
        <v>3825451</v>
      </c>
      <c r="L317">
        <v>4.54</v>
      </c>
      <c r="M317">
        <v>98.44</v>
      </c>
      <c r="N317">
        <v>1.27</v>
      </c>
      <c r="O317">
        <v>64.59</v>
      </c>
      <c r="P317">
        <v>34.74</v>
      </c>
    </row>
    <row r="318" spans="1:16" x14ac:dyDescent="0.25">
      <c r="A318" t="s">
        <v>78</v>
      </c>
      <c r="B318" t="s">
        <v>36</v>
      </c>
      <c r="C318">
        <v>65798000</v>
      </c>
      <c r="D318" t="s">
        <v>16</v>
      </c>
      <c r="E318">
        <v>2021</v>
      </c>
      <c r="F318">
        <v>26555</v>
      </c>
      <c r="G318">
        <v>476</v>
      </c>
      <c r="H318">
        <v>4144481</v>
      </c>
      <c r="I318">
        <v>31682</v>
      </c>
      <c r="J318">
        <v>7205165</v>
      </c>
      <c r="K318">
        <v>6816670</v>
      </c>
      <c r="L318">
        <v>4.54</v>
      </c>
      <c r="M318">
        <v>98.44</v>
      </c>
      <c r="N318">
        <v>1.27</v>
      </c>
      <c r="O318">
        <v>64.59</v>
      </c>
      <c r="P318">
        <v>34.74</v>
      </c>
    </row>
    <row r="319" spans="1:16" x14ac:dyDescent="0.25">
      <c r="A319" t="s">
        <v>78</v>
      </c>
      <c r="B319" t="s">
        <v>36</v>
      </c>
      <c r="C319">
        <v>65798000</v>
      </c>
      <c r="D319" t="s">
        <v>17</v>
      </c>
      <c r="E319">
        <v>2021</v>
      </c>
      <c r="F319">
        <v>12333</v>
      </c>
      <c r="G319">
        <v>288</v>
      </c>
      <c r="H319">
        <v>3254084</v>
      </c>
      <c r="I319">
        <v>16181</v>
      </c>
      <c r="J319">
        <v>3237854</v>
      </c>
      <c r="K319">
        <v>5680592</v>
      </c>
      <c r="L319">
        <v>4.54</v>
      </c>
      <c r="M319">
        <v>98.44</v>
      </c>
      <c r="N319">
        <v>1.27</v>
      </c>
      <c r="O319">
        <v>64.59</v>
      </c>
      <c r="P319">
        <v>34.74</v>
      </c>
    </row>
    <row r="320" spans="1:16" x14ac:dyDescent="0.25">
      <c r="A320" t="s">
        <v>79</v>
      </c>
      <c r="B320" t="s">
        <v>37</v>
      </c>
      <c r="C320">
        <v>35125000</v>
      </c>
      <c r="D320" t="s">
        <v>20</v>
      </c>
      <c r="E320">
        <v>2020</v>
      </c>
      <c r="F320">
        <v>1</v>
      </c>
      <c r="G320">
        <v>0</v>
      </c>
      <c r="H320">
        <v>0</v>
      </c>
      <c r="I320">
        <v>0</v>
      </c>
      <c r="J320">
        <v>0</v>
      </c>
      <c r="K320">
        <v>0</v>
      </c>
      <c r="L320">
        <v>14.15</v>
      </c>
      <c r="M320">
        <v>97.76</v>
      </c>
      <c r="N320">
        <v>0.64</v>
      </c>
      <c r="O320">
        <v>72.05</v>
      </c>
      <c r="P320">
        <v>38.880000000000003</v>
      </c>
    </row>
    <row r="321" spans="1:16" x14ac:dyDescent="0.25">
      <c r="A321" t="s">
        <v>79</v>
      </c>
      <c r="B321" t="s">
        <v>37</v>
      </c>
      <c r="C321">
        <v>35125000</v>
      </c>
      <c r="D321" t="s">
        <v>21</v>
      </c>
      <c r="E321">
        <v>2020</v>
      </c>
      <c r="F321">
        <v>2</v>
      </c>
      <c r="G321">
        <v>0</v>
      </c>
      <c r="H321">
        <v>0</v>
      </c>
      <c r="I321">
        <v>3</v>
      </c>
      <c r="J321">
        <v>0</v>
      </c>
      <c r="K321">
        <v>0</v>
      </c>
      <c r="L321">
        <v>14.15</v>
      </c>
      <c r="M321">
        <v>97.76</v>
      </c>
      <c r="N321">
        <v>0.64</v>
      </c>
      <c r="O321">
        <v>72.05</v>
      </c>
      <c r="P321">
        <v>38.880000000000003</v>
      </c>
    </row>
    <row r="322" spans="1:16" x14ac:dyDescent="0.25">
      <c r="A322" t="s">
        <v>79</v>
      </c>
      <c r="B322" t="s">
        <v>37</v>
      </c>
      <c r="C322">
        <v>35125000</v>
      </c>
      <c r="D322" t="s">
        <v>10</v>
      </c>
      <c r="E322">
        <v>2020</v>
      </c>
      <c r="F322">
        <v>238</v>
      </c>
      <c r="G322">
        <v>2</v>
      </c>
      <c r="H322">
        <v>0</v>
      </c>
      <c r="I322">
        <v>21</v>
      </c>
      <c r="J322">
        <v>0</v>
      </c>
      <c r="K322">
        <v>0</v>
      </c>
      <c r="L322">
        <v>14.15</v>
      </c>
      <c r="M322">
        <v>97.76</v>
      </c>
      <c r="N322">
        <v>0.64</v>
      </c>
      <c r="O322">
        <v>72.05</v>
      </c>
      <c r="P322">
        <v>38.880000000000003</v>
      </c>
    </row>
    <row r="323" spans="1:16" x14ac:dyDescent="0.25">
      <c r="A323" t="s">
        <v>79</v>
      </c>
      <c r="B323" t="s">
        <v>37</v>
      </c>
      <c r="C323">
        <v>35125000</v>
      </c>
      <c r="D323" t="s">
        <v>11</v>
      </c>
      <c r="E323">
        <v>2020</v>
      </c>
      <c r="F323">
        <v>257</v>
      </c>
      <c r="G323">
        <v>2</v>
      </c>
      <c r="H323">
        <v>27481</v>
      </c>
      <c r="I323">
        <v>359</v>
      </c>
      <c r="J323">
        <v>0</v>
      </c>
      <c r="K323">
        <v>0</v>
      </c>
      <c r="L323">
        <v>14.15</v>
      </c>
      <c r="M323">
        <v>97.76</v>
      </c>
      <c r="N323">
        <v>0.64</v>
      </c>
      <c r="O323">
        <v>72.05</v>
      </c>
      <c r="P323">
        <v>38.880000000000003</v>
      </c>
    </row>
    <row r="324" spans="1:16" x14ac:dyDescent="0.25">
      <c r="A324" t="s">
        <v>79</v>
      </c>
      <c r="B324" t="s">
        <v>37</v>
      </c>
      <c r="C324">
        <v>35125000</v>
      </c>
      <c r="D324" t="s">
        <v>12</v>
      </c>
      <c r="E324">
        <v>2020</v>
      </c>
      <c r="F324">
        <v>772</v>
      </c>
      <c r="G324">
        <v>6</v>
      </c>
      <c r="H324">
        <v>50027</v>
      </c>
      <c r="I324">
        <v>207</v>
      </c>
      <c r="J324">
        <v>0</v>
      </c>
      <c r="K324">
        <v>0</v>
      </c>
      <c r="L324">
        <v>14.15</v>
      </c>
      <c r="M324">
        <v>97.76</v>
      </c>
      <c r="N324">
        <v>0.64</v>
      </c>
      <c r="O324">
        <v>72.05</v>
      </c>
      <c r="P324">
        <v>38.880000000000003</v>
      </c>
    </row>
    <row r="325" spans="1:16" x14ac:dyDescent="0.25">
      <c r="A325" t="s">
        <v>79</v>
      </c>
      <c r="B325" t="s">
        <v>37</v>
      </c>
      <c r="C325">
        <v>35125000</v>
      </c>
      <c r="D325" t="s">
        <v>13</v>
      </c>
      <c r="E325">
        <v>2020</v>
      </c>
      <c r="F325">
        <v>3173</v>
      </c>
      <c r="G325">
        <v>15</v>
      </c>
      <c r="H325">
        <v>154062</v>
      </c>
      <c r="I325">
        <v>1716</v>
      </c>
      <c r="J325">
        <v>0</v>
      </c>
      <c r="K325">
        <v>0</v>
      </c>
      <c r="L325">
        <v>14.15</v>
      </c>
      <c r="M325">
        <v>97.76</v>
      </c>
      <c r="N325">
        <v>0.64</v>
      </c>
      <c r="O325">
        <v>72.05</v>
      </c>
      <c r="P325">
        <v>38.880000000000003</v>
      </c>
    </row>
    <row r="326" spans="1:16" x14ac:dyDescent="0.25">
      <c r="A326" t="s">
        <v>79</v>
      </c>
      <c r="B326" t="s">
        <v>37</v>
      </c>
      <c r="C326">
        <v>35125000</v>
      </c>
      <c r="D326" t="s">
        <v>14</v>
      </c>
      <c r="E326">
        <v>2020</v>
      </c>
      <c r="F326">
        <v>19171</v>
      </c>
      <c r="G326">
        <v>49</v>
      </c>
      <c r="H326">
        <v>544698</v>
      </c>
      <c r="I326">
        <v>10721</v>
      </c>
      <c r="J326">
        <v>0</v>
      </c>
      <c r="K326">
        <v>0</v>
      </c>
      <c r="L326">
        <v>14.15</v>
      </c>
      <c r="M326">
        <v>97.76</v>
      </c>
      <c r="N326">
        <v>0.64</v>
      </c>
      <c r="O326">
        <v>72.05</v>
      </c>
      <c r="P326">
        <v>38.880000000000003</v>
      </c>
    </row>
    <row r="327" spans="1:16" x14ac:dyDescent="0.25">
      <c r="A327" t="s">
        <v>79</v>
      </c>
      <c r="B327" t="s">
        <v>37</v>
      </c>
      <c r="C327">
        <v>35125000</v>
      </c>
      <c r="D327" t="s">
        <v>15</v>
      </c>
      <c r="E327">
        <v>2020</v>
      </c>
      <c r="F327">
        <v>51772</v>
      </c>
      <c r="G327">
        <v>221</v>
      </c>
      <c r="H327">
        <v>908935</v>
      </c>
      <c r="I327">
        <v>38515</v>
      </c>
      <c r="J327">
        <v>0</v>
      </c>
      <c r="K327">
        <v>0</v>
      </c>
      <c r="L327">
        <v>14.15</v>
      </c>
      <c r="M327">
        <v>97.76</v>
      </c>
      <c r="N327">
        <v>0.64</v>
      </c>
      <c r="O327">
        <v>72.05</v>
      </c>
      <c r="P327">
        <v>38.880000000000003</v>
      </c>
    </row>
    <row r="328" spans="1:16" x14ac:dyDescent="0.25">
      <c r="A328" t="s">
        <v>79</v>
      </c>
      <c r="B328" t="s">
        <v>37</v>
      </c>
      <c r="C328">
        <v>35125000</v>
      </c>
      <c r="D328" t="s">
        <v>16</v>
      </c>
      <c r="E328">
        <v>2020</v>
      </c>
      <c r="F328">
        <v>120721</v>
      </c>
      <c r="G328">
        <v>448</v>
      </c>
      <c r="H328">
        <v>1240573</v>
      </c>
      <c r="I328">
        <v>76682</v>
      </c>
      <c r="J328">
        <v>0</v>
      </c>
      <c r="K328">
        <v>0</v>
      </c>
      <c r="L328">
        <v>14.15</v>
      </c>
      <c r="M328">
        <v>97.76</v>
      </c>
      <c r="N328">
        <v>0.64</v>
      </c>
      <c r="O328">
        <v>72.05</v>
      </c>
      <c r="P328">
        <v>38.880000000000003</v>
      </c>
    </row>
    <row r="329" spans="1:16" x14ac:dyDescent="0.25">
      <c r="A329" t="s">
        <v>79</v>
      </c>
      <c r="B329" t="s">
        <v>37</v>
      </c>
      <c r="C329">
        <v>35125000</v>
      </c>
      <c r="D329" t="s">
        <v>17</v>
      </c>
      <c r="E329">
        <v>2020</v>
      </c>
      <c r="F329">
        <v>236999</v>
      </c>
      <c r="G329">
        <v>742</v>
      </c>
      <c r="H329">
        <v>1719273</v>
      </c>
      <c r="I329">
        <v>212100</v>
      </c>
      <c r="J329">
        <v>0</v>
      </c>
      <c r="K329">
        <v>0</v>
      </c>
      <c r="L329">
        <v>14.15</v>
      </c>
      <c r="M329">
        <v>97.76</v>
      </c>
      <c r="N329">
        <v>0.64</v>
      </c>
      <c r="O329">
        <v>72.05</v>
      </c>
      <c r="P329">
        <v>38.880000000000003</v>
      </c>
    </row>
    <row r="330" spans="1:16" x14ac:dyDescent="0.25">
      <c r="A330" t="s">
        <v>79</v>
      </c>
      <c r="B330" t="s">
        <v>37</v>
      </c>
      <c r="C330">
        <v>35125000</v>
      </c>
      <c r="D330" t="s">
        <v>18</v>
      </c>
      <c r="E330">
        <v>2020</v>
      </c>
      <c r="F330">
        <v>169877</v>
      </c>
      <c r="G330">
        <v>760</v>
      </c>
      <c r="H330">
        <v>1617427</v>
      </c>
      <c r="I330">
        <v>198389</v>
      </c>
      <c r="J330">
        <v>0</v>
      </c>
      <c r="K330">
        <v>0</v>
      </c>
      <c r="L330">
        <v>14.15</v>
      </c>
      <c r="M330">
        <v>97.76</v>
      </c>
      <c r="N330">
        <v>0.64</v>
      </c>
      <c r="O330">
        <v>72.05</v>
      </c>
      <c r="P330">
        <v>38.880000000000003</v>
      </c>
    </row>
    <row r="331" spans="1:16" x14ac:dyDescent="0.25">
      <c r="A331" t="s">
        <v>79</v>
      </c>
      <c r="B331" t="s">
        <v>37</v>
      </c>
      <c r="C331">
        <v>35125000</v>
      </c>
      <c r="D331" t="s">
        <v>19</v>
      </c>
      <c r="E331">
        <v>2020</v>
      </c>
      <c r="F331">
        <v>157951</v>
      </c>
      <c r="G331">
        <v>828</v>
      </c>
      <c r="H331">
        <v>1649458</v>
      </c>
      <c r="I331">
        <v>153767</v>
      </c>
      <c r="J331">
        <v>0</v>
      </c>
      <c r="K331">
        <v>0</v>
      </c>
      <c r="L331">
        <v>14.15</v>
      </c>
      <c r="M331">
        <v>97.76</v>
      </c>
      <c r="N331">
        <v>0.64</v>
      </c>
      <c r="O331">
        <v>72.05</v>
      </c>
      <c r="P331">
        <v>38.880000000000003</v>
      </c>
    </row>
    <row r="332" spans="1:16" x14ac:dyDescent="0.25">
      <c r="A332" t="s">
        <v>79</v>
      </c>
      <c r="B332" t="s">
        <v>37</v>
      </c>
      <c r="C332">
        <v>35125000</v>
      </c>
      <c r="D332" t="s">
        <v>20</v>
      </c>
      <c r="E332">
        <v>2021</v>
      </c>
      <c r="F332">
        <v>168245</v>
      </c>
      <c r="G332">
        <v>671</v>
      </c>
      <c r="H332">
        <v>1713979</v>
      </c>
      <c r="I332">
        <v>161726</v>
      </c>
      <c r="J332">
        <v>165171</v>
      </c>
      <c r="K332">
        <v>0</v>
      </c>
      <c r="L332">
        <v>14.15</v>
      </c>
      <c r="M332">
        <v>97.76</v>
      </c>
      <c r="N332">
        <v>0.64</v>
      </c>
      <c r="O332">
        <v>72.05</v>
      </c>
      <c r="P332">
        <v>38.880000000000003</v>
      </c>
    </row>
    <row r="333" spans="1:16" x14ac:dyDescent="0.25">
      <c r="A333" t="s">
        <v>79</v>
      </c>
      <c r="B333" t="s">
        <v>37</v>
      </c>
      <c r="C333">
        <v>35125000</v>
      </c>
      <c r="D333" t="s">
        <v>21</v>
      </c>
      <c r="E333">
        <v>2021</v>
      </c>
      <c r="F333">
        <v>130225</v>
      </c>
      <c r="G333">
        <v>454</v>
      </c>
      <c r="H333">
        <v>1850371</v>
      </c>
      <c r="I333">
        <v>151291</v>
      </c>
      <c r="J333">
        <v>317274</v>
      </c>
      <c r="K333">
        <v>104866</v>
      </c>
      <c r="L333">
        <v>14.15</v>
      </c>
      <c r="M333">
        <v>97.76</v>
      </c>
      <c r="N333">
        <v>0.64</v>
      </c>
      <c r="O333">
        <v>72.05</v>
      </c>
      <c r="P333">
        <v>38.880000000000003</v>
      </c>
    </row>
    <row r="334" spans="1:16" x14ac:dyDescent="0.25">
      <c r="A334" t="s">
        <v>79</v>
      </c>
      <c r="B334" t="s">
        <v>37</v>
      </c>
      <c r="C334">
        <v>35125000</v>
      </c>
      <c r="D334" t="s">
        <v>10</v>
      </c>
      <c r="E334">
        <v>2021</v>
      </c>
      <c r="F334">
        <v>65181</v>
      </c>
      <c r="G334">
        <v>424</v>
      </c>
      <c r="H334">
        <v>1682580</v>
      </c>
      <c r="I334">
        <v>88907</v>
      </c>
      <c r="J334">
        <v>2532662</v>
      </c>
      <c r="K334">
        <v>281945</v>
      </c>
      <c r="L334">
        <v>14.15</v>
      </c>
      <c r="M334">
        <v>97.76</v>
      </c>
      <c r="N334">
        <v>0.64</v>
      </c>
      <c r="O334">
        <v>72.05</v>
      </c>
      <c r="P334">
        <v>38.880000000000003</v>
      </c>
    </row>
    <row r="335" spans="1:16" x14ac:dyDescent="0.25">
      <c r="A335" t="s">
        <v>79</v>
      </c>
      <c r="B335" t="s">
        <v>37</v>
      </c>
      <c r="C335">
        <v>35125000</v>
      </c>
      <c r="D335" t="s">
        <v>11</v>
      </c>
      <c r="E335">
        <v>2021</v>
      </c>
      <c r="F335">
        <v>446599</v>
      </c>
      <c r="G335">
        <v>687</v>
      </c>
      <c r="H335">
        <v>2640660</v>
      </c>
      <c r="I335">
        <v>167397</v>
      </c>
      <c r="J335">
        <v>3036304</v>
      </c>
      <c r="K335">
        <v>938964</v>
      </c>
      <c r="L335">
        <v>14.15</v>
      </c>
      <c r="M335">
        <v>97.76</v>
      </c>
      <c r="N335">
        <v>0.64</v>
      </c>
      <c r="O335">
        <v>72.05</v>
      </c>
      <c r="P335">
        <v>38.880000000000003</v>
      </c>
    </row>
    <row r="336" spans="1:16" x14ac:dyDescent="0.25">
      <c r="A336" t="s">
        <v>79</v>
      </c>
      <c r="B336" t="s">
        <v>37</v>
      </c>
      <c r="C336">
        <v>35125000</v>
      </c>
      <c r="D336" t="s">
        <v>12</v>
      </c>
      <c r="E336">
        <v>2021</v>
      </c>
      <c r="F336">
        <v>955396</v>
      </c>
      <c r="G336">
        <v>3507</v>
      </c>
      <c r="H336">
        <v>3996404</v>
      </c>
      <c r="I336">
        <v>1048242</v>
      </c>
      <c r="J336">
        <v>1282805</v>
      </c>
      <c r="K336">
        <v>742745</v>
      </c>
      <c r="L336">
        <v>14.15</v>
      </c>
      <c r="M336">
        <v>97.76</v>
      </c>
      <c r="N336">
        <v>0.64</v>
      </c>
      <c r="O336">
        <v>72.05</v>
      </c>
      <c r="P336">
        <v>38.880000000000003</v>
      </c>
    </row>
    <row r="337" spans="1:16" x14ac:dyDescent="0.25">
      <c r="A337" t="s">
        <v>79</v>
      </c>
      <c r="B337" t="s">
        <v>37</v>
      </c>
      <c r="C337">
        <v>35125000</v>
      </c>
      <c r="D337" t="s">
        <v>13</v>
      </c>
      <c r="E337">
        <v>2021</v>
      </c>
      <c r="F337">
        <v>397586</v>
      </c>
      <c r="G337">
        <v>4420</v>
      </c>
      <c r="H337">
        <v>3277741</v>
      </c>
      <c r="I337">
        <v>499544</v>
      </c>
      <c r="J337">
        <v>3508385</v>
      </c>
      <c r="K337">
        <v>1185703</v>
      </c>
      <c r="L337">
        <v>14.15</v>
      </c>
      <c r="M337">
        <v>97.76</v>
      </c>
      <c r="N337">
        <v>0.64</v>
      </c>
      <c r="O337">
        <v>72.05</v>
      </c>
      <c r="P337">
        <v>38.880000000000003</v>
      </c>
    </row>
    <row r="338" spans="1:16" x14ac:dyDescent="0.25">
      <c r="A338" t="s">
        <v>79</v>
      </c>
      <c r="B338" t="s">
        <v>37</v>
      </c>
      <c r="C338">
        <v>35125000</v>
      </c>
      <c r="D338" t="s">
        <v>14</v>
      </c>
      <c r="E338">
        <v>2021</v>
      </c>
      <c r="F338">
        <v>466595</v>
      </c>
      <c r="G338">
        <v>3545</v>
      </c>
      <c r="H338">
        <v>4143341</v>
      </c>
      <c r="I338">
        <v>399382</v>
      </c>
      <c r="J338">
        <v>3317909</v>
      </c>
      <c r="K338">
        <v>2805651</v>
      </c>
      <c r="L338">
        <v>14.15</v>
      </c>
      <c r="M338">
        <v>97.76</v>
      </c>
      <c r="N338">
        <v>0.64</v>
      </c>
      <c r="O338">
        <v>72.05</v>
      </c>
      <c r="P338">
        <v>38.880000000000003</v>
      </c>
    </row>
    <row r="339" spans="1:16" x14ac:dyDescent="0.25">
      <c r="A339" t="s">
        <v>79</v>
      </c>
      <c r="B339" t="s">
        <v>37</v>
      </c>
      <c r="C339">
        <v>35125000</v>
      </c>
      <c r="D339" t="s">
        <v>15</v>
      </c>
      <c r="E339">
        <v>2021</v>
      </c>
      <c r="F339">
        <v>666472</v>
      </c>
      <c r="G339">
        <v>4007</v>
      </c>
      <c r="H339">
        <v>4335671</v>
      </c>
      <c r="I339">
        <v>608035</v>
      </c>
      <c r="J339">
        <v>7125955</v>
      </c>
      <c r="K339">
        <v>1745725</v>
      </c>
      <c r="L339">
        <v>14.15</v>
      </c>
      <c r="M339">
        <v>97.76</v>
      </c>
      <c r="N339">
        <v>0.64</v>
      </c>
      <c r="O339">
        <v>72.05</v>
      </c>
      <c r="P339">
        <v>38.880000000000003</v>
      </c>
    </row>
    <row r="340" spans="1:16" x14ac:dyDescent="0.25">
      <c r="A340" t="s">
        <v>79</v>
      </c>
      <c r="B340" t="s">
        <v>37</v>
      </c>
      <c r="C340">
        <v>35125000</v>
      </c>
      <c r="D340" t="s">
        <v>16</v>
      </c>
      <c r="E340">
        <v>2021</v>
      </c>
      <c r="F340">
        <v>623625</v>
      </c>
      <c r="G340">
        <v>4299</v>
      </c>
      <c r="H340">
        <v>3762997</v>
      </c>
      <c r="I340">
        <v>695658</v>
      </c>
      <c r="J340">
        <v>3409087</v>
      </c>
      <c r="K340">
        <v>3137788</v>
      </c>
      <c r="L340">
        <v>14.15</v>
      </c>
      <c r="M340">
        <v>97.76</v>
      </c>
      <c r="N340">
        <v>0.64</v>
      </c>
      <c r="O340">
        <v>72.05</v>
      </c>
      <c r="P340">
        <v>38.880000000000003</v>
      </c>
    </row>
    <row r="341" spans="1:16" x14ac:dyDescent="0.25">
      <c r="A341" t="s">
        <v>79</v>
      </c>
      <c r="B341" t="s">
        <v>37</v>
      </c>
      <c r="C341">
        <v>35125000</v>
      </c>
      <c r="D341" t="s">
        <v>17</v>
      </c>
      <c r="E341">
        <v>2021</v>
      </c>
      <c r="F341">
        <v>287799</v>
      </c>
      <c r="G341">
        <v>6594</v>
      </c>
      <c r="H341">
        <v>2570700</v>
      </c>
      <c r="I341">
        <v>344519</v>
      </c>
      <c r="J341">
        <v>610947</v>
      </c>
      <c r="K341">
        <v>2714956</v>
      </c>
      <c r="L341">
        <v>14.15</v>
      </c>
      <c r="M341">
        <v>97.76</v>
      </c>
      <c r="N341">
        <v>0.64</v>
      </c>
      <c r="O341">
        <v>72.05</v>
      </c>
      <c r="P341">
        <v>38.880000000000003</v>
      </c>
    </row>
    <row r="342" spans="1:16" x14ac:dyDescent="0.25">
      <c r="A342" t="s">
        <v>80</v>
      </c>
      <c r="B342" t="s">
        <v>38</v>
      </c>
      <c r="C342">
        <v>293000</v>
      </c>
      <c r="D342" t="s">
        <v>10</v>
      </c>
      <c r="E342">
        <v>2020</v>
      </c>
      <c r="F342">
        <v>13</v>
      </c>
      <c r="G342">
        <v>0</v>
      </c>
      <c r="H342">
        <v>0</v>
      </c>
      <c r="I342">
        <v>3</v>
      </c>
      <c r="J342">
        <v>0</v>
      </c>
      <c r="K342">
        <v>0</v>
      </c>
      <c r="L342">
        <v>7.15</v>
      </c>
      <c r="M342">
        <v>98.69</v>
      </c>
      <c r="N342">
        <v>0.99</v>
      </c>
      <c r="O342">
        <v>71.260000000000005</v>
      </c>
      <c r="P342">
        <v>51.97</v>
      </c>
    </row>
    <row r="343" spans="1:16" x14ac:dyDescent="0.25">
      <c r="A343" t="s">
        <v>80</v>
      </c>
      <c r="B343" t="s">
        <v>38</v>
      </c>
      <c r="C343">
        <v>293000</v>
      </c>
      <c r="D343" t="s">
        <v>11</v>
      </c>
      <c r="E343">
        <v>2020</v>
      </c>
      <c r="F343">
        <v>9</v>
      </c>
      <c r="G343">
        <v>0</v>
      </c>
      <c r="H343">
        <v>2245</v>
      </c>
      <c r="I343">
        <v>14</v>
      </c>
      <c r="J343">
        <v>0</v>
      </c>
      <c r="K343">
        <v>0</v>
      </c>
      <c r="L343">
        <v>7.15</v>
      </c>
      <c r="M343">
        <v>98.69</v>
      </c>
      <c r="N343">
        <v>0.99</v>
      </c>
      <c r="O343">
        <v>71.260000000000005</v>
      </c>
      <c r="P343">
        <v>51.97</v>
      </c>
    </row>
    <row r="344" spans="1:16" x14ac:dyDescent="0.25">
      <c r="A344" t="s">
        <v>80</v>
      </c>
      <c r="B344" t="s">
        <v>38</v>
      </c>
      <c r="C344">
        <v>293000</v>
      </c>
      <c r="D344" t="s">
        <v>12</v>
      </c>
      <c r="E344">
        <v>2020</v>
      </c>
      <c r="F344">
        <v>55</v>
      </c>
      <c r="G344">
        <v>0</v>
      </c>
      <c r="H344">
        <v>5109</v>
      </c>
      <c r="I344">
        <v>30</v>
      </c>
      <c r="J344">
        <v>0</v>
      </c>
      <c r="K344">
        <v>0</v>
      </c>
      <c r="L344">
        <v>7.15</v>
      </c>
      <c r="M344">
        <v>98.69</v>
      </c>
      <c r="N344">
        <v>0.99</v>
      </c>
      <c r="O344">
        <v>71.260000000000005</v>
      </c>
      <c r="P344">
        <v>51.97</v>
      </c>
    </row>
    <row r="345" spans="1:16" x14ac:dyDescent="0.25">
      <c r="A345" t="s">
        <v>80</v>
      </c>
      <c r="B345" t="s">
        <v>38</v>
      </c>
      <c r="C345">
        <v>293000</v>
      </c>
      <c r="D345" t="s">
        <v>13</v>
      </c>
      <c r="E345">
        <v>2020</v>
      </c>
      <c r="F345">
        <v>896</v>
      </c>
      <c r="G345">
        <v>1</v>
      </c>
      <c r="H345">
        <v>6532</v>
      </c>
      <c r="I345">
        <v>601</v>
      </c>
      <c r="J345">
        <v>0</v>
      </c>
      <c r="K345">
        <v>0</v>
      </c>
      <c r="L345">
        <v>7.15</v>
      </c>
      <c r="M345">
        <v>98.69</v>
      </c>
      <c r="N345">
        <v>0.99</v>
      </c>
      <c r="O345">
        <v>71.260000000000005</v>
      </c>
      <c r="P345">
        <v>51.97</v>
      </c>
    </row>
    <row r="346" spans="1:16" x14ac:dyDescent="0.25">
      <c r="A346" t="s">
        <v>80</v>
      </c>
      <c r="B346" t="s">
        <v>38</v>
      </c>
      <c r="C346">
        <v>293000</v>
      </c>
      <c r="D346" t="s">
        <v>14</v>
      </c>
      <c r="E346">
        <v>2020</v>
      </c>
      <c r="F346">
        <v>431</v>
      </c>
      <c r="G346">
        <v>6</v>
      </c>
      <c r="H346">
        <v>5579</v>
      </c>
      <c r="I346">
        <v>447</v>
      </c>
      <c r="J346">
        <v>0</v>
      </c>
      <c r="K346">
        <v>0</v>
      </c>
      <c r="L346">
        <v>7.15</v>
      </c>
      <c r="M346">
        <v>98.69</v>
      </c>
      <c r="N346">
        <v>0.99</v>
      </c>
      <c r="O346">
        <v>71.260000000000005</v>
      </c>
      <c r="P346">
        <v>51.97</v>
      </c>
    </row>
    <row r="347" spans="1:16" x14ac:dyDescent="0.25">
      <c r="A347" t="s">
        <v>80</v>
      </c>
      <c r="B347" t="s">
        <v>38</v>
      </c>
      <c r="C347">
        <v>293000</v>
      </c>
      <c r="D347" t="s">
        <v>15</v>
      </c>
      <c r="E347">
        <v>2020</v>
      </c>
      <c r="F347">
        <v>1277</v>
      </c>
      <c r="G347">
        <v>27</v>
      </c>
      <c r="H347">
        <v>11572</v>
      </c>
      <c r="I347">
        <v>779</v>
      </c>
      <c r="J347">
        <v>0</v>
      </c>
      <c r="K347">
        <v>0</v>
      </c>
      <c r="L347">
        <v>7.15</v>
      </c>
      <c r="M347">
        <v>98.69</v>
      </c>
      <c r="N347">
        <v>0.99</v>
      </c>
      <c r="O347">
        <v>71.260000000000005</v>
      </c>
      <c r="P347">
        <v>51.97</v>
      </c>
    </row>
    <row r="348" spans="1:16" x14ac:dyDescent="0.25">
      <c r="A348" t="s">
        <v>80</v>
      </c>
      <c r="B348" t="s">
        <v>38</v>
      </c>
      <c r="C348">
        <v>293000</v>
      </c>
      <c r="D348" t="s">
        <v>16</v>
      </c>
      <c r="E348">
        <v>2020</v>
      </c>
      <c r="F348">
        <v>1588</v>
      </c>
      <c r="G348">
        <v>24</v>
      </c>
      <c r="H348">
        <v>22721</v>
      </c>
      <c r="I348">
        <v>1273</v>
      </c>
      <c r="J348">
        <v>0</v>
      </c>
      <c r="K348">
        <v>0</v>
      </c>
      <c r="L348">
        <v>7.15</v>
      </c>
      <c r="M348">
        <v>98.69</v>
      </c>
      <c r="N348">
        <v>0.99</v>
      </c>
      <c r="O348">
        <v>71.260000000000005</v>
      </c>
      <c r="P348">
        <v>51.97</v>
      </c>
    </row>
    <row r="349" spans="1:16" x14ac:dyDescent="0.25">
      <c r="A349" t="s">
        <v>80</v>
      </c>
      <c r="B349" t="s">
        <v>38</v>
      </c>
      <c r="C349">
        <v>293000</v>
      </c>
      <c r="D349" t="s">
        <v>17</v>
      </c>
      <c r="E349">
        <v>2020</v>
      </c>
      <c r="F349">
        <v>2001</v>
      </c>
      <c r="G349">
        <v>17</v>
      </c>
      <c r="H349">
        <v>18578</v>
      </c>
      <c r="I349">
        <v>2392</v>
      </c>
      <c r="J349">
        <v>0</v>
      </c>
      <c r="K349">
        <v>0</v>
      </c>
      <c r="L349">
        <v>7.15</v>
      </c>
      <c r="M349">
        <v>98.69</v>
      </c>
      <c r="N349">
        <v>0.99</v>
      </c>
      <c r="O349">
        <v>71.260000000000005</v>
      </c>
      <c r="P349">
        <v>51.97</v>
      </c>
    </row>
    <row r="350" spans="1:16" x14ac:dyDescent="0.25">
      <c r="A350" t="s">
        <v>80</v>
      </c>
      <c r="B350" t="s">
        <v>38</v>
      </c>
      <c r="C350">
        <v>293000</v>
      </c>
      <c r="D350" t="s">
        <v>18</v>
      </c>
      <c r="E350">
        <v>2020</v>
      </c>
      <c r="F350">
        <v>2145</v>
      </c>
      <c r="G350">
        <v>42</v>
      </c>
      <c r="H350">
        <v>20741</v>
      </c>
      <c r="I350">
        <v>1950</v>
      </c>
      <c r="J350">
        <v>0</v>
      </c>
      <c r="K350">
        <v>0</v>
      </c>
      <c r="L350">
        <v>7.15</v>
      </c>
      <c r="M350">
        <v>98.69</v>
      </c>
      <c r="N350">
        <v>0.99</v>
      </c>
      <c r="O350">
        <v>71.260000000000005</v>
      </c>
      <c r="P350">
        <v>51.97</v>
      </c>
    </row>
    <row r="351" spans="1:16" x14ac:dyDescent="0.25">
      <c r="A351" t="s">
        <v>80</v>
      </c>
      <c r="B351" t="s">
        <v>38</v>
      </c>
      <c r="C351">
        <v>293000</v>
      </c>
      <c r="D351" t="s">
        <v>19</v>
      </c>
      <c r="E351">
        <v>2020</v>
      </c>
      <c r="F351">
        <v>1051</v>
      </c>
      <c r="G351">
        <v>10</v>
      </c>
      <c r="H351">
        <v>12540</v>
      </c>
      <c r="I351">
        <v>1654</v>
      </c>
      <c r="J351">
        <v>0</v>
      </c>
      <c r="K351">
        <v>0</v>
      </c>
      <c r="L351">
        <v>7.15</v>
      </c>
      <c r="M351">
        <v>98.69</v>
      </c>
      <c r="N351">
        <v>0.99</v>
      </c>
      <c r="O351">
        <v>71.260000000000005</v>
      </c>
      <c r="P351">
        <v>51.97</v>
      </c>
    </row>
    <row r="352" spans="1:16" x14ac:dyDescent="0.25">
      <c r="A352" t="s">
        <v>80</v>
      </c>
      <c r="B352" t="s">
        <v>38</v>
      </c>
      <c r="C352">
        <v>293000</v>
      </c>
      <c r="D352" t="s">
        <v>20</v>
      </c>
      <c r="E352">
        <v>2021</v>
      </c>
      <c r="F352">
        <v>254</v>
      </c>
      <c r="G352">
        <v>3</v>
      </c>
      <c r="H352">
        <v>4451</v>
      </c>
      <c r="I352">
        <v>380</v>
      </c>
      <c r="J352">
        <v>1128</v>
      </c>
      <c r="K352">
        <v>0</v>
      </c>
      <c r="L352">
        <v>7.15</v>
      </c>
      <c r="M352">
        <v>98.69</v>
      </c>
      <c r="N352">
        <v>0.99</v>
      </c>
      <c r="O352">
        <v>71.260000000000005</v>
      </c>
      <c r="P352">
        <v>51.97</v>
      </c>
    </row>
    <row r="353" spans="1:16" x14ac:dyDescent="0.25">
      <c r="A353" t="s">
        <v>80</v>
      </c>
      <c r="B353" t="s">
        <v>38</v>
      </c>
      <c r="C353">
        <v>293000</v>
      </c>
      <c r="D353" t="s">
        <v>21</v>
      </c>
      <c r="E353">
        <v>2021</v>
      </c>
      <c r="F353">
        <v>98</v>
      </c>
      <c r="G353">
        <v>0</v>
      </c>
      <c r="H353">
        <v>0</v>
      </c>
      <c r="I353">
        <v>112</v>
      </c>
      <c r="J353">
        <v>8098</v>
      </c>
      <c r="K353">
        <v>829</v>
      </c>
      <c r="L353">
        <v>7.15</v>
      </c>
      <c r="M353">
        <v>98.69</v>
      </c>
      <c r="N353">
        <v>0.99</v>
      </c>
      <c r="O353">
        <v>71.260000000000005</v>
      </c>
      <c r="P353">
        <v>51.97</v>
      </c>
    </row>
    <row r="354" spans="1:16" x14ac:dyDescent="0.25">
      <c r="A354" t="s">
        <v>80</v>
      </c>
      <c r="B354" t="s">
        <v>38</v>
      </c>
      <c r="C354">
        <v>293000</v>
      </c>
      <c r="D354" t="s">
        <v>10</v>
      </c>
      <c r="E354">
        <v>2021</v>
      </c>
      <c r="F354">
        <v>339</v>
      </c>
      <c r="G354">
        <v>0</v>
      </c>
      <c r="H354">
        <v>0</v>
      </c>
      <c r="I354">
        <v>136</v>
      </c>
      <c r="J354">
        <v>30290</v>
      </c>
      <c r="K354">
        <v>5665</v>
      </c>
      <c r="L354">
        <v>7.15</v>
      </c>
      <c r="M354">
        <v>98.69</v>
      </c>
      <c r="N354">
        <v>0.99</v>
      </c>
      <c r="O354">
        <v>71.260000000000005</v>
      </c>
      <c r="P354">
        <v>51.97</v>
      </c>
    </row>
    <row r="355" spans="1:16" x14ac:dyDescent="0.25">
      <c r="A355" t="s">
        <v>80</v>
      </c>
      <c r="B355" t="s">
        <v>38</v>
      </c>
      <c r="C355">
        <v>293000</v>
      </c>
      <c r="D355" t="s">
        <v>11</v>
      </c>
      <c r="E355">
        <v>2021</v>
      </c>
      <c r="F355">
        <v>3812</v>
      </c>
      <c r="G355">
        <v>13</v>
      </c>
      <c r="H355">
        <v>90243</v>
      </c>
      <c r="I355">
        <v>2605</v>
      </c>
      <c r="J355">
        <v>35145</v>
      </c>
      <c r="K355">
        <v>27358</v>
      </c>
      <c r="L355">
        <v>7.15</v>
      </c>
      <c r="M355">
        <v>98.69</v>
      </c>
      <c r="N355">
        <v>0.99</v>
      </c>
      <c r="O355">
        <v>71.260000000000005</v>
      </c>
      <c r="P355">
        <v>51.97</v>
      </c>
    </row>
    <row r="356" spans="1:16" x14ac:dyDescent="0.25">
      <c r="A356" t="s">
        <v>80</v>
      </c>
      <c r="B356" t="s">
        <v>38</v>
      </c>
      <c r="C356">
        <v>293000</v>
      </c>
      <c r="D356" t="s">
        <v>12</v>
      </c>
      <c r="E356">
        <v>2021</v>
      </c>
      <c r="F356">
        <v>4693</v>
      </c>
      <c r="G356">
        <v>46</v>
      </c>
      <c r="H356">
        <v>61926</v>
      </c>
      <c r="I356">
        <v>4483</v>
      </c>
      <c r="J356">
        <v>47586</v>
      </c>
      <c r="K356">
        <v>3438</v>
      </c>
      <c r="L356">
        <v>7.15</v>
      </c>
      <c r="M356">
        <v>98.69</v>
      </c>
      <c r="N356">
        <v>0.99</v>
      </c>
      <c r="O356">
        <v>71.260000000000005</v>
      </c>
      <c r="P356">
        <v>51.97</v>
      </c>
    </row>
    <row r="357" spans="1:16" x14ac:dyDescent="0.25">
      <c r="A357" t="s">
        <v>80</v>
      </c>
      <c r="B357" t="s">
        <v>38</v>
      </c>
      <c r="C357">
        <v>293000</v>
      </c>
      <c r="D357" t="s">
        <v>13</v>
      </c>
      <c r="E357">
        <v>2021</v>
      </c>
      <c r="F357">
        <v>1411</v>
      </c>
      <c r="G357">
        <v>13</v>
      </c>
      <c r="H357">
        <v>93397</v>
      </c>
      <c r="I357">
        <v>2733</v>
      </c>
      <c r="J357">
        <v>48655</v>
      </c>
      <c r="K357">
        <v>18744</v>
      </c>
      <c r="L357">
        <v>7.15</v>
      </c>
      <c r="M357">
        <v>98.69</v>
      </c>
      <c r="N357">
        <v>0.99</v>
      </c>
      <c r="O357">
        <v>71.260000000000005</v>
      </c>
      <c r="P357">
        <v>51.97</v>
      </c>
    </row>
    <row r="358" spans="1:16" x14ac:dyDescent="0.25">
      <c r="A358" t="s">
        <v>80</v>
      </c>
      <c r="B358" t="s">
        <v>38</v>
      </c>
      <c r="C358">
        <v>293000</v>
      </c>
      <c r="D358" t="s">
        <v>14</v>
      </c>
      <c r="E358">
        <v>2021</v>
      </c>
      <c r="F358">
        <v>265</v>
      </c>
      <c r="G358">
        <v>5</v>
      </c>
      <c r="H358">
        <v>80263</v>
      </c>
      <c r="I358">
        <v>483</v>
      </c>
      <c r="J358">
        <v>16491</v>
      </c>
      <c r="K358">
        <v>11620</v>
      </c>
      <c r="L358">
        <v>7.15</v>
      </c>
      <c r="M358">
        <v>98.69</v>
      </c>
      <c r="N358">
        <v>0.99</v>
      </c>
      <c r="O358">
        <v>71.260000000000005</v>
      </c>
      <c r="P358">
        <v>51.97</v>
      </c>
    </row>
    <row r="359" spans="1:16" x14ac:dyDescent="0.25">
      <c r="A359" t="s">
        <v>80</v>
      </c>
      <c r="B359" t="s">
        <v>38</v>
      </c>
      <c r="C359">
        <v>293000</v>
      </c>
      <c r="D359" t="s">
        <v>15</v>
      </c>
      <c r="E359">
        <v>2021</v>
      </c>
      <c r="F359">
        <v>222</v>
      </c>
      <c r="G359">
        <v>0</v>
      </c>
      <c r="H359">
        <v>57734</v>
      </c>
      <c r="I359">
        <v>209</v>
      </c>
      <c r="J359">
        <v>6293</v>
      </c>
      <c r="K359">
        <v>34336</v>
      </c>
      <c r="L359">
        <v>7.15</v>
      </c>
      <c r="M359">
        <v>98.69</v>
      </c>
      <c r="N359">
        <v>0.99</v>
      </c>
      <c r="O359">
        <v>71.260000000000005</v>
      </c>
      <c r="P359">
        <v>51.97</v>
      </c>
    </row>
    <row r="360" spans="1:16" x14ac:dyDescent="0.25">
      <c r="A360" t="s">
        <v>80</v>
      </c>
      <c r="B360" t="s">
        <v>38</v>
      </c>
      <c r="C360">
        <v>293000</v>
      </c>
      <c r="D360" t="s">
        <v>16</v>
      </c>
      <c r="E360">
        <v>2021</v>
      </c>
      <c r="F360">
        <v>243</v>
      </c>
      <c r="G360">
        <v>0</v>
      </c>
      <c r="H360">
        <v>43843</v>
      </c>
      <c r="I360">
        <v>244</v>
      </c>
      <c r="J360">
        <v>11598</v>
      </c>
      <c r="K360">
        <v>35953</v>
      </c>
      <c r="L360">
        <v>7.15</v>
      </c>
      <c r="M360">
        <v>98.69</v>
      </c>
      <c r="N360">
        <v>0.99</v>
      </c>
      <c r="O360">
        <v>71.260000000000005</v>
      </c>
      <c r="P360">
        <v>51.97</v>
      </c>
    </row>
    <row r="361" spans="1:16" x14ac:dyDescent="0.25">
      <c r="A361" t="s">
        <v>80</v>
      </c>
      <c r="B361" t="s">
        <v>38</v>
      </c>
      <c r="C361">
        <v>293000</v>
      </c>
      <c r="D361" t="s">
        <v>17</v>
      </c>
      <c r="E361">
        <v>2021</v>
      </c>
      <c r="F361">
        <v>159</v>
      </c>
      <c r="G361">
        <v>1</v>
      </c>
      <c r="H361">
        <v>18094</v>
      </c>
      <c r="I361">
        <v>159</v>
      </c>
      <c r="J361">
        <v>3514</v>
      </c>
      <c r="K361">
        <v>14337</v>
      </c>
      <c r="L361">
        <v>7.15</v>
      </c>
      <c r="M361">
        <v>98.69</v>
      </c>
      <c r="N361">
        <v>0.99</v>
      </c>
      <c r="O361">
        <v>71.260000000000005</v>
      </c>
      <c r="P361">
        <v>51.97</v>
      </c>
    </row>
    <row r="362" spans="1:16" x14ac:dyDescent="0.25">
      <c r="A362" t="s">
        <v>81</v>
      </c>
      <c r="B362" t="s">
        <v>39</v>
      </c>
      <c r="C362">
        <v>68000</v>
      </c>
      <c r="D362" t="s">
        <v>20</v>
      </c>
      <c r="E362">
        <v>2021</v>
      </c>
      <c r="F362">
        <v>87</v>
      </c>
      <c r="G362">
        <v>0</v>
      </c>
      <c r="H362">
        <v>2328</v>
      </c>
      <c r="I362">
        <v>49</v>
      </c>
      <c r="J362">
        <v>807</v>
      </c>
      <c r="K362">
        <v>0</v>
      </c>
      <c r="L362">
        <v>15.24</v>
      </c>
      <c r="M362">
        <v>99.08</v>
      </c>
      <c r="N362">
        <v>0.49</v>
      </c>
      <c r="O362">
        <v>81.069999999999993</v>
      </c>
      <c r="P362">
        <v>67.569999999999993</v>
      </c>
    </row>
    <row r="363" spans="1:16" x14ac:dyDescent="0.25">
      <c r="A363" t="s">
        <v>81</v>
      </c>
      <c r="B363" t="s">
        <v>39</v>
      </c>
      <c r="C363">
        <v>68000</v>
      </c>
      <c r="D363" t="s">
        <v>21</v>
      </c>
      <c r="E363">
        <v>2021</v>
      </c>
      <c r="F363">
        <v>295</v>
      </c>
      <c r="G363">
        <v>1</v>
      </c>
      <c r="H363">
        <v>28879</v>
      </c>
      <c r="I363">
        <v>208</v>
      </c>
      <c r="J363">
        <v>1561</v>
      </c>
      <c r="K363">
        <v>710</v>
      </c>
      <c r="L363">
        <v>15.24</v>
      </c>
      <c r="M363">
        <v>99.08</v>
      </c>
      <c r="N363">
        <v>0.49</v>
      </c>
      <c r="O363">
        <v>81.069999999999993</v>
      </c>
      <c r="P363">
        <v>67.569999999999993</v>
      </c>
    </row>
    <row r="364" spans="1:16" x14ac:dyDescent="0.25">
      <c r="A364" t="s">
        <v>81</v>
      </c>
      <c r="B364" t="s">
        <v>39</v>
      </c>
      <c r="C364">
        <v>68000</v>
      </c>
      <c r="D364" t="s">
        <v>10</v>
      </c>
      <c r="E364">
        <v>2021</v>
      </c>
      <c r="F364">
        <v>341</v>
      </c>
      <c r="G364">
        <v>0</v>
      </c>
      <c r="H364">
        <v>17270</v>
      </c>
      <c r="I364">
        <v>418</v>
      </c>
      <c r="J364">
        <v>2461</v>
      </c>
      <c r="K364">
        <v>1420</v>
      </c>
      <c r="L364">
        <v>15.24</v>
      </c>
      <c r="M364">
        <v>99.08</v>
      </c>
      <c r="N364">
        <v>0.49</v>
      </c>
      <c r="O364">
        <v>81.069999999999993</v>
      </c>
      <c r="P364">
        <v>67.569999999999993</v>
      </c>
    </row>
    <row r="365" spans="1:16" x14ac:dyDescent="0.25">
      <c r="A365" t="s">
        <v>81</v>
      </c>
      <c r="B365" t="s">
        <v>39</v>
      </c>
      <c r="C365">
        <v>68000</v>
      </c>
      <c r="D365" t="s">
        <v>11</v>
      </c>
      <c r="E365">
        <v>2021</v>
      </c>
      <c r="F365">
        <v>2044</v>
      </c>
      <c r="G365">
        <v>3</v>
      </c>
      <c r="H365">
        <v>27236</v>
      </c>
      <c r="I365">
        <v>755</v>
      </c>
      <c r="J365">
        <v>14114</v>
      </c>
      <c r="K365">
        <v>2067</v>
      </c>
      <c r="L365">
        <v>15.24</v>
      </c>
      <c r="M365">
        <v>99.08</v>
      </c>
      <c r="N365">
        <v>0.49</v>
      </c>
      <c r="O365">
        <v>81.069999999999993</v>
      </c>
      <c r="P365">
        <v>67.569999999999993</v>
      </c>
    </row>
    <row r="366" spans="1:16" x14ac:dyDescent="0.25">
      <c r="A366" t="s">
        <v>81</v>
      </c>
      <c r="B366" t="s">
        <v>39</v>
      </c>
      <c r="C366">
        <v>68000</v>
      </c>
      <c r="D366" t="s">
        <v>12</v>
      </c>
      <c r="E366">
        <v>2021</v>
      </c>
      <c r="F366">
        <v>5310</v>
      </c>
      <c r="G366">
        <v>29</v>
      </c>
      <c r="H366">
        <v>58903</v>
      </c>
      <c r="I366">
        <v>4786</v>
      </c>
      <c r="J366">
        <v>7784</v>
      </c>
      <c r="K366">
        <v>2749</v>
      </c>
      <c r="L366">
        <v>15.24</v>
      </c>
      <c r="M366">
        <v>99.08</v>
      </c>
      <c r="N366">
        <v>0.49</v>
      </c>
      <c r="O366">
        <v>81.069999999999993</v>
      </c>
      <c r="P366">
        <v>67.569999999999993</v>
      </c>
    </row>
    <row r="367" spans="1:16" x14ac:dyDescent="0.25">
      <c r="A367" t="s">
        <v>81</v>
      </c>
      <c r="B367" t="s">
        <v>39</v>
      </c>
      <c r="C367">
        <v>68000</v>
      </c>
      <c r="D367" t="s">
        <v>13</v>
      </c>
      <c r="E367">
        <v>2021</v>
      </c>
      <c r="F367">
        <v>1693</v>
      </c>
      <c r="G367">
        <v>15</v>
      </c>
      <c r="H367">
        <v>47125</v>
      </c>
      <c r="I367">
        <v>3156</v>
      </c>
      <c r="J367">
        <v>20052</v>
      </c>
      <c r="K367">
        <v>975</v>
      </c>
      <c r="L367">
        <v>15.24</v>
      </c>
      <c r="M367">
        <v>99.08</v>
      </c>
      <c r="N367">
        <v>0.49</v>
      </c>
      <c r="O367">
        <v>81.069999999999993</v>
      </c>
      <c r="P367">
        <v>67.569999999999993</v>
      </c>
    </row>
    <row r="368" spans="1:16" x14ac:dyDescent="0.25">
      <c r="A368" t="s">
        <v>81</v>
      </c>
      <c r="B368" t="s">
        <v>39</v>
      </c>
      <c r="C368">
        <v>68000</v>
      </c>
      <c r="D368" t="s">
        <v>14</v>
      </c>
      <c r="E368">
        <v>2021</v>
      </c>
      <c r="F368">
        <v>419</v>
      </c>
      <c r="G368">
        <v>2</v>
      </c>
      <c r="H368">
        <v>36208</v>
      </c>
      <c r="I368">
        <v>643</v>
      </c>
      <c r="J368">
        <v>3621</v>
      </c>
      <c r="K368">
        <v>8063</v>
      </c>
      <c r="L368">
        <v>15.24</v>
      </c>
      <c r="M368">
        <v>99.08</v>
      </c>
      <c r="N368">
        <v>0.49</v>
      </c>
      <c r="O368">
        <v>81.069999999999993</v>
      </c>
      <c r="P368">
        <v>67.569999999999993</v>
      </c>
    </row>
    <row r="369" spans="1:16" x14ac:dyDescent="0.25">
      <c r="A369" t="s">
        <v>81</v>
      </c>
      <c r="B369" t="s">
        <v>39</v>
      </c>
      <c r="C369">
        <v>68000</v>
      </c>
      <c r="D369" t="s">
        <v>15</v>
      </c>
      <c r="E369">
        <v>2021</v>
      </c>
      <c r="F369">
        <v>158</v>
      </c>
      <c r="G369">
        <v>1</v>
      </c>
      <c r="H369">
        <v>21575</v>
      </c>
      <c r="I369">
        <v>208</v>
      </c>
      <c r="J369">
        <v>2199</v>
      </c>
      <c r="K369">
        <v>7830</v>
      </c>
      <c r="L369">
        <v>15.24</v>
      </c>
      <c r="M369">
        <v>99.08</v>
      </c>
      <c r="N369">
        <v>0.49</v>
      </c>
      <c r="O369">
        <v>81.069999999999993</v>
      </c>
      <c r="P369">
        <v>67.569999999999993</v>
      </c>
    </row>
    <row r="370" spans="1:16" x14ac:dyDescent="0.25">
      <c r="A370" t="s">
        <v>81</v>
      </c>
      <c r="B370" t="s">
        <v>39</v>
      </c>
      <c r="C370">
        <v>68000</v>
      </c>
      <c r="D370" t="s">
        <v>16</v>
      </c>
      <c r="E370">
        <v>2021</v>
      </c>
      <c r="F370">
        <v>14</v>
      </c>
      <c r="G370">
        <v>0</v>
      </c>
      <c r="H370">
        <v>15271</v>
      </c>
      <c r="I370">
        <v>42</v>
      </c>
      <c r="J370">
        <v>2219</v>
      </c>
      <c r="K370">
        <v>17771</v>
      </c>
      <c r="L370">
        <v>15.24</v>
      </c>
      <c r="M370">
        <v>99.08</v>
      </c>
      <c r="N370">
        <v>0.49</v>
      </c>
      <c r="O370">
        <v>81.069999999999993</v>
      </c>
      <c r="P370">
        <v>67.569999999999993</v>
      </c>
    </row>
    <row r="371" spans="1:16" x14ac:dyDescent="0.25">
      <c r="A371" t="s">
        <v>81</v>
      </c>
      <c r="B371" t="s">
        <v>39</v>
      </c>
      <c r="C371">
        <v>68000</v>
      </c>
      <c r="D371" t="s">
        <v>17</v>
      </c>
      <c r="E371">
        <v>2021</v>
      </c>
      <c r="F371">
        <v>4</v>
      </c>
      <c r="G371">
        <v>0</v>
      </c>
      <c r="H371">
        <v>8746</v>
      </c>
      <c r="I371">
        <v>5</v>
      </c>
      <c r="J371">
        <v>311</v>
      </c>
      <c r="K371">
        <v>4366</v>
      </c>
      <c r="L371">
        <v>15.24</v>
      </c>
      <c r="M371">
        <v>99.08</v>
      </c>
      <c r="N371">
        <v>0.49</v>
      </c>
      <c r="O371">
        <v>81.069999999999993</v>
      </c>
      <c r="P371">
        <v>67.569999999999993</v>
      </c>
    </row>
    <row r="372" spans="1:16" x14ac:dyDescent="0.25">
      <c r="A372" t="s">
        <v>83</v>
      </c>
      <c r="B372" t="s">
        <v>40</v>
      </c>
      <c r="C372">
        <v>122153000</v>
      </c>
      <c r="D372" t="s">
        <v>10</v>
      </c>
      <c r="E372">
        <v>2020</v>
      </c>
      <c r="F372">
        <v>302</v>
      </c>
      <c r="G372">
        <v>11</v>
      </c>
      <c r="H372">
        <v>0</v>
      </c>
      <c r="I372">
        <v>39</v>
      </c>
      <c r="J372">
        <v>0</v>
      </c>
      <c r="K372">
        <v>0</v>
      </c>
      <c r="L372">
        <v>5.41</v>
      </c>
      <c r="M372">
        <v>97.57</v>
      </c>
      <c r="N372">
        <v>2.12</v>
      </c>
      <c r="O372">
        <v>55.01</v>
      </c>
      <c r="P372">
        <v>25.36</v>
      </c>
    </row>
    <row r="373" spans="1:16" x14ac:dyDescent="0.25">
      <c r="A373" t="s">
        <v>83</v>
      </c>
      <c r="B373" t="s">
        <v>40</v>
      </c>
      <c r="C373">
        <v>122153000</v>
      </c>
      <c r="D373" t="s">
        <v>11</v>
      </c>
      <c r="E373">
        <v>2020</v>
      </c>
      <c r="F373">
        <v>10196</v>
      </c>
      <c r="G373">
        <v>448</v>
      </c>
      <c r="H373">
        <v>135694</v>
      </c>
      <c r="I373">
        <v>1734</v>
      </c>
      <c r="J373">
        <v>0</v>
      </c>
      <c r="K373">
        <v>0</v>
      </c>
      <c r="L373">
        <v>5.41</v>
      </c>
      <c r="M373">
        <v>97.57</v>
      </c>
      <c r="N373">
        <v>2.12</v>
      </c>
      <c r="O373">
        <v>55.01</v>
      </c>
      <c r="P373">
        <v>25.36</v>
      </c>
    </row>
    <row r="374" spans="1:16" x14ac:dyDescent="0.25">
      <c r="A374" t="s">
        <v>83</v>
      </c>
      <c r="B374" t="s">
        <v>40</v>
      </c>
      <c r="C374">
        <v>122153000</v>
      </c>
      <c r="D374" t="s">
        <v>12</v>
      </c>
      <c r="E374">
        <v>2020</v>
      </c>
      <c r="F374">
        <v>57157</v>
      </c>
      <c r="G374">
        <v>1827</v>
      </c>
      <c r="H374">
        <v>327483</v>
      </c>
      <c r="I374">
        <v>27556</v>
      </c>
      <c r="J374">
        <v>0</v>
      </c>
      <c r="K374">
        <v>0</v>
      </c>
      <c r="L374">
        <v>5.41</v>
      </c>
      <c r="M374">
        <v>97.57</v>
      </c>
      <c r="N374">
        <v>2.12</v>
      </c>
      <c r="O374">
        <v>55.01</v>
      </c>
      <c r="P374">
        <v>25.36</v>
      </c>
    </row>
    <row r="375" spans="1:16" x14ac:dyDescent="0.25">
      <c r="A375" t="s">
        <v>83</v>
      </c>
      <c r="B375" t="s">
        <v>40</v>
      </c>
      <c r="C375">
        <v>122153000</v>
      </c>
      <c r="D375" t="s">
        <v>13</v>
      </c>
      <c r="E375">
        <v>2020</v>
      </c>
      <c r="F375">
        <v>107106</v>
      </c>
      <c r="G375">
        <v>5569</v>
      </c>
      <c r="H375">
        <v>506984</v>
      </c>
      <c r="I375">
        <v>61582</v>
      </c>
      <c r="J375">
        <v>0</v>
      </c>
      <c r="K375">
        <v>0</v>
      </c>
      <c r="L375">
        <v>5.41</v>
      </c>
      <c r="M375">
        <v>97.57</v>
      </c>
      <c r="N375">
        <v>2.12</v>
      </c>
      <c r="O375">
        <v>55.01</v>
      </c>
      <c r="P375">
        <v>25.36</v>
      </c>
    </row>
    <row r="376" spans="1:16" x14ac:dyDescent="0.25">
      <c r="A376" t="s">
        <v>83</v>
      </c>
      <c r="B376" t="s">
        <v>40</v>
      </c>
      <c r="C376">
        <v>122153000</v>
      </c>
      <c r="D376" t="s">
        <v>14</v>
      </c>
      <c r="E376">
        <v>2020</v>
      </c>
      <c r="F376">
        <v>247357</v>
      </c>
      <c r="G376">
        <v>7139</v>
      </c>
      <c r="H376">
        <v>1163559</v>
      </c>
      <c r="I376">
        <v>165247</v>
      </c>
      <c r="J376">
        <v>0</v>
      </c>
      <c r="K376">
        <v>0</v>
      </c>
      <c r="L376">
        <v>5.41</v>
      </c>
      <c r="M376">
        <v>97.57</v>
      </c>
      <c r="N376">
        <v>2.12</v>
      </c>
      <c r="O376">
        <v>55.01</v>
      </c>
      <c r="P376">
        <v>25.36</v>
      </c>
    </row>
    <row r="377" spans="1:16" x14ac:dyDescent="0.25">
      <c r="A377" t="s">
        <v>83</v>
      </c>
      <c r="B377" t="s">
        <v>40</v>
      </c>
      <c r="C377">
        <v>122153000</v>
      </c>
      <c r="D377" t="s">
        <v>15</v>
      </c>
      <c r="E377">
        <v>2020</v>
      </c>
      <c r="F377">
        <v>370423</v>
      </c>
      <c r="G377">
        <v>9589</v>
      </c>
      <c r="H377">
        <v>2011403</v>
      </c>
      <c r="I377">
        <v>317401</v>
      </c>
      <c r="J377">
        <v>0</v>
      </c>
      <c r="K377">
        <v>0</v>
      </c>
      <c r="L377">
        <v>5.41</v>
      </c>
      <c r="M377">
        <v>97.57</v>
      </c>
      <c r="N377">
        <v>2.12</v>
      </c>
      <c r="O377">
        <v>55.01</v>
      </c>
      <c r="P377">
        <v>25.36</v>
      </c>
    </row>
    <row r="378" spans="1:16" x14ac:dyDescent="0.25">
      <c r="A378" t="s">
        <v>83</v>
      </c>
      <c r="B378" t="s">
        <v>40</v>
      </c>
      <c r="C378">
        <v>122153000</v>
      </c>
      <c r="D378" t="s">
        <v>16</v>
      </c>
      <c r="E378">
        <v>2020</v>
      </c>
      <c r="F378">
        <v>591905</v>
      </c>
      <c r="G378">
        <v>12079</v>
      </c>
      <c r="H378">
        <v>2640082</v>
      </c>
      <c r="I378">
        <v>514763</v>
      </c>
      <c r="J378">
        <v>0</v>
      </c>
      <c r="K378">
        <v>0</v>
      </c>
      <c r="L378">
        <v>5.41</v>
      </c>
      <c r="M378">
        <v>97.57</v>
      </c>
      <c r="N378">
        <v>2.12</v>
      </c>
      <c r="O378">
        <v>55.01</v>
      </c>
      <c r="P378">
        <v>25.36</v>
      </c>
    </row>
    <row r="379" spans="1:16" x14ac:dyDescent="0.25">
      <c r="A379" t="s">
        <v>83</v>
      </c>
      <c r="B379" t="s">
        <v>40</v>
      </c>
      <c r="C379">
        <v>122153000</v>
      </c>
      <c r="D379" t="s">
        <v>17</v>
      </c>
      <c r="E379">
        <v>2020</v>
      </c>
      <c r="F379">
        <v>293960</v>
      </c>
      <c r="G379">
        <v>7249</v>
      </c>
      <c r="H379">
        <v>2182198</v>
      </c>
      <c r="I379">
        <v>422031</v>
      </c>
      <c r="J379">
        <v>0</v>
      </c>
      <c r="K379">
        <v>0</v>
      </c>
      <c r="L379">
        <v>5.41</v>
      </c>
      <c r="M379">
        <v>97.57</v>
      </c>
      <c r="N379">
        <v>2.12</v>
      </c>
      <c r="O379">
        <v>55.01</v>
      </c>
      <c r="P379">
        <v>25.36</v>
      </c>
    </row>
    <row r="380" spans="1:16" x14ac:dyDescent="0.25">
      <c r="A380" t="s">
        <v>83</v>
      </c>
      <c r="B380" t="s">
        <v>40</v>
      </c>
      <c r="C380">
        <v>122153000</v>
      </c>
      <c r="D380" t="s">
        <v>18</v>
      </c>
      <c r="E380">
        <v>2020</v>
      </c>
      <c r="F380">
        <v>145490</v>
      </c>
      <c r="G380">
        <v>3240</v>
      </c>
      <c r="H380">
        <v>1888981</v>
      </c>
      <c r="I380">
        <v>174769</v>
      </c>
      <c r="J380">
        <v>0</v>
      </c>
      <c r="K380">
        <v>0</v>
      </c>
      <c r="L380">
        <v>5.41</v>
      </c>
      <c r="M380">
        <v>97.57</v>
      </c>
      <c r="N380">
        <v>2.12</v>
      </c>
      <c r="O380">
        <v>55.01</v>
      </c>
      <c r="P380">
        <v>25.36</v>
      </c>
    </row>
    <row r="381" spans="1:16" x14ac:dyDescent="0.25">
      <c r="A381" t="s">
        <v>83</v>
      </c>
      <c r="B381" t="s">
        <v>40</v>
      </c>
      <c r="C381">
        <v>122153000</v>
      </c>
      <c r="D381" t="s">
        <v>19</v>
      </c>
      <c r="E381">
        <v>2020</v>
      </c>
      <c r="F381">
        <v>108216</v>
      </c>
      <c r="G381">
        <v>2370</v>
      </c>
      <c r="H381">
        <v>1891249</v>
      </c>
      <c r="I381">
        <v>143424</v>
      </c>
      <c r="J381">
        <v>0</v>
      </c>
      <c r="K381">
        <v>0</v>
      </c>
      <c r="L381">
        <v>5.41</v>
      </c>
      <c r="M381">
        <v>97.57</v>
      </c>
      <c r="N381">
        <v>2.12</v>
      </c>
      <c r="O381">
        <v>55.01</v>
      </c>
      <c r="P381">
        <v>25.36</v>
      </c>
    </row>
    <row r="382" spans="1:16" x14ac:dyDescent="0.25">
      <c r="A382" t="s">
        <v>83</v>
      </c>
      <c r="B382" t="s">
        <v>40</v>
      </c>
      <c r="C382">
        <v>122153000</v>
      </c>
      <c r="D382" t="s">
        <v>20</v>
      </c>
      <c r="E382">
        <v>2021</v>
      </c>
      <c r="F382">
        <v>94287</v>
      </c>
      <c r="G382">
        <v>1561</v>
      </c>
      <c r="H382">
        <v>1869535</v>
      </c>
      <c r="I382">
        <v>100459</v>
      </c>
      <c r="J382">
        <v>269064</v>
      </c>
      <c r="K382">
        <v>0</v>
      </c>
      <c r="L382">
        <v>5.41</v>
      </c>
      <c r="M382">
        <v>97.57</v>
      </c>
      <c r="N382">
        <v>2.12</v>
      </c>
      <c r="O382">
        <v>55.01</v>
      </c>
      <c r="P382">
        <v>25.36</v>
      </c>
    </row>
    <row r="383" spans="1:16" x14ac:dyDescent="0.25">
      <c r="A383" t="s">
        <v>83</v>
      </c>
      <c r="B383" t="s">
        <v>40</v>
      </c>
      <c r="C383">
        <v>122153000</v>
      </c>
      <c r="D383" t="s">
        <v>21</v>
      </c>
      <c r="E383">
        <v>2021</v>
      </c>
      <c r="F383">
        <v>128671</v>
      </c>
      <c r="G383">
        <v>1072</v>
      </c>
      <c r="H383">
        <v>1667444</v>
      </c>
      <c r="I383">
        <v>95699</v>
      </c>
      <c r="J383">
        <v>772883</v>
      </c>
      <c r="K383">
        <v>160233</v>
      </c>
      <c r="L383">
        <v>5.41</v>
      </c>
      <c r="M383">
        <v>97.57</v>
      </c>
      <c r="N383">
        <v>2.12</v>
      </c>
      <c r="O383">
        <v>55.01</v>
      </c>
      <c r="P383">
        <v>25.36</v>
      </c>
    </row>
    <row r="384" spans="1:16" x14ac:dyDescent="0.25">
      <c r="A384" t="s">
        <v>83</v>
      </c>
      <c r="B384" t="s">
        <v>40</v>
      </c>
      <c r="C384">
        <v>122153000</v>
      </c>
      <c r="D384" t="s">
        <v>10</v>
      </c>
      <c r="E384">
        <v>2021</v>
      </c>
      <c r="F384">
        <v>657910</v>
      </c>
      <c r="G384">
        <v>2495</v>
      </c>
      <c r="H384">
        <v>3507531</v>
      </c>
      <c r="I384">
        <v>376023</v>
      </c>
      <c r="J384">
        <v>4412667</v>
      </c>
      <c r="K384">
        <v>594490</v>
      </c>
      <c r="L384">
        <v>5.41</v>
      </c>
      <c r="M384">
        <v>97.57</v>
      </c>
      <c r="N384">
        <v>2.12</v>
      </c>
      <c r="O384">
        <v>55.01</v>
      </c>
      <c r="P384">
        <v>25.36</v>
      </c>
    </row>
    <row r="385" spans="1:16" x14ac:dyDescent="0.25">
      <c r="A385" t="s">
        <v>83</v>
      </c>
      <c r="B385" t="s">
        <v>40</v>
      </c>
      <c r="C385">
        <v>122153000</v>
      </c>
      <c r="D385" t="s">
        <v>11</v>
      </c>
      <c r="E385">
        <v>2021</v>
      </c>
      <c r="F385">
        <v>1789492</v>
      </c>
      <c r="G385">
        <v>14164</v>
      </c>
      <c r="H385">
        <v>7314139</v>
      </c>
      <c r="I385">
        <v>1468249</v>
      </c>
      <c r="J385">
        <v>8107534</v>
      </c>
      <c r="K385">
        <v>1867952</v>
      </c>
      <c r="L385">
        <v>5.41</v>
      </c>
      <c r="M385">
        <v>97.57</v>
      </c>
      <c r="N385">
        <v>2.12</v>
      </c>
      <c r="O385">
        <v>55.01</v>
      </c>
      <c r="P385">
        <v>25.36</v>
      </c>
    </row>
    <row r="386" spans="1:16" x14ac:dyDescent="0.25">
      <c r="A386" t="s">
        <v>83</v>
      </c>
      <c r="B386" t="s">
        <v>40</v>
      </c>
      <c r="C386">
        <v>122153000</v>
      </c>
      <c r="D386" t="s">
        <v>12</v>
      </c>
      <c r="E386">
        <v>2021</v>
      </c>
      <c r="F386">
        <v>1144420</v>
      </c>
      <c r="G386">
        <v>26531</v>
      </c>
      <c r="H386">
        <v>7948772</v>
      </c>
      <c r="I386">
        <v>1526394</v>
      </c>
      <c r="J386">
        <v>4443642</v>
      </c>
      <c r="K386">
        <v>1947016</v>
      </c>
      <c r="L386">
        <v>5.41</v>
      </c>
      <c r="M386">
        <v>97.57</v>
      </c>
      <c r="N386">
        <v>2.12</v>
      </c>
      <c r="O386">
        <v>55.01</v>
      </c>
      <c r="P386">
        <v>25.36</v>
      </c>
    </row>
    <row r="387" spans="1:16" x14ac:dyDescent="0.25">
      <c r="A387" t="s">
        <v>83</v>
      </c>
      <c r="B387" t="s">
        <v>40</v>
      </c>
      <c r="C387">
        <v>122153000</v>
      </c>
      <c r="D387" t="s">
        <v>13</v>
      </c>
      <c r="E387">
        <v>2021</v>
      </c>
      <c r="F387">
        <v>314512</v>
      </c>
      <c r="G387">
        <v>26601</v>
      </c>
      <c r="H387">
        <v>6582896</v>
      </c>
      <c r="I387">
        <v>424531</v>
      </c>
      <c r="J387">
        <v>8062129</v>
      </c>
      <c r="K387">
        <v>1802155</v>
      </c>
      <c r="L387">
        <v>5.41</v>
      </c>
      <c r="M387">
        <v>97.57</v>
      </c>
      <c r="N387">
        <v>2.12</v>
      </c>
      <c r="O387">
        <v>55.01</v>
      </c>
      <c r="P387">
        <v>25.36</v>
      </c>
    </row>
    <row r="388" spans="1:16" x14ac:dyDescent="0.25">
      <c r="A388" t="s">
        <v>83</v>
      </c>
      <c r="B388" t="s">
        <v>40</v>
      </c>
      <c r="C388">
        <v>122153000</v>
      </c>
      <c r="D388" t="s">
        <v>14</v>
      </c>
      <c r="E388">
        <v>2021</v>
      </c>
      <c r="F388">
        <v>242311</v>
      </c>
      <c r="G388">
        <v>10846</v>
      </c>
      <c r="H388">
        <v>6329659</v>
      </c>
      <c r="I388">
        <v>270885</v>
      </c>
      <c r="J388">
        <v>7313545</v>
      </c>
      <c r="K388">
        <v>4829411</v>
      </c>
      <c r="L388">
        <v>5.41</v>
      </c>
      <c r="M388">
        <v>97.57</v>
      </c>
      <c r="N388">
        <v>2.12</v>
      </c>
      <c r="O388">
        <v>55.01</v>
      </c>
      <c r="P388">
        <v>25.36</v>
      </c>
    </row>
    <row r="389" spans="1:16" x14ac:dyDescent="0.25">
      <c r="A389" t="s">
        <v>83</v>
      </c>
      <c r="B389" t="s">
        <v>40</v>
      </c>
      <c r="C389">
        <v>122153000</v>
      </c>
      <c r="D389" t="s">
        <v>15</v>
      </c>
      <c r="E389">
        <v>2021</v>
      </c>
      <c r="F389">
        <v>161161</v>
      </c>
      <c r="G389">
        <v>4522</v>
      </c>
      <c r="H389">
        <v>6009277</v>
      </c>
      <c r="I389">
        <v>182014</v>
      </c>
      <c r="J389">
        <v>9687204</v>
      </c>
      <c r="K389">
        <v>4795907</v>
      </c>
      <c r="L389">
        <v>5.41</v>
      </c>
      <c r="M389">
        <v>97.57</v>
      </c>
      <c r="N389">
        <v>2.12</v>
      </c>
      <c r="O389">
        <v>55.01</v>
      </c>
      <c r="P389">
        <v>25.36</v>
      </c>
    </row>
    <row r="390" spans="1:16" x14ac:dyDescent="0.25">
      <c r="A390" t="s">
        <v>83</v>
      </c>
      <c r="B390" t="s">
        <v>40</v>
      </c>
      <c r="C390">
        <v>122153000</v>
      </c>
      <c r="D390" t="s">
        <v>16</v>
      </c>
      <c r="E390">
        <v>2021</v>
      </c>
      <c r="F390">
        <v>85980</v>
      </c>
      <c r="G390">
        <v>1754</v>
      </c>
      <c r="H390">
        <v>4763088</v>
      </c>
      <c r="I390">
        <v>98928</v>
      </c>
      <c r="J390">
        <v>14564360</v>
      </c>
      <c r="K390">
        <v>8264773</v>
      </c>
      <c r="L390">
        <v>5.41</v>
      </c>
      <c r="M390">
        <v>97.57</v>
      </c>
      <c r="N390">
        <v>2.12</v>
      </c>
      <c r="O390">
        <v>55.01</v>
      </c>
      <c r="P390">
        <v>25.36</v>
      </c>
    </row>
    <row r="391" spans="1:16" x14ac:dyDescent="0.25">
      <c r="A391" t="s">
        <v>83</v>
      </c>
      <c r="B391" t="s">
        <v>40</v>
      </c>
      <c r="C391">
        <v>122153000</v>
      </c>
      <c r="D391" t="s">
        <v>17</v>
      </c>
      <c r="E391">
        <v>2021</v>
      </c>
      <c r="F391">
        <v>60222</v>
      </c>
      <c r="G391">
        <v>1149</v>
      </c>
      <c r="H391">
        <v>3927237</v>
      </c>
      <c r="I391">
        <v>78857</v>
      </c>
      <c r="J391">
        <v>9565766</v>
      </c>
      <c r="K391">
        <v>6713755</v>
      </c>
      <c r="L391">
        <v>5.41</v>
      </c>
      <c r="M391">
        <v>97.57</v>
      </c>
      <c r="N391">
        <v>2.12</v>
      </c>
      <c r="O391">
        <v>55.01</v>
      </c>
      <c r="P391">
        <v>25.36</v>
      </c>
    </row>
    <row r="392" spans="1:16" x14ac:dyDescent="0.25">
      <c r="A392" t="s">
        <v>85</v>
      </c>
      <c r="B392" t="s">
        <v>41</v>
      </c>
      <c r="C392">
        <v>3224000</v>
      </c>
      <c r="D392" t="s">
        <v>11</v>
      </c>
      <c r="E392">
        <v>2020</v>
      </c>
      <c r="F392">
        <v>12</v>
      </c>
      <c r="G392">
        <v>1</v>
      </c>
      <c r="H392">
        <v>1595</v>
      </c>
      <c r="I392">
        <v>0</v>
      </c>
      <c r="J392">
        <v>0</v>
      </c>
      <c r="K392">
        <v>0</v>
      </c>
      <c r="L392">
        <v>2.59</v>
      </c>
      <c r="M392">
        <v>97.75</v>
      </c>
      <c r="N392">
        <v>1.73</v>
      </c>
      <c r="O392">
        <v>34.22</v>
      </c>
      <c r="P392">
        <v>19.91</v>
      </c>
    </row>
    <row r="393" spans="1:16" x14ac:dyDescent="0.25">
      <c r="A393" t="s">
        <v>85</v>
      </c>
      <c r="B393" t="s">
        <v>41</v>
      </c>
      <c r="C393">
        <v>3224000</v>
      </c>
      <c r="D393" t="s">
        <v>12</v>
      </c>
      <c r="E393">
        <v>2020</v>
      </c>
      <c r="F393">
        <v>15</v>
      </c>
      <c r="G393">
        <v>0</v>
      </c>
      <c r="H393">
        <v>6186</v>
      </c>
      <c r="I393">
        <v>12</v>
      </c>
      <c r="J393">
        <v>0</v>
      </c>
      <c r="K393">
        <v>0</v>
      </c>
      <c r="L393">
        <v>2.59</v>
      </c>
      <c r="M393">
        <v>97.75</v>
      </c>
      <c r="N393">
        <v>1.73</v>
      </c>
      <c r="O393">
        <v>34.22</v>
      </c>
      <c r="P393">
        <v>19.91</v>
      </c>
    </row>
    <row r="394" spans="1:16" x14ac:dyDescent="0.25">
      <c r="A394" t="s">
        <v>85</v>
      </c>
      <c r="B394" t="s">
        <v>41</v>
      </c>
      <c r="C394">
        <v>3224000</v>
      </c>
      <c r="D394" t="s">
        <v>13</v>
      </c>
      <c r="E394">
        <v>2020</v>
      </c>
      <c r="F394">
        <v>26</v>
      </c>
      <c r="G394">
        <v>0</v>
      </c>
      <c r="H394">
        <v>11513</v>
      </c>
      <c r="I394">
        <v>30</v>
      </c>
      <c r="J394">
        <v>0</v>
      </c>
      <c r="K394">
        <v>0</v>
      </c>
      <c r="L394">
        <v>2.59</v>
      </c>
      <c r="M394">
        <v>97.75</v>
      </c>
      <c r="N394">
        <v>1.73</v>
      </c>
      <c r="O394">
        <v>34.22</v>
      </c>
      <c r="P394">
        <v>19.91</v>
      </c>
    </row>
    <row r="395" spans="1:16" x14ac:dyDescent="0.25">
      <c r="A395" t="s">
        <v>85</v>
      </c>
      <c r="B395" t="s">
        <v>41</v>
      </c>
      <c r="C395">
        <v>3224000</v>
      </c>
      <c r="D395" t="s">
        <v>14</v>
      </c>
      <c r="E395">
        <v>2020</v>
      </c>
      <c r="F395">
        <v>770</v>
      </c>
      <c r="G395">
        <v>4</v>
      </c>
      <c r="H395">
        <v>16278</v>
      </c>
      <c r="I395">
        <v>173</v>
      </c>
      <c r="J395">
        <v>0</v>
      </c>
      <c r="K395">
        <v>0</v>
      </c>
      <c r="L395">
        <v>2.59</v>
      </c>
      <c r="M395">
        <v>97.75</v>
      </c>
      <c r="N395">
        <v>1.73</v>
      </c>
      <c r="O395">
        <v>34.22</v>
      </c>
      <c r="P395">
        <v>19.91</v>
      </c>
    </row>
    <row r="396" spans="1:16" x14ac:dyDescent="0.25">
      <c r="A396" t="s">
        <v>85</v>
      </c>
      <c r="B396" t="s">
        <v>41</v>
      </c>
      <c r="C396">
        <v>3224000</v>
      </c>
      <c r="D396" t="s">
        <v>15</v>
      </c>
      <c r="E396">
        <v>2020</v>
      </c>
      <c r="F396">
        <v>1545</v>
      </c>
      <c r="G396">
        <v>5</v>
      </c>
      <c r="H396">
        <v>53391</v>
      </c>
      <c r="I396">
        <v>947</v>
      </c>
      <c r="J396">
        <v>0</v>
      </c>
      <c r="K396">
        <v>0</v>
      </c>
      <c r="L396">
        <v>2.59</v>
      </c>
      <c r="M396">
        <v>97.75</v>
      </c>
      <c r="N396">
        <v>1.73</v>
      </c>
      <c r="O396">
        <v>34.22</v>
      </c>
      <c r="P396">
        <v>19.91</v>
      </c>
    </row>
    <row r="397" spans="1:16" x14ac:dyDescent="0.25">
      <c r="A397" t="s">
        <v>85</v>
      </c>
      <c r="B397" t="s">
        <v>41</v>
      </c>
      <c r="C397">
        <v>3224000</v>
      </c>
      <c r="D397" t="s">
        <v>16</v>
      </c>
      <c r="E397">
        <v>2020</v>
      </c>
      <c r="F397">
        <v>3271</v>
      </c>
      <c r="G397">
        <v>39</v>
      </c>
      <c r="H397">
        <v>61846</v>
      </c>
      <c r="I397">
        <v>2813</v>
      </c>
      <c r="J397">
        <v>0</v>
      </c>
      <c r="K397">
        <v>0</v>
      </c>
      <c r="L397">
        <v>2.59</v>
      </c>
      <c r="M397">
        <v>97.75</v>
      </c>
      <c r="N397">
        <v>1.73</v>
      </c>
      <c r="O397">
        <v>34.22</v>
      </c>
      <c r="P397">
        <v>19.91</v>
      </c>
    </row>
    <row r="398" spans="1:16" x14ac:dyDescent="0.25">
      <c r="A398" t="s">
        <v>85</v>
      </c>
      <c r="B398" t="s">
        <v>41</v>
      </c>
      <c r="C398">
        <v>3224000</v>
      </c>
      <c r="D398" t="s">
        <v>17</v>
      </c>
      <c r="E398">
        <v>2020</v>
      </c>
      <c r="F398">
        <v>3813</v>
      </c>
      <c r="G398">
        <v>39</v>
      </c>
      <c r="H398">
        <v>51247</v>
      </c>
      <c r="I398">
        <v>4370</v>
      </c>
      <c r="J398">
        <v>0</v>
      </c>
      <c r="K398">
        <v>0</v>
      </c>
      <c r="L398">
        <v>2.59</v>
      </c>
      <c r="M398">
        <v>97.75</v>
      </c>
      <c r="N398">
        <v>1.73</v>
      </c>
      <c r="O398">
        <v>34.22</v>
      </c>
      <c r="P398">
        <v>19.91</v>
      </c>
    </row>
    <row r="399" spans="1:16" x14ac:dyDescent="0.25">
      <c r="A399" t="s">
        <v>85</v>
      </c>
      <c r="B399" t="s">
        <v>41</v>
      </c>
      <c r="C399">
        <v>3224000</v>
      </c>
      <c r="D399" t="s">
        <v>18</v>
      </c>
      <c r="E399">
        <v>2020</v>
      </c>
      <c r="F399">
        <v>2358</v>
      </c>
      <c r="G399">
        <v>23</v>
      </c>
      <c r="H399">
        <v>39575</v>
      </c>
      <c r="I399">
        <v>2591</v>
      </c>
      <c r="J399">
        <v>0</v>
      </c>
      <c r="K399">
        <v>0</v>
      </c>
      <c r="L399">
        <v>2.59</v>
      </c>
      <c r="M399">
        <v>97.75</v>
      </c>
      <c r="N399">
        <v>1.73</v>
      </c>
      <c r="O399">
        <v>34.22</v>
      </c>
      <c r="P399">
        <v>19.91</v>
      </c>
    </row>
    <row r="400" spans="1:16" x14ac:dyDescent="0.25">
      <c r="A400" t="s">
        <v>85</v>
      </c>
      <c r="B400" t="s">
        <v>41</v>
      </c>
      <c r="C400">
        <v>3224000</v>
      </c>
      <c r="D400" t="s">
        <v>19</v>
      </c>
      <c r="E400">
        <v>2020</v>
      </c>
      <c r="F400">
        <v>1598</v>
      </c>
      <c r="G400">
        <v>28</v>
      </c>
      <c r="H400">
        <v>50328</v>
      </c>
      <c r="I400">
        <v>2149</v>
      </c>
      <c r="J400">
        <v>0</v>
      </c>
      <c r="K400">
        <v>0</v>
      </c>
      <c r="L400">
        <v>2.59</v>
      </c>
      <c r="M400">
        <v>97.75</v>
      </c>
      <c r="N400">
        <v>1.73</v>
      </c>
      <c r="O400">
        <v>34.22</v>
      </c>
      <c r="P400">
        <v>19.91</v>
      </c>
    </row>
    <row r="401" spans="1:16" x14ac:dyDescent="0.25">
      <c r="A401" t="s">
        <v>85</v>
      </c>
      <c r="B401" t="s">
        <v>41</v>
      </c>
      <c r="C401">
        <v>3224000</v>
      </c>
      <c r="D401" t="s">
        <v>20</v>
      </c>
      <c r="E401">
        <v>2021</v>
      </c>
      <c r="F401">
        <v>356</v>
      </c>
      <c r="G401">
        <v>7</v>
      </c>
      <c r="H401">
        <v>42754</v>
      </c>
      <c r="I401">
        <v>465</v>
      </c>
      <c r="J401">
        <v>4324</v>
      </c>
      <c r="K401">
        <v>0</v>
      </c>
      <c r="L401">
        <v>2.59</v>
      </c>
      <c r="M401">
        <v>97.75</v>
      </c>
      <c r="N401">
        <v>1.73</v>
      </c>
      <c r="O401">
        <v>34.22</v>
      </c>
      <c r="P401">
        <v>19.91</v>
      </c>
    </row>
    <row r="402" spans="1:16" x14ac:dyDescent="0.25">
      <c r="A402" t="s">
        <v>85</v>
      </c>
      <c r="B402" t="s">
        <v>41</v>
      </c>
      <c r="C402">
        <v>3224000</v>
      </c>
      <c r="D402" t="s">
        <v>21</v>
      </c>
      <c r="E402">
        <v>2021</v>
      </c>
      <c r="F402">
        <v>198</v>
      </c>
      <c r="G402">
        <v>2</v>
      </c>
      <c r="H402">
        <v>34549</v>
      </c>
      <c r="I402">
        <v>247</v>
      </c>
      <c r="J402">
        <v>26141</v>
      </c>
      <c r="K402">
        <v>1726</v>
      </c>
      <c r="L402">
        <v>2.59</v>
      </c>
      <c r="M402">
        <v>97.75</v>
      </c>
      <c r="N402">
        <v>1.73</v>
      </c>
      <c r="O402">
        <v>34.22</v>
      </c>
      <c r="P402">
        <v>19.91</v>
      </c>
    </row>
    <row r="403" spans="1:16" x14ac:dyDescent="0.25">
      <c r="A403" t="s">
        <v>85</v>
      </c>
      <c r="B403" t="s">
        <v>41</v>
      </c>
      <c r="C403">
        <v>3224000</v>
      </c>
      <c r="D403" t="s">
        <v>10</v>
      </c>
      <c r="E403">
        <v>2021</v>
      </c>
      <c r="F403">
        <v>103</v>
      </c>
      <c r="G403">
        <v>2</v>
      </c>
      <c r="H403">
        <v>33309</v>
      </c>
      <c r="I403">
        <v>69</v>
      </c>
      <c r="J403">
        <v>41140</v>
      </c>
      <c r="K403">
        <v>28145</v>
      </c>
      <c r="L403">
        <v>2.59</v>
      </c>
      <c r="M403">
        <v>97.75</v>
      </c>
      <c r="N403">
        <v>1.73</v>
      </c>
      <c r="O403">
        <v>34.22</v>
      </c>
      <c r="P403">
        <v>19.91</v>
      </c>
    </row>
    <row r="404" spans="1:16" x14ac:dyDescent="0.25">
      <c r="A404" t="s">
        <v>85</v>
      </c>
      <c r="B404" t="s">
        <v>41</v>
      </c>
      <c r="C404">
        <v>3224000</v>
      </c>
      <c r="D404" t="s">
        <v>11</v>
      </c>
      <c r="E404">
        <v>2021</v>
      </c>
      <c r="F404">
        <v>2781</v>
      </c>
      <c r="G404">
        <v>21</v>
      </c>
      <c r="H404">
        <v>58999</v>
      </c>
      <c r="I404">
        <v>1217</v>
      </c>
      <c r="J404">
        <v>159180</v>
      </c>
      <c r="K404">
        <v>30070</v>
      </c>
      <c r="L404">
        <v>2.59</v>
      </c>
      <c r="M404">
        <v>97.75</v>
      </c>
      <c r="N404">
        <v>1.73</v>
      </c>
      <c r="O404">
        <v>34.22</v>
      </c>
      <c r="P404">
        <v>19.91</v>
      </c>
    </row>
    <row r="405" spans="1:16" x14ac:dyDescent="0.25">
      <c r="A405" t="s">
        <v>85</v>
      </c>
      <c r="B405" t="s">
        <v>41</v>
      </c>
      <c r="C405">
        <v>3224000</v>
      </c>
      <c r="D405" t="s">
        <v>12</v>
      </c>
      <c r="E405">
        <v>2021</v>
      </c>
      <c r="F405">
        <v>18752</v>
      </c>
      <c r="G405">
        <v>407</v>
      </c>
      <c r="H405">
        <v>113431</v>
      </c>
      <c r="I405">
        <v>13024</v>
      </c>
      <c r="J405">
        <v>160572</v>
      </c>
      <c r="K405">
        <v>14399</v>
      </c>
      <c r="L405">
        <v>2.59</v>
      </c>
      <c r="M405">
        <v>97.75</v>
      </c>
      <c r="N405">
        <v>1.73</v>
      </c>
      <c r="O405">
        <v>34.22</v>
      </c>
      <c r="P405">
        <v>19.91</v>
      </c>
    </row>
    <row r="406" spans="1:16" x14ac:dyDescent="0.25">
      <c r="A406" t="s">
        <v>85</v>
      </c>
      <c r="B406" t="s">
        <v>41</v>
      </c>
      <c r="C406">
        <v>3224000</v>
      </c>
      <c r="D406" t="s">
        <v>13</v>
      </c>
      <c r="E406">
        <v>2021</v>
      </c>
      <c r="F406">
        <v>13915</v>
      </c>
      <c r="G406">
        <v>260</v>
      </c>
      <c r="H406">
        <v>123097</v>
      </c>
      <c r="I406">
        <v>16352</v>
      </c>
      <c r="J406">
        <v>228388</v>
      </c>
      <c r="K406">
        <v>5141</v>
      </c>
      <c r="L406">
        <v>2.59</v>
      </c>
      <c r="M406">
        <v>97.75</v>
      </c>
      <c r="N406">
        <v>1.73</v>
      </c>
      <c r="O406">
        <v>34.22</v>
      </c>
      <c r="P406">
        <v>19.91</v>
      </c>
    </row>
    <row r="407" spans="1:16" x14ac:dyDescent="0.25">
      <c r="A407" t="s">
        <v>85</v>
      </c>
      <c r="B407" t="s">
        <v>41</v>
      </c>
      <c r="C407">
        <v>3224000</v>
      </c>
      <c r="D407" t="s">
        <v>14</v>
      </c>
      <c r="E407">
        <v>2021</v>
      </c>
      <c r="F407">
        <v>15487</v>
      </c>
      <c r="G407">
        <v>247</v>
      </c>
      <c r="H407">
        <v>146375</v>
      </c>
      <c r="I407">
        <v>13490</v>
      </c>
      <c r="J407">
        <v>271097</v>
      </c>
      <c r="K407">
        <v>118958</v>
      </c>
      <c r="L407">
        <v>2.59</v>
      </c>
      <c r="M407">
        <v>97.75</v>
      </c>
      <c r="N407">
        <v>1.73</v>
      </c>
      <c r="O407">
        <v>34.22</v>
      </c>
      <c r="P407">
        <v>19.91</v>
      </c>
    </row>
    <row r="408" spans="1:16" x14ac:dyDescent="0.25">
      <c r="A408" t="s">
        <v>85</v>
      </c>
      <c r="B408" t="s">
        <v>41</v>
      </c>
      <c r="C408">
        <v>3224000</v>
      </c>
      <c r="D408" t="s">
        <v>15</v>
      </c>
      <c r="E408">
        <v>2021</v>
      </c>
      <c r="F408">
        <v>10836</v>
      </c>
      <c r="G408">
        <v>226</v>
      </c>
      <c r="H408">
        <v>124685</v>
      </c>
      <c r="I408">
        <v>14250</v>
      </c>
      <c r="J408">
        <v>134752</v>
      </c>
      <c r="K408">
        <v>110815</v>
      </c>
      <c r="L408">
        <v>2.59</v>
      </c>
      <c r="M408">
        <v>97.75</v>
      </c>
      <c r="N408">
        <v>1.73</v>
      </c>
      <c r="O408">
        <v>34.22</v>
      </c>
      <c r="P408">
        <v>19.91</v>
      </c>
    </row>
    <row r="409" spans="1:16" x14ac:dyDescent="0.25">
      <c r="A409" t="s">
        <v>85</v>
      </c>
      <c r="B409" t="s">
        <v>41</v>
      </c>
      <c r="C409">
        <v>3224000</v>
      </c>
      <c r="D409" t="s">
        <v>16</v>
      </c>
      <c r="E409">
        <v>2021</v>
      </c>
      <c r="F409">
        <v>5454</v>
      </c>
      <c r="G409">
        <v>93</v>
      </c>
      <c r="H409">
        <v>105241</v>
      </c>
      <c r="I409">
        <v>6068</v>
      </c>
      <c r="J409">
        <v>46028</v>
      </c>
      <c r="K409">
        <v>162458</v>
      </c>
      <c r="L409">
        <v>2.59</v>
      </c>
      <c r="M409">
        <v>97.75</v>
      </c>
      <c r="N409">
        <v>1.73</v>
      </c>
      <c r="O409">
        <v>34.22</v>
      </c>
      <c r="P409">
        <v>19.91</v>
      </c>
    </row>
    <row r="410" spans="1:16" x14ac:dyDescent="0.25">
      <c r="A410" t="s">
        <v>85</v>
      </c>
      <c r="B410" t="s">
        <v>41</v>
      </c>
      <c r="C410">
        <v>3224000</v>
      </c>
      <c r="D410" t="s">
        <v>17</v>
      </c>
      <c r="E410">
        <v>2021</v>
      </c>
      <c r="F410">
        <v>2337</v>
      </c>
      <c r="G410">
        <v>46</v>
      </c>
      <c r="H410">
        <v>77266</v>
      </c>
      <c r="I410">
        <v>3479</v>
      </c>
      <c r="J410">
        <v>31653</v>
      </c>
      <c r="K410">
        <v>170107</v>
      </c>
      <c r="L410">
        <v>2.59</v>
      </c>
      <c r="M410">
        <v>97.75</v>
      </c>
      <c r="N410">
        <v>1.73</v>
      </c>
      <c r="O410">
        <v>34.22</v>
      </c>
      <c r="P410">
        <v>19.91</v>
      </c>
    </row>
    <row r="411" spans="1:16" x14ac:dyDescent="0.25">
      <c r="A411" t="s">
        <v>84</v>
      </c>
      <c r="B411" t="s">
        <v>42</v>
      </c>
      <c r="C411">
        <v>3103000</v>
      </c>
      <c r="D411" t="s">
        <v>10</v>
      </c>
      <c r="E411">
        <v>2020</v>
      </c>
      <c r="F411">
        <v>1</v>
      </c>
      <c r="G411">
        <v>0</v>
      </c>
      <c r="H411">
        <v>0</v>
      </c>
      <c r="I411">
        <v>0</v>
      </c>
      <c r="J411">
        <v>0</v>
      </c>
      <c r="K411">
        <v>0</v>
      </c>
      <c r="L411">
        <v>3.99</v>
      </c>
      <c r="M411">
        <v>97.88</v>
      </c>
      <c r="N411">
        <v>1.55</v>
      </c>
      <c r="O411">
        <v>40.270000000000003</v>
      </c>
      <c r="P411">
        <v>23.18</v>
      </c>
    </row>
    <row r="412" spans="1:16" x14ac:dyDescent="0.25">
      <c r="A412" t="s">
        <v>84</v>
      </c>
      <c r="B412" t="s">
        <v>42</v>
      </c>
      <c r="C412">
        <v>3103000</v>
      </c>
      <c r="D412" t="s">
        <v>11</v>
      </c>
      <c r="E412">
        <v>2020</v>
      </c>
      <c r="F412">
        <v>1</v>
      </c>
      <c r="G412">
        <v>0</v>
      </c>
      <c r="H412">
        <v>459</v>
      </c>
      <c r="I412">
        <v>2</v>
      </c>
      <c r="J412">
        <v>0</v>
      </c>
      <c r="K412">
        <v>0</v>
      </c>
      <c r="L412">
        <v>3.99</v>
      </c>
      <c r="M412">
        <v>97.88</v>
      </c>
      <c r="N412">
        <v>1.55</v>
      </c>
      <c r="O412">
        <v>40.270000000000003</v>
      </c>
      <c r="P412">
        <v>23.18</v>
      </c>
    </row>
    <row r="413" spans="1:16" x14ac:dyDescent="0.25">
      <c r="A413" t="s">
        <v>84</v>
      </c>
      <c r="B413" t="s">
        <v>42</v>
      </c>
      <c r="C413">
        <v>3103000</v>
      </c>
      <c r="D413" t="s">
        <v>12</v>
      </c>
      <c r="E413">
        <v>2020</v>
      </c>
      <c r="F413">
        <v>69</v>
      </c>
      <c r="G413">
        <v>0</v>
      </c>
      <c r="H413">
        <v>8137</v>
      </c>
      <c r="I413">
        <v>9</v>
      </c>
      <c r="J413">
        <v>0</v>
      </c>
      <c r="K413">
        <v>0</v>
      </c>
      <c r="L413">
        <v>3.99</v>
      </c>
      <c r="M413">
        <v>97.88</v>
      </c>
      <c r="N413">
        <v>1.55</v>
      </c>
      <c r="O413">
        <v>40.270000000000003</v>
      </c>
      <c r="P413">
        <v>23.18</v>
      </c>
    </row>
    <row r="414" spans="1:16" x14ac:dyDescent="0.25">
      <c r="A414" t="s">
        <v>84</v>
      </c>
      <c r="B414" t="s">
        <v>42</v>
      </c>
      <c r="C414">
        <v>3103000</v>
      </c>
      <c r="D414" t="s">
        <v>13</v>
      </c>
      <c r="E414">
        <v>2020</v>
      </c>
      <c r="F414">
        <v>1163</v>
      </c>
      <c r="G414">
        <v>0</v>
      </c>
      <c r="H414">
        <v>41286</v>
      </c>
      <c r="I414">
        <v>542</v>
      </c>
      <c r="J414">
        <v>0</v>
      </c>
      <c r="K414">
        <v>0</v>
      </c>
      <c r="L414">
        <v>3.99</v>
      </c>
      <c r="M414">
        <v>97.88</v>
      </c>
      <c r="N414">
        <v>1.55</v>
      </c>
      <c r="O414">
        <v>40.270000000000003</v>
      </c>
      <c r="P414">
        <v>23.18</v>
      </c>
    </row>
    <row r="415" spans="1:16" x14ac:dyDescent="0.25">
      <c r="A415" t="s">
        <v>84</v>
      </c>
      <c r="B415" t="s">
        <v>42</v>
      </c>
      <c r="C415">
        <v>3103000</v>
      </c>
      <c r="D415" t="s">
        <v>14</v>
      </c>
      <c r="E415">
        <v>2020</v>
      </c>
      <c r="F415">
        <v>1387</v>
      </c>
      <c r="G415">
        <v>5</v>
      </c>
      <c r="H415">
        <v>35559</v>
      </c>
      <c r="I415">
        <v>1136</v>
      </c>
      <c r="J415">
        <v>0</v>
      </c>
      <c r="K415">
        <v>0</v>
      </c>
      <c r="L415">
        <v>3.99</v>
      </c>
      <c r="M415">
        <v>97.88</v>
      </c>
      <c r="N415">
        <v>1.55</v>
      </c>
      <c r="O415">
        <v>40.270000000000003</v>
      </c>
      <c r="P415">
        <v>23.18</v>
      </c>
    </row>
    <row r="416" spans="1:16" x14ac:dyDescent="0.25">
      <c r="A416" t="s">
        <v>84</v>
      </c>
      <c r="B416" t="s">
        <v>42</v>
      </c>
      <c r="C416">
        <v>3103000</v>
      </c>
      <c r="D416" t="s">
        <v>15</v>
      </c>
      <c r="E416">
        <v>2020</v>
      </c>
      <c r="F416">
        <v>3633</v>
      </c>
      <c r="G416">
        <v>23</v>
      </c>
      <c r="H416">
        <v>69775</v>
      </c>
      <c r="I416">
        <v>2641</v>
      </c>
      <c r="J416">
        <v>0</v>
      </c>
      <c r="K416">
        <v>0</v>
      </c>
      <c r="L416">
        <v>3.99</v>
      </c>
      <c r="M416">
        <v>97.88</v>
      </c>
      <c r="N416">
        <v>1.55</v>
      </c>
      <c r="O416">
        <v>40.270000000000003</v>
      </c>
      <c r="P416">
        <v>23.18</v>
      </c>
    </row>
    <row r="417" spans="1:16" x14ac:dyDescent="0.25">
      <c r="A417" t="s">
        <v>84</v>
      </c>
      <c r="B417" t="s">
        <v>42</v>
      </c>
      <c r="C417">
        <v>3103000</v>
      </c>
      <c r="D417" t="s">
        <v>16</v>
      </c>
      <c r="E417">
        <v>2020</v>
      </c>
      <c r="F417">
        <v>4731</v>
      </c>
      <c r="G417">
        <v>39</v>
      </c>
      <c r="H417">
        <v>86432</v>
      </c>
      <c r="I417">
        <v>4130</v>
      </c>
      <c r="J417">
        <v>0</v>
      </c>
      <c r="K417">
        <v>0</v>
      </c>
      <c r="L417">
        <v>3.99</v>
      </c>
      <c r="M417">
        <v>97.88</v>
      </c>
      <c r="N417">
        <v>1.55</v>
      </c>
      <c r="O417">
        <v>40.270000000000003</v>
      </c>
      <c r="P417">
        <v>23.18</v>
      </c>
    </row>
    <row r="418" spans="1:16" x14ac:dyDescent="0.25">
      <c r="A418" t="s">
        <v>84</v>
      </c>
      <c r="B418" t="s">
        <v>42</v>
      </c>
      <c r="C418">
        <v>3103000</v>
      </c>
      <c r="D418" t="s">
        <v>17</v>
      </c>
      <c r="E418">
        <v>2020</v>
      </c>
      <c r="F418">
        <v>7519</v>
      </c>
      <c r="G418">
        <v>101</v>
      </c>
      <c r="H418">
        <v>110305</v>
      </c>
      <c r="I418">
        <v>6402</v>
      </c>
      <c r="J418">
        <v>0</v>
      </c>
      <c r="K418">
        <v>0</v>
      </c>
      <c r="L418">
        <v>3.99</v>
      </c>
      <c r="M418">
        <v>97.88</v>
      </c>
      <c r="N418">
        <v>1.55</v>
      </c>
      <c r="O418">
        <v>40.270000000000003</v>
      </c>
      <c r="P418">
        <v>23.18</v>
      </c>
    </row>
    <row r="419" spans="1:16" x14ac:dyDescent="0.25">
      <c r="A419" t="s">
        <v>84</v>
      </c>
      <c r="B419" t="s">
        <v>42</v>
      </c>
      <c r="C419">
        <v>3103000</v>
      </c>
      <c r="D419" t="s">
        <v>18</v>
      </c>
      <c r="E419">
        <v>2020</v>
      </c>
      <c r="F419">
        <v>6543</v>
      </c>
      <c r="G419">
        <v>113</v>
      </c>
      <c r="H419">
        <v>68389</v>
      </c>
      <c r="I419">
        <v>6704</v>
      </c>
      <c r="J419">
        <v>0</v>
      </c>
      <c r="K419">
        <v>0</v>
      </c>
      <c r="L419">
        <v>3.99</v>
      </c>
      <c r="M419">
        <v>97.88</v>
      </c>
      <c r="N419">
        <v>1.55</v>
      </c>
      <c r="O419">
        <v>40.270000000000003</v>
      </c>
      <c r="P419">
        <v>23.18</v>
      </c>
    </row>
    <row r="420" spans="1:16" x14ac:dyDescent="0.25">
      <c r="A420" t="s">
        <v>84</v>
      </c>
      <c r="B420" t="s">
        <v>42</v>
      </c>
      <c r="C420">
        <v>3103000</v>
      </c>
      <c r="D420" t="s">
        <v>19</v>
      </c>
      <c r="E420">
        <v>2020</v>
      </c>
      <c r="F420">
        <v>3143</v>
      </c>
      <c r="G420">
        <v>74</v>
      </c>
      <c r="H420">
        <v>54182</v>
      </c>
      <c r="I420">
        <v>5112</v>
      </c>
      <c r="J420">
        <v>0</v>
      </c>
      <c r="K420">
        <v>0</v>
      </c>
      <c r="L420">
        <v>3.99</v>
      </c>
      <c r="M420">
        <v>97.88</v>
      </c>
      <c r="N420">
        <v>1.55</v>
      </c>
      <c r="O420">
        <v>40.270000000000003</v>
      </c>
      <c r="P420">
        <v>23.18</v>
      </c>
    </row>
    <row r="421" spans="1:16" x14ac:dyDescent="0.25">
      <c r="A421" t="s">
        <v>84</v>
      </c>
      <c r="B421" t="s">
        <v>42</v>
      </c>
      <c r="C421">
        <v>3103000</v>
      </c>
      <c r="D421" t="s">
        <v>20</v>
      </c>
      <c r="E421">
        <v>2021</v>
      </c>
      <c r="F421">
        <v>880</v>
      </c>
      <c r="G421">
        <v>16</v>
      </c>
      <c r="H421">
        <v>40598</v>
      </c>
      <c r="I421">
        <v>1875</v>
      </c>
      <c r="J421">
        <v>3987</v>
      </c>
      <c r="K421">
        <v>0</v>
      </c>
      <c r="L421">
        <v>3.99</v>
      </c>
      <c r="M421">
        <v>97.88</v>
      </c>
      <c r="N421">
        <v>1.55</v>
      </c>
      <c r="O421">
        <v>40.270000000000003</v>
      </c>
      <c r="P421">
        <v>23.18</v>
      </c>
    </row>
    <row r="422" spans="1:16" x14ac:dyDescent="0.25">
      <c r="A422" t="s">
        <v>84</v>
      </c>
      <c r="B422" t="s">
        <v>42</v>
      </c>
      <c r="C422">
        <v>3103000</v>
      </c>
      <c r="D422" t="s">
        <v>21</v>
      </c>
      <c r="E422">
        <v>2021</v>
      </c>
      <c r="F422">
        <v>203</v>
      </c>
      <c r="G422">
        <v>2</v>
      </c>
      <c r="H422">
        <v>34618</v>
      </c>
      <c r="I422">
        <v>314</v>
      </c>
      <c r="J422">
        <v>48433</v>
      </c>
      <c r="K422">
        <v>2545</v>
      </c>
      <c r="L422">
        <v>3.99</v>
      </c>
      <c r="M422">
        <v>97.88</v>
      </c>
      <c r="N422">
        <v>1.55</v>
      </c>
      <c r="O422">
        <v>40.270000000000003</v>
      </c>
      <c r="P422">
        <v>23.18</v>
      </c>
    </row>
    <row r="423" spans="1:16" x14ac:dyDescent="0.25">
      <c r="A423" t="s">
        <v>84</v>
      </c>
      <c r="B423" t="s">
        <v>42</v>
      </c>
      <c r="C423">
        <v>3103000</v>
      </c>
      <c r="D423" t="s">
        <v>10</v>
      </c>
      <c r="E423">
        <v>2021</v>
      </c>
      <c r="F423">
        <v>127</v>
      </c>
      <c r="G423">
        <v>1</v>
      </c>
      <c r="H423">
        <v>26400</v>
      </c>
      <c r="I423">
        <v>89</v>
      </c>
      <c r="J423">
        <v>33911</v>
      </c>
      <c r="K423">
        <v>31962</v>
      </c>
      <c r="L423">
        <v>3.99</v>
      </c>
      <c r="M423">
        <v>97.88</v>
      </c>
      <c r="N423">
        <v>1.55</v>
      </c>
      <c r="O423">
        <v>40.270000000000003</v>
      </c>
      <c r="P423">
        <v>23.18</v>
      </c>
    </row>
    <row r="424" spans="1:16" x14ac:dyDescent="0.25">
      <c r="A424" t="s">
        <v>84</v>
      </c>
      <c r="B424" t="s">
        <v>42</v>
      </c>
      <c r="C424">
        <v>3103000</v>
      </c>
      <c r="D424" t="s">
        <v>11</v>
      </c>
      <c r="E424">
        <v>2021</v>
      </c>
      <c r="F424">
        <v>2186</v>
      </c>
      <c r="G424">
        <v>31</v>
      </c>
      <c r="H424">
        <v>38304</v>
      </c>
      <c r="I424">
        <v>808</v>
      </c>
      <c r="J424">
        <v>102828</v>
      </c>
      <c r="K424">
        <v>26648</v>
      </c>
      <c r="L424">
        <v>3.99</v>
      </c>
      <c r="M424">
        <v>97.88</v>
      </c>
      <c r="N424">
        <v>1.55</v>
      </c>
      <c r="O424">
        <v>40.270000000000003</v>
      </c>
      <c r="P424">
        <v>23.18</v>
      </c>
    </row>
    <row r="425" spans="1:16" x14ac:dyDescent="0.25">
      <c r="A425" t="s">
        <v>84</v>
      </c>
      <c r="B425" t="s">
        <v>42</v>
      </c>
      <c r="C425">
        <v>3103000</v>
      </c>
      <c r="D425" t="s">
        <v>12</v>
      </c>
      <c r="E425">
        <v>2021</v>
      </c>
      <c r="F425">
        <v>19165</v>
      </c>
      <c r="G425">
        <v>402</v>
      </c>
      <c r="H425">
        <v>102982</v>
      </c>
      <c r="I425">
        <v>11389</v>
      </c>
      <c r="J425">
        <v>198314</v>
      </c>
      <c r="K425">
        <v>9290</v>
      </c>
      <c r="L425">
        <v>3.99</v>
      </c>
      <c r="M425">
        <v>97.88</v>
      </c>
      <c r="N425">
        <v>1.55</v>
      </c>
      <c r="O425">
        <v>40.270000000000003</v>
      </c>
      <c r="P425">
        <v>23.18</v>
      </c>
    </row>
    <row r="426" spans="1:16" x14ac:dyDescent="0.25">
      <c r="A426" t="s">
        <v>84</v>
      </c>
      <c r="B426" t="s">
        <v>42</v>
      </c>
      <c r="C426">
        <v>3103000</v>
      </c>
      <c r="D426" t="s">
        <v>13</v>
      </c>
      <c r="E426">
        <v>2021</v>
      </c>
      <c r="F426">
        <v>19039</v>
      </c>
      <c r="G426">
        <v>343</v>
      </c>
      <c r="H426">
        <v>184573</v>
      </c>
      <c r="I426">
        <v>21475</v>
      </c>
      <c r="J426">
        <v>193788</v>
      </c>
      <c r="K426">
        <v>3696</v>
      </c>
      <c r="L426">
        <v>3.99</v>
      </c>
      <c r="M426">
        <v>97.88</v>
      </c>
      <c r="N426">
        <v>1.55</v>
      </c>
      <c r="O426">
        <v>40.270000000000003</v>
      </c>
      <c r="P426">
        <v>23.18</v>
      </c>
    </row>
    <row r="427" spans="1:16" x14ac:dyDescent="0.25">
      <c r="A427" t="s">
        <v>84</v>
      </c>
      <c r="B427" t="s">
        <v>42</v>
      </c>
      <c r="C427">
        <v>3103000</v>
      </c>
      <c r="D427" t="s">
        <v>14</v>
      </c>
      <c r="E427">
        <v>2021</v>
      </c>
      <c r="F427">
        <v>28709</v>
      </c>
      <c r="G427">
        <v>406</v>
      </c>
      <c r="H427">
        <v>184941</v>
      </c>
      <c r="I427">
        <v>23775</v>
      </c>
      <c r="J427">
        <v>530835</v>
      </c>
      <c r="K427">
        <v>131402</v>
      </c>
      <c r="L427">
        <v>3.99</v>
      </c>
      <c r="M427">
        <v>97.88</v>
      </c>
      <c r="N427">
        <v>1.55</v>
      </c>
      <c r="O427">
        <v>40.270000000000003</v>
      </c>
      <c r="P427">
        <v>23.18</v>
      </c>
    </row>
    <row r="428" spans="1:16" x14ac:dyDescent="0.25">
      <c r="A428" t="s">
        <v>84</v>
      </c>
      <c r="B428" t="s">
        <v>42</v>
      </c>
      <c r="C428">
        <v>3103000</v>
      </c>
      <c r="D428" t="s">
        <v>15</v>
      </c>
      <c r="E428">
        <v>2021</v>
      </c>
      <c r="F428">
        <v>15434</v>
      </c>
      <c r="G428">
        <v>226</v>
      </c>
      <c r="H428">
        <v>124521</v>
      </c>
      <c r="I428">
        <v>22351</v>
      </c>
      <c r="J428">
        <v>82406</v>
      </c>
      <c r="K428">
        <v>132198</v>
      </c>
      <c r="L428">
        <v>3.99</v>
      </c>
      <c r="M428">
        <v>97.88</v>
      </c>
      <c r="N428">
        <v>1.55</v>
      </c>
      <c r="O428">
        <v>40.270000000000003</v>
      </c>
      <c r="P428">
        <v>23.18</v>
      </c>
    </row>
    <row r="429" spans="1:16" x14ac:dyDescent="0.25">
      <c r="A429" t="s">
        <v>84</v>
      </c>
      <c r="B429" t="s">
        <v>42</v>
      </c>
      <c r="C429">
        <v>3103000</v>
      </c>
      <c r="D429" t="s">
        <v>16</v>
      </c>
      <c r="E429">
        <v>2021</v>
      </c>
      <c r="F429">
        <v>6651</v>
      </c>
      <c r="G429">
        <v>73</v>
      </c>
      <c r="H429">
        <v>89461</v>
      </c>
      <c r="I429">
        <v>7712</v>
      </c>
      <c r="J429">
        <v>29124</v>
      </c>
      <c r="K429">
        <v>141538</v>
      </c>
      <c r="L429">
        <v>3.99</v>
      </c>
      <c r="M429">
        <v>97.88</v>
      </c>
      <c r="N429">
        <v>1.55</v>
      </c>
      <c r="O429">
        <v>40.270000000000003</v>
      </c>
      <c r="P429">
        <v>23.18</v>
      </c>
    </row>
    <row r="430" spans="1:16" x14ac:dyDescent="0.25">
      <c r="A430" t="s">
        <v>84</v>
      </c>
      <c r="B430" t="s">
        <v>42</v>
      </c>
      <c r="C430">
        <v>3103000</v>
      </c>
      <c r="D430" t="s">
        <v>17</v>
      </c>
      <c r="E430">
        <v>2021</v>
      </c>
      <c r="F430">
        <v>3147</v>
      </c>
      <c r="G430">
        <v>66</v>
      </c>
      <c r="H430">
        <v>66751</v>
      </c>
      <c r="I430">
        <v>4636</v>
      </c>
      <c r="J430">
        <v>25810</v>
      </c>
      <c r="K430">
        <v>240134</v>
      </c>
      <c r="L430">
        <v>3.99</v>
      </c>
      <c r="M430">
        <v>97.88</v>
      </c>
      <c r="N430">
        <v>1.55</v>
      </c>
      <c r="O430">
        <v>40.270000000000003</v>
      </c>
      <c r="P430">
        <v>23.18</v>
      </c>
    </row>
    <row r="431" spans="1:16" x14ac:dyDescent="0.25">
      <c r="A431" t="s">
        <v>82</v>
      </c>
      <c r="B431" t="s">
        <v>43</v>
      </c>
      <c r="C431">
        <v>82232000</v>
      </c>
      <c r="D431" t="s">
        <v>10</v>
      </c>
      <c r="E431">
        <v>2020</v>
      </c>
      <c r="F431">
        <v>66</v>
      </c>
      <c r="G431">
        <v>5</v>
      </c>
      <c r="H431">
        <v>0</v>
      </c>
      <c r="I431">
        <v>0</v>
      </c>
      <c r="J431">
        <v>0</v>
      </c>
      <c r="K431">
        <v>0</v>
      </c>
      <c r="L431">
        <v>0.96</v>
      </c>
      <c r="M431">
        <v>98.66</v>
      </c>
      <c r="N431">
        <v>1.33</v>
      </c>
      <c r="O431">
        <v>60.7</v>
      </c>
      <c r="P431">
        <v>25.34</v>
      </c>
    </row>
    <row r="432" spans="1:16" x14ac:dyDescent="0.25">
      <c r="A432" t="s">
        <v>82</v>
      </c>
      <c r="B432" t="s">
        <v>43</v>
      </c>
      <c r="C432">
        <v>82232000</v>
      </c>
      <c r="D432" t="s">
        <v>11</v>
      </c>
      <c r="E432">
        <v>2020</v>
      </c>
      <c r="F432">
        <v>2559</v>
      </c>
      <c r="G432">
        <v>132</v>
      </c>
      <c r="H432">
        <v>41712</v>
      </c>
      <c r="I432">
        <v>482</v>
      </c>
      <c r="J432">
        <v>0</v>
      </c>
      <c r="K432">
        <v>0</v>
      </c>
      <c r="L432">
        <v>0.96</v>
      </c>
      <c r="M432">
        <v>98.66</v>
      </c>
      <c r="N432">
        <v>1.33</v>
      </c>
      <c r="O432">
        <v>60.7</v>
      </c>
      <c r="P432">
        <v>25.34</v>
      </c>
    </row>
    <row r="433" spans="1:16" x14ac:dyDescent="0.25">
      <c r="A433" t="s">
        <v>82</v>
      </c>
      <c r="B433" t="s">
        <v>43</v>
      </c>
      <c r="C433">
        <v>82232000</v>
      </c>
      <c r="D433" t="s">
        <v>12</v>
      </c>
      <c r="E433">
        <v>2020</v>
      </c>
      <c r="F433">
        <v>5464</v>
      </c>
      <c r="G433">
        <v>213</v>
      </c>
      <c r="H433">
        <v>126096</v>
      </c>
      <c r="I433">
        <v>4360</v>
      </c>
      <c r="J433">
        <v>0</v>
      </c>
      <c r="K433">
        <v>0</v>
      </c>
      <c r="L433">
        <v>0.96</v>
      </c>
      <c r="M433">
        <v>98.66</v>
      </c>
      <c r="N433">
        <v>1.33</v>
      </c>
      <c r="O433">
        <v>60.7</v>
      </c>
      <c r="P433">
        <v>25.34</v>
      </c>
    </row>
    <row r="434" spans="1:16" x14ac:dyDescent="0.25">
      <c r="A434" t="s">
        <v>82</v>
      </c>
      <c r="B434" t="s">
        <v>43</v>
      </c>
      <c r="C434">
        <v>82232000</v>
      </c>
      <c r="D434" t="s">
        <v>13</v>
      </c>
      <c r="E434">
        <v>2020</v>
      </c>
      <c r="F434">
        <v>5504</v>
      </c>
      <c r="G434">
        <v>222</v>
      </c>
      <c r="H434">
        <v>197659</v>
      </c>
      <c r="I434">
        <v>5553</v>
      </c>
      <c r="J434">
        <v>0</v>
      </c>
      <c r="K434">
        <v>0</v>
      </c>
      <c r="L434">
        <v>0.96</v>
      </c>
      <c r="M434">
        <v>98.66</v>
      </c>
      <c r="N434">
        <v>1.33</v>
      </c>
      <c r="O434">
        <v>60.7</v>
      </c>
      <c r="P434">
        <v>25.34</v>
      </c>
    </row>
    <row r="435" spans="1:16" x14ac:dyDescent="0.25">
      <c r="A435" t="s">
        <v>82</v>
      </c>
      <c r="B435" t="s">
        <v>43</v>
      </c>
      <c r="C435">
        <v>82232000</v>
      </c>
      <c r="D435" t="s">
        <v>14</v>
      </c>
      <c r="E435">
        <v>2020</v>
      </c>
      <c r="F435">
        <v>18213</v>
      </c>
      <c r="G435">
        <v>295</v>
      </c>
      <c r="H435">
        <v>402104</v>
      </c>
      <c r="I435">
        <v>11876</v>
      </c>
      <c r="J435">
        <v>0</v>
      </c>
      <c r="K435">
        <v>0</v>
      </c>
      <c r="L435">
        <v>0.96</v>
      </c>
      <c r="M435">
        <v>98.66</v>
      </c>
      <c r="N435">
        <v>1.33</v>
      </c>
      <c r="O435">
        <v>60.7</v>
      </c>
      <c r="P435">
        <v>25.34</v>
      </c>
    </row>
    <row r="436" spans="1:16" x14ac:dyDescent="0.25">
      <c r="A436" t="s">
        <v>82</v>
      </c>
      <c r="B436" t="s">
        <v>43</v>
      </c>
      <c r="C436">
        <v>82232000</v>
      </c>
      <c r="D436" t="s">
        <v>15</v>
      </c>
      <c r="E436">
        <v>2020</v>
      </c>
      <c r="F436">
        <v>32159</v>
      </c>
      <c r="G436">
        <v>527</v>
      </c>
      <c r="H436">
        <v>609856</v>
      </c>
      <c r="I436">
        <v>26386</v>
      </c>
      <c r="J436">
        <v>0</v>
      </c>
      <c r="K436">
        <v>0</v>
      </c>
      <c r="L436">
        <v>0.96</v>
      </c>
      <c r="M436">
        <v>98.66</v>
      </c>
      <c r="N436">
        <v>1.33</v>
      </c>
      <c r="O436">
        <v>60.7</v>
      </c>
      <c r="P436">
        <v>25.34</v>
      </c>
    </row>
    <row r="437" spans="1:16" x14ac:dyDescent="0.25">
      <c r="A437" t="s">
        <v>82</v>
      </c>
      <c r="B437" t="s">
        <v>43</v>
      </c>
      <c r="C437">
        <v>82232000</v>
      </c>
      <c r="D437" t="s">
        <v>16</v>
      </c>
      <c r="E437">
        <v>2020</v>
      </c>
      <c r="F437">
        <v>64082</v>
      </c>
      <c r="G437">
        <v>922</v>
      </c>
      <c r="H437">
        <v>657707</v>
      </c>
      <c r="I437">
        <v>56077</v>
      </c>
      <c r="J437">
        <v>0</v>
      </c>
      <c r="K437">
        <v>0</v>
      </c>
      <c r="L437">
        <v>0.96</v>
      </c>
      <c r="M437">
        <v>98.66</v>
      </c>
      <c r="N437">
        <v>1.33</v>
      </c>
      <c r="O437">
        <v>60.7</v>
      </c>
      <c r="P437">
        <v>25.34</v>
      </c>
    </row>
    <row r="438" spans="1:16" x14ac:dyDescent="0.25">
      <c r="A438" t="s">
        <v>82</v>
      </c>
      <c r="B438" t="s">
        <v>43</v>
      </c>
      <c r="C438">
        <v>82232000</v>
      </c>
      <c r="D438" t="s">
        <v>17</v>
      </c>
      <c r="E438">
        <v>2020</v>
      </c>
      <c r="F438">
        <v>43312</v>
      </c>
      <c r="G438">
        <v>635</v>
      </c>
      <c r="H438">
        <v>899180</v>
      </c>
      <c r="I438">
        <v>54745</v>
      </c>
      <c r="J438">
        <v>0</v>
      </c>
      <c r="K438">
        <v>0</v>
      </c>
      <c r="L438">
        <v>0.96</v>
      </c>
      <c r="M438">
        <v>98.66</v>
      </c>
      <c r="N438">
        <v>1.33</v>
      </c>
      <c r="O438">
        <v>60.7</v>
      </c>
      <c r="P438">
        <v>25.34</v>
      </c>
    </row>
    <row r="439" spans="1:16" x14ac:dyDescent="0.25">
      <c r="A439" t="s">
        <v>82</v>
      </c>
      <c r="B439" t="s">
        <v>43</v>
      </c>
      <c r="C439">
        <v>82232000</v>
      </c>
      <c r="D439" t="s">
        <v>18</v>
      </c>
      <c r="E439">
        <v>2020</v>
      </c>
      <c r="F439">
        <v>34769</v>
      </c>
      <c r="G439">
        <v>309</v>
      </c>
      <c r="H439">
        <v>816817</v>
      </c>
      <c r="I439">
        <v>28618</v>
      </c>
      <c r="J439">
        <v>0</v>
      </c>
      <c r="K439">
        <v>0</v>
      </c>
      <c r="L439">
        <v>0.96</v>
      </c>
      <c r="M439">
        <v>98.66</v>
      </c>
      <c r="N439">
        <v>1.33</v>
      </c>
      <c r="O439">
        <v>60.7</v>
      </c>
      <c r="P439">
        <v>25.34</v>
      </c>
    </row>
    <row r="440" spans="1:16" x14ac:dyDescent="0.25">
      <c r="A440" t="s">
        <v>82</v>
      </c>
      <c r="B440" t="s">
        <v>43</v>
      </c>
      <c r="C440">
        <v>82232000</v>
      </c>
      <c r="D440" t="s">
        <v>19</v>
      </c>
      <c r="E440">
        <v>2020</v>
      </c>
      <c r="F440">
        <v>35663</v>
      </c>
      <c r="G440">
        <v>346</v>
      </c>
      <c r="H440">
        <v>890517</v>
      </c>
      <c r="I440">
        <v>40734</v>
      </c>
      <c r="J440">
        <v>0</v>
      </c>
      <c r="K440">
        <v>0</v>
      </c>
      <c r="L440">
        <v>0.96</v>
      </c>
      <c r="M440">
        <v>98.66</v>
      </c>
      <c r="N440">
        <v>1.33</v>
      </c>
      <c r="O440">
        <v>60.7</v>
      </c>
      <c r="P440">
        <v>25.34</v>
      </c>
    </row>
    <row r="441" spans="1:16" x14ac:dyDescent="0.25">
      <c r="A441" t="s">
        <v>82</v>
      </c>
      <c r="B441" t="s">
        <v>43</v>
      </c>
      <c r="C441">
        <v>82232000</v>
      </c>
      <c r="D441" t="s">
        <v>20</v>
      </c>
      <c r="E441">
        <v>2021</v>
      </c>
      <c r="F441">
        <v>13321</v>
      </c>
      <c r="G441">
        <v>204</v>
      </c>
      <c r="H441">
        <v>720257</v>
      </c>
      <c r="I441">
        <v>19806</v>
      </c>
      <c r="J441">
        <v>298376</v>
      </c>
      <c r="K441">
        <v>0</v>
      </c>
      <c r="L441">
        <v>0.96</v>
      </c>
      <c r="M441">
        <v>98.66</v>
      </c>
      <c r="N441">
        <v>1.33</v>
      </c>
      <c r="O441">
        <v>60.7</v>
      </c>
      <c r="P441">
        <v>25.34</v>
      </c>
    </row>
    <row r="442" spans="1:16" x14ac:dyDescent="0.25">
      <c r="A442" t="s">
        <v>82</v>
      </c>
      <c r="B442" t="s">
        <v>43</v>
      </c>
      <c r="C442">
        <v>82232000</v>
      </c>
      <c r="D442" t="s">
        <v>21</v>
      </c>
      <c r="E442">
        <v>2021</v>
      </c>
      <c r="F442">
        <v>6654</v>
      </c>
      <c r="G442">
        <v>54</v>
      </c>
      <c r="H442">
        <v>424113</v>
      </c>
      <c r="I442">
        <v>6480</v>
      </c>
      <c r="J442">
        <v>352308</v>
      </c>
      <c r="K442">
        <v>160632</v>
      </c>
      <c r="L442">
        <v>0.96</v>
      </c>
      <c r="M442">
        <v>98.66</v>
      </c>
      <c r="N442">
        <v>1.33</v>
      </c>
      <c r="O442">
        <v>60.7</v>
      </c>
      <c r="P442">
        <v>25.34</v>
      </c>
    </row>
    <row r="443" spans="1:16" x14ac:dyDescent="0.25">
      <c r="A443" t="s">
        <v>82</v>
      </c>
      <c r="B443" t="s">
        <v>43</v>
      </c>
      <c r="C443">
        <v>82232000</v>
      </c>
      <c r="D443" t="s">
        <v>10</v>
      </c>
      <c r="E443">
        <v>2021</v>
      </c>
      <c r="F443">
        <v>33745</v>
      </c>
      <c r="G443">
        <v>122</v>
      </c>
      <c r="H443">
        <v>603046</v>
      </c>
      <c r="I443">
        <v>19312</v>
      </c>
      <c r="J443">
        <v>2205175</v>
      </c>
      <c r="K443">
        <v>340175</v>
      </c>
      <c r="L443">
        <v>0.96</v>
      </c>
      <c r="M443">
        <v>98.66</v>
      </c>
      <c r="N443">
        <v>1.33</v>
      </c>
      <c r="O443">
        <v>60.7</v>
      </c>
      <c r="P443">
        <v>25.34</v>
      </c>
    </row>
    <row r="444" spans="1:16" x14ac:dyDescent="0.25">
      <c r="A444" t="s">
        <v>82</v>
      </c>
      <c r="B444" t="s">
        <v>43</v>
      </c>
      <c r="C444">
        <v>82232000</v>
      </c>
      <c r="D444" t="s">
        <v>11</v>
      </c>
      <c r="E444">
        <v>2021</v>
      </c>
      <c r="F444">
        <v>267816</v>
      </c>
      <c r="G444">
        <v>1630</v>
      </c>
      <c r="H444">
        <v>1358648</v>
      </c>
      <c r="I444">
        <v>192486</v>
      </c>
      <c r="J444">
        <v>4167173</v>
      </c>
      <c r="K444">
        <v>555689</v>
      </c>
      <c r="L444">
        <v>0.96</v>
      </c>
      <c r="M444">
        <v>98.66</v>
      </c>
      <c r="N444">
        <v>1.33</v>
      </c>
      <c r="O444">
        <v>60.7</v>
      </c>
      <c r="P444">
        <v>25.34</v>
      </c>
    </row>
    <row r="445" spans="1:16" x14ac:dyDescent="0.25">
      <c r="A445" t="s">
        <v>82</v>
      </c>
      <c r="B445" t="s">
        <v>43</v>
      </c>
      <c r="C445">
        <v>82232000</v>
      </c>
      <c r="D445" t="s">
        <v>12</v>
      </c>
      <c r="E445">
        <v>2021</v>
      </c>
      <c r="F445">
        <v>216703</v>
      </c>
      <c r="G445">
        <v>2451</v>
      </c>
      <c r="H445">
        <v>2148735</v>
      </c>
      <c r="I445">
        <v>281658</v>
      </c>
      <c r="J445">
        <v>2352024</v>
      </c>
      <c r="K445">
        <v>735752</v>
      </c>
      <c r="L445">
        <v>0.96</v>
      </c>
      <c r="M445">
        <v>98.66</v>
      </c>
      <c r="N445">
        <v>1.33</v>
      </c>
      <c r="O445">
        <v>60.7</v>
      </c>
      <c r="P445">
        <v>25.34</v>
      </c>
    </row>
    <row r="446" spans="1:16" x14ac:dyDescent="0.25">
      <c r="A446" t="s">
        <v>82</v>
      </c>
      <c r="B446" t="s">
        <v>43</v>
      </c>
      <c r="C446">
        <v>82232000</v>
      </c>
      <c r="D446" t="s">
        <v>13</v>
      </c>
      <c r="E446">
        <v>2021</v>
      </c>
      <c r="F446">
        <v>9774</v>
      </c>
      <c r="G446">
        <v>902</v>
      </c>
      <c r="H446">
        <v>2179295</v>
      </c>
      <c r="I446">
        <v>31692</v>
      </c>
      <c r="J446">
        <v>8542748</v>
      </c>
      <c r="K446">
        <v>604143</v>
      </c>
      <c r="L446">
        <v>0.96</v>
      </c>
      <c r="M446">
        <v>98.66</v>
      </c>
      <c r="N446">
        <v>1.33</v>
      </c>
      <c r="O446">
        <v>60.7</v>
      </c>
      <c r="P446">
        <v>25.34</v>
      </c>
    </row>
    <row r="447" spans="1:16" x14ac:dyDescent="0.25">
      <c r="A447" t="s">
        <v>82</v>
      </c>
      <c r="B447" t="s">
        <v>43</v>
      </c>
      <c r="C447">
        <v>82232000</v>
      </c>
      <c r="D447" t="s">
        <v>14</v>
      </c>
      <c r="E447">
        <v>2021</v>
      </c>
      <c r="F447">
        <v>2024</v>
      </c>
      <c r="G447">
        <v>1544</v>
      </c>
      <c r="H447">
        <v>2351614</v>
      </c>
      <c r="I447">
        <v>928</v>
      </c>
      <c r="J447">
        <v>9089921</v>
      </c>
      <c r="K447">
        <v>2776277</v>
      </c>
      <c r="L447">
        <v>0.96</v>
      </c>
      <c r="M447">
        <v>98.66</v>
      </c>
      <c r="N447">
        <v>1.33</v>
      </c>
      <c r="O447">
        <v>60.7</v>
      </c>
      <c r="P447">
        <v>25.34</v>
      </c>
    </row>
    <row r="448" spans="1:16" x14ac:dyDescent="0.25">
      <c r="A448" t="s">
        <v>82</v>
      </c>
      <c r="B448" t="s">
        <v>43</v>
      </c>
      <c r="C448">
        <v>82232000</v>
      </c>
      <c r="D448" t="s">
        <v>15</v>
      </c>
      <c r="E448">
        <v>2021</v>
      </c>
      <c r="F448">
        <v>347</v>
      </c>
      <c r="G448">
        <v>3</v>
      </c>
      <c r="H448">
        <v>2159911</v>
      </c>
      <c r="I448">
        <v>387</v>
      </c>
      <c r="J448">
        <v>11287753</v>
      </c>
      <c r="K448">
        <v>3059222</v>
      </c>
      <c r="L448">
        <v>0.96</v>
      </c>
      <c r="M448">
        <v>98.66</v>
      </c>
      <c r="N448">
        <v>1.33</v>
      </c>
      <c r="O448">
        <v>60.7</v>
      </c>
      <c r="P448">
        <v>25.34</v>
      </c>
    </row>
    <row r="449" spans="1:16" x14ac:dyDescent="0.25">
      <c r="A449" t="s">
        <v>82</v>
      </c>
      <c r="B449" t="s">
        <v>43</v>
      </c>
      <c r="C449">
        <v>82232000</v>
      </c>
      <c r="D449" t="s">
        <v>16</v>
      </c>
      <c r="E449">
        <v>2021</v>
      </c>
      <c r="F449">
        <v>356</v>
      </c>
      <c r="G449">
        <v>6</v>
      </c>
      <c r="H449">
        <v>1967378</v>
      </c>
      <c r="I449">
        <v>307</v>
      </c>
      <c r="J449">
        <v>10132608</v>
      </c>
      <c r="K449">
        <v>6956520</v>
      </c>
      <c r="L449">
        <v>0.96</v>
      </c>
      <c r="M449">
        <v>98.66</v>
      </c>
      <c r="N449">
        <v>1.33</v>
      </c>
      <c r="O449">
        <v>60.7</v>
      </c>
      <c r="P449">
        <v>25.34</v>
      </c>
    </row>
    <row r="450" spans="1:16" x14ac:dyDescent="0.25">
      <c r="A450" t="s">
        <v>82</v>
      </c>
      <c r="B450" t="s">
        <v>43</v>
      </c>
      <c r="C450">
        <v>82232000</v>
      </c>
      <c r="D450" t="s">
        <v>17</v>
      </c>
      <c r="E450">
        <v>2021</v>
      </c>
      <c r="F450">
        <v>323</v>
      </c>
      <c r="G450">
        <v>2</v>
      </c>
      <c r="H450">
        <v>1739580</v>
      </c>
      <c r="I450">
        <v>328</v>
      </c>
      <c r="J450">
        <v>1483852</v>
      </c>
      <c r="K450">
        <v>5649635</v>
      </c>
      <c r="L450">
        <v>0.96</v>
      </c>
      <c r="M450">
        <v>98.66</v>
      </c>
      <c r="N450">
        <v>1.33</v>
      </c>
      <c r="O450">
        <v>60.7</v>
      </c>
      <c r="P450">
        <v>25.34</v>
      </c>
    </row>
    <row r="451" spans="1:16" x14ac:dyDescent="0.25">
      <c r="A451" t="s">
        <v>86</v>
      </c>
      <c r="B451" t="s">
        <v>44</v>
      </c>
      <c r="C451">
        <v>1192000</v>
      </c>
      <c r="D451" t="s">
        <v>10</v>
      </c>
      <c r="E451">
        <v>2020</v>
      </c>
      <c r="F451">
        <v>1</v>
      </c>
      <c r="G451">
        <v>0</v>
      </c>
      <c r="H451">
        <v>0</v>
      </c>
      <c r="I451">
        <v>0</v>
      </c>
      <c r="J451">
        <v>0</v>
      </c>
      <c r="K451">
        <v>0</v>
      </c>
      <c r="L451">
        <v>10.18</v>
      </c>
      <c r="M451">
        <v>94.44</v>
      </c>
      <c r="N451">
        <v>0.36</v>
      </c>
      <c r="O451">
        <v>59.7</v>
      </c>
      <c r="P451">
        <v>42.96</v>
      </c>
    </row>
    <row r="452" spans="1:16" x14ac:dyDescent="0.25">
      <c r="A452" t="s">
        <v>86</v>
      </c>
      <c r="B452" t="s">
        <v>44</v>
      </c>
      <c r="C452">
        <v>1192000</v>
      </c>
      <c r="D452" t="s">
        <v>11</v>
      </c>
      <c r="E452">
        <v>2020</v>
      </c>
      <c r="F452">
        <v>0</v>
      </c>
      <c r="G452">
        <v>0</v>
      </c>
      <c r="H452">
        <v>180</v>
      </c>
      <c r="I452">
        <v>0</v>
      </c>
      <c r="J452">
        <v>0</v>
      </c>
      <c r="K452">
        <v>0</v>
      </c>
      <c r="L452">
        <v>10.18</v>
      </c>
      <c r="M452">
        <v>94.44</v>
      </c>
      <c r="N452">
        <v>0.36</v>
      </c>
      <c r="O452">
        <v>59.7</v>
      </c>
      <c r="P452">
        <v>42.96</v>
      </c>
    </row>
    <row r="453" spans="1:16" x14ac:dyDescent="0.25">
      <c r="A453" t="s">
        <v>86</v>
      </c>
      <c r="B453" t="s">
        <v>44</v>
      </c>
      <c r="C453">
        <v>1192000</v>
      </c>
      <c r="D453" t="s">
        <v>12</v>
      </c>
      <c r="E453">
        <v>2020</v>
      </c>
      <c r="F453">
        <v>0</v>
      </c>
      <c r="G453">
        <v>0</v>
      </c>
      <c r="H453">
        <v>597</v>
      </c>
      <c r="I453">
        <v>1</v>
      </c>
      <c r="J453">
        <v>0</v>
      </c>
      <c r="K453">
        <v>0</v>
      </c>
      <c r="L453">
        <v>10.18</v>
      </c>
      <c r="M453">
        <v>94.44</v>
      </c>
      <c r="N453">
        <v>0.36</v>
      </c>
      <c r="O453">
        <v>59.7</v>
      </c>
      <c r="P453">
        <v>42.96</v>
      </c>
    </row>
    <row r="454" spans="1:16" x14ac:dyDescent="0.25">
      <c r="A454" t="s">
        <v>86</v>
      </c>
      <c r="B454" t="s">
        <v>44</v>
      </c>
      <c r="C454">
        <v>1192000</v>
      </c>
      <c r="D454" t="s">
        <v>13</v>
      </c>
      <c r="E454">
        <v>2020</v>
      </c>
      <c r="F454">
        <v>159</v>
      </c>
      <c r="G454">
        <v>0</v>
      </c>
      <c r="H454">
        <v>12969</v>
      </c>
      <c r="I454">
        <v>121</v>
      </c>
      <c r="J454">
        <v>0</v>
      </c>
      <c r="K454">
        <v>0</v>
      </c>
      <c r="L454">
        <v>10.18</v>
      </c>
      <c r="M454">
        <v>94.44</v>
      </c>
      <c r="N454">
        <v>0.36</v>
      </c>
      <c r="O454">
        <v>59.7</v>
      </c>
      <c r="P454">
        <v>42.96</v>
      </c>
    </row>
    <row r="455" spans="1:16" x14ac:dyDescent="0.25">
      <c r="A455" t="s">
        <v>86</v>
      </c>
      <c r="B455" t="s">
        <v>44</v>
      </c>
      <c r="C455">
        <v>1192000</v>
      </c>
      <c r="D455" t="s">
        <v>14</v>
      </c>
      <c r="E455">
        <v>2020</v>
      </c>
      <c r="F455">
        <v>248</v>
      </c>
      <c r="G455">
        <v>0</v>
      </c>
      <c r="H455">
        <v>7372</v>
      </c>
      <c r="I455">
        <v>125</v>
      </c>
      <c r="J455">
        <v>0</v>
      </c>
      <c r="K455">
        <v>0</v>
      </c>
      <c r="L455">
        <v>10.18</v>
      </c>
      <c r="M455">
        <v>94.44</v>
      </c>
      <c r="N455">
        <v>0.36</v>
      </c>
      <c r="O455">
        <v>59.7</v>
      </c>
      <c r="P455">
        <v>42.96</v>
      </c>
    </row>
    <row r="456" spans="1:16" x14ac:dyDescent="0.25">
      <c r="A456" t="s">
        <v>86</v>
      </c>
      <c r="B456" t="s">
        <v>44</v>
      </c>
      <c r="C456">
        <v>1192000</v>
      </c>
      <c r="D456" t="s">
        <v>15</v>
      </c>
      <c r="E456">
        <v>2020</v>
      </c>
      <c r="F456">
        <v>603</v>
      </c>
      <c r="G456">
        <v>0</v>
      </c>
      <c r="H456">
        <v>19679</v>
      </c>
      <c r="I456">
        <v>342</v>
      </c>
      <c r="J456">
        <v>0</v>
      </c>
      <c r="K456">
        <v>0</v>
      </c>
      <c r="L456">
        <v>10.18</v>
      </c>
      <c r="M456">
        <v>94.44</v>
      </c>
      <c r="N456">
        <v>0.36</v>
      </c>
      <c r="O456">
        <v>59.7</v>
      </c>
      <c r="P456">
        <v>42.96</v>
      </c>
    </row>
    <row r="457" spans="1:16" x14ac:dyDescent="0.25">
      <c r="A457" t="s">
        <v>86</v>
      </c>
      <c r="B457" t="s">
        <v>44</v>
      </c>
      <c r="C457">
        <v>1192000</v>
      </c>
      <c r="D457" t="s">
        <v>16</v>
      </c>
      <c r="E457">
        <v>2020</v>
      </c>
      <c r="F457">
        <v>975</v>
      </c>
      <c r="G457">
        <v>0</v>
      </c>
      <c r="H457">
        <v>37694</v>
      </c>
      <c r="I457">
        <v>1009</v>
      </c>
      <c r="J457">
        <v>0</v>
      </c>
      <c r="K457">
        <v>0</v>
      </c>
      <c r="L457">
        <v>10.18</v>
      </c>
      <c r="M457">
        <v>94.44</v>
      </c>
      <c r="N457">
        <v>0.36</v>
      </c>
      <c r="O457">
        <v>59.7</v>
      </c>
      <c r="P457">
        <v>42.96</v>
      </c>
    </row>
    <row r="458" spans="1:16" x14ac:dyDescent="0.25">
      <c r="A458" t="s">
        <v>86</v>
      </c>
      <c r="B458" t="s">
        <v>44</v>
      </c>
      <c r="C458">
        <v>1192000</v>
      </c>
      <c r="D458" t="s">
        <v>17</v>
      </c>
      <c r="E458">
        <v>2020</v>
      </c>
      <c r="F458">
        <v>736</v>
      </c>
      <c r="G458">
        <v>1</v>
      </c>
      <c r="H458">
        <v>33725</v>
      </c>
      <c r="I458">
        <v>693</v>
      </c>
      <c r="J458">
        <v>0</v>
      </c>
      <c r="K458">
        <v>0</v>
      </c>
      <c r="L458">
        <v>10.18</v>
      </c>
      <c r="M458">
        <v>94.44</v>
      </c>
      <c r="N458">
        <v>0.36</v>
      </c>
      <c r="O458">
        <v>59.7</v>
      </c>
      <c r="P458">
        <v>42.96</v>
      </c>
    </row>
    <row r="459" spans="1:16" x14ac:dyDescent="0.25">
      <c r="A459" t="s">
        <v>86</v>
      </c>
      <c r="B459" t="s">
        <v>44</v>
      </c>
      <c r="C459">
        <v>1192000</v>
      </c>
      <c r="D459" t="s">
        <v>18</v>
      </c>
      <c r="E459">
        <v>2020</v>
      </c>
      <c r="F459">
        <v>1103</v>
      </c>
      <c r="G459">
        <v>4</v>
      </c>
      <c r="H459">
        <v>37903</v>
      </c>
      <c r="I459">
        <v>1208</v>
      </c>
      <c r="J459">
        <v>0</v>
      </c>
      <c r="K459">
        <v>0</v>
      </c>
      <c r="L459">
        <v>10.18</v>
      </c>
      <c r="M459">
        <v>94.44</v>
      </c>
      <c r="N459">
        <v>0.36</v>
      </c>
      <c r="O459">
        <v>59.7</v>
      </c>
      <c r="P459">
        <v>42.96</v>
      </c>
    </row>
    <row r="460" spans="1:16" x14ac:dyDescent="0.25">
      <c r="A460" t="s">
        <v>86</v>
      </c>
      <c r="B460" t="s">
        <v>44</v>
      </c>
      <c r="C460">
        <v>1192000</v>
      </c>
      <c r="D460" t="s">
        <v>19</v>
      </c>
      <c r="E460">
        <v>2020</v>
      </c>
      <c r="F460">
        <v>379</v>
      </c>
      <c r="G460">
        <v>3</v>
      </c>
      <c r="H460">
        <v>29475</v>
      </c>
      <c r="I460">
        <v>599</v>
      </c>
      <c r="J460">
        <v>0</v>
      </c>
      <c r="K460">
        <v>0</v>
      </c>
      <c r="L460">
        <v>10.18</v>
      </c>
      <c r="M460">
        <v>94.44</v>
      </c>
      <c r="N460">
        <v>0.36</v>
      </c>
      <c r="O460">
        <v>59.7</v>
      </c>
      <c r="P460">
        <v>42.96</v>
      </c>
    </row>
    <row r="461" spans="1:16" x14ac:dyDescent="0.25">
      <c r="A461" t="s">
        <v>86</v>
      </c>
      <c r="B461" t="s">
        <v>44</v>
      </c>
      <c r="C461">
        <v>1192000</v>
      </c>
      <c r="D461" t="s">
        <v>20</v>
      </c>
      <c r="E461">
        <v>2021</v>
      </c>
      <c r="F461">
        <v>168</v>
      </c>
      <c r="G461">
        <v>1</v>
      </c>
      <c r="H461">
        <v>27709</v>
      </c>
      <c r="I461">
        <v>232</v>
      </c>
      <c r="J461">
        <v>9346</v>
      </c>
      <c r="K461">
        <v>0</v>
      </c>
      <c r="L461">
        <v>10.18</v>
      </c>
      <c r="M461">
        <v>94.44</v>
      </c>
      <c r="N461">
        <v>0.36</v>
      </c>
      <c r="O461">
        <v>59.7</v>
      </c>
      <c r="P461">
        <v>42.96</v>
      </c>
    </row>
    <row r="462" spans="1:16" x14ac:dyDescent="0.25">
      <c r="A462" t="s">
        <v>86</v>
      </c>
      <c r="B462" t="s">
        <v>44</v>
      </c>
      <c r="C462">
        <v>1192000</v>
      </c>
      <c r="D462" t="s">
        <v>21</v>
      </c>
      <c r="E462">
        <v>2021</v>
      </c>
      <c r="F462">
        <v>51</v>
      </c>
      <c r="G462">
        <v>1</v>
      </c>
      <c r="H462">
        <v>24757</v>
      </c>
      <c r="I462">
        <v>63</v>
      </c>
      <c r="J462">
        <v>12651</v>
      </c>
      <c r="K462">
        <v>5659</v>
      </c>
      <c r="L462">
        <v>10.18</v>
      </c>
      <c r="M462">
        <v>94.44</v>
      </c>
      <c r="N462">
        <v>0.36</v>
      </c>
      <c r="O462">
        <v>59.7</v>
      </c>
      <c r="P462">
        <v>42.96</v>
      </c>
    </row>
    <row r="463" spans="1:16" x14ac:dyDescent="0.25">
      <c r="A463" t="s">
        <v>86</v>
      </c>
      <c r="B463" t="s">
        <v>44</v>
      </c>
      <c r="C463">
        <v>1192000</v>
      </c>
      <c r="D463" t="s">
        <v>10</v>
      </c>
      <c r="E463">
        <v>2021</v>
      </c>
      <c r="F463">
        <v>50</v>
      </c>
      <c r="G463">
        <v>1</v>
      </c>
      <c r="H463">
        <v>20340</v>
      </c>
      <c r="I463">
        <v>41</v>
      </c>
      <c r="J463">
        <v>30862</v>
      </c>
      <c r="K463">
        <v>8148</v>
      </c>
      <c r="L463">
        <v>10.18</v>
      </c>
      <c r="M463">
        <v>94.44</v>
      </c>
      <c r="N463">
        <v>0.36</v>
      </c>
      <c r="O463">
        <v>59.7</v>
      </c>
      <c r="P463">
        <v>42.96</v>
      </c>
    </row>
    <row r="464" spans="1:16" x14ac:dyDescent="0.25">
      <c r="A464" t="s">
        <v>86</v>
      </c>
      <c r="B464" t="s">
        <v>44</v>
      </c>
      <c r="C464">
        <v>1192000</v>
      </c>
      <c r="D464" t="s">
        <v>11</v>
      </c>
      <c r="E464">
        <v>2021</v>
      </c>
      <c r="F464">
        <v>1546</v>
      </c>
      <c r="G464">
        <v>4</v>
      </c>
      <c r="H464">
        <v>51522</v>
      </c>
      <c r="I464">
        <v>492</v>
      </c>
      <c r="J464">
        <v>158504</v>
      </c>
      <c r="K464">
        <v>30926</v>
      </c>
      <c r="L464">
        <v>10.18</v>
      </c>
      <c r="M464">
        <v>94.44</v>
      </c>
      <c r="N464">
        <v>0.36</v>
      </c>
      <c r="O464">
        <v>59.7</v>
      </c>
      <c r="P464">
        <v>42.96</v>
      </c>
    </row>
    <row r="465" spans="1:16" x14ac:dyDescent="0.25">
      <c r="A465" t="s">
        <v>86</v>
      </c>
      <c r="B465" t="s">
        <v>44</v>
      </c>
      <c r="C465">
        <v>1192000</v>
      </c>
      <c r="D465" t="s">
        <v>12</v>
      </c>
      <c r="E465">
        <v>2021</v>
      </c>
      <c r="F465">
        <v>6068</v>
      </c>
      <c r="G465">
        <v>25</v>
      </c>
      <c r="H465">
        <v>85829</v>
      </c>
      <c r="I465">
        <v>4288</v>
      </c>
      <c r="J465">
        <v>52760</v>
      </c>
      <c r="K465">
        <v>6384</v>
      </c>
      <c r="L465">
        <v>10.18</v>
      </c>
      <c r="M465">
        <v>94.44</v>
      </c>
      <c r="N465">
        <v>0.36</v>
      </c>
      <c r="O465">
        <v>59.7</v>
      </c>
      <c r="P465">
        <v>42.96</v>
      </c>
    </row>
    <row r="466" spans="1:16" x14ac:dyDescent="0.25">
      <c r="A466" t="s">
        <v>86</v>
      </c>
      <c r="B466" t="s">
        <v>44</v>
      </c>
      <c r="C466">
        <v>1192000</v>
      </c>
      <c r="D466" t="s">
        <v>13</v>
      </c>
      <c r="E466">
        <v>2021</v>
      </c>
      <c r="F466">
        <v>7988</v>
      </c>
      <c r="G466">
        <v>53</v>
      </c>
      <c r="H466">
        <v>88689</v>
      </c>
      <c r="I466">
        <v>6974</v>
      </c>
      <c r="J466">
        <v>254563</v>
      </c>
      <c r="K466">
        <v>3252</v>
      </c>
      <c r="L466">
        <v>10.18</v>
      </c>
      <c r="M466">
        <v>94.44</v>
      </c>
      <c r="N466">
        <v>0.36</v>
      </c>
      <c r="O466">
        <v>59.7</v>
      </c>
      <c r="P466">
        <v>42.96</v>
      </c>
    </row>
    <row r="467" spans="1:16" x14ac:dyDescent="0.25">
      <c r="A467" t="s">
        <v>86</v>
      </c>
      <c r="B467" t="s">
        <v>44</v>
      </c>
      <c r="C467">
        <v>1192000</v>
      </c>
      <c r="D467" t="s">
        <v>14</v>
      </c>
      <c r="E467">
        <v>2021</v>
      </c>
      <c r="F467">
        <v>17989</v>
      </c>
      <c r="G467">
        <v>55</v>
      </c>
      <c r="H467">
        <v>137783</v>
      </c>
      <c r="I467">
        <v>10199</v>
      </c>
      <c r="J467">
        <v>125135</v>
      </c>
      <c r="K467">
        <v>142584</v>
      </c>
      <c r="L467">
        <v>10.18</v>
      </c>
      <c r="M467">
        <v>94.44</v>
      </c>
      <c r="N467">
        <v>0.36</v>
      </c>
      <c r="O467">
        <v>59.7</v>
      </c>
      <c r="P467">
        <v>42.96</v>
      </c>
    </row>
    <row r="468" spans="1:16" x14ac:dyDescent="0.25">
      <c r="A468" t="s">
        <v>86</v>
      </c>
      <c r="B468" t="s">
        <v>44</v>
      </c>
      <c r="C468">
        <v>1192000</v>
      </c>
      <c r="D468" t="s">
        <v>15</v>
      </c>
      <c r="E468">
        <v>2021</v>
      </c>
      <c r="F468">
        <v>21055</v>
      </c>
      <c r="G468">
        <v>69</v>
      </c>
      <c r="H468">
        <v>236631</v>
      </c>
      <c r="I468">
        <v>23783</v>
      </c>
      <c r="J468">
        <v>26452</v>
      </c>
      <c r="K468">
        <v>40521</v>
      </c>
      <c r="L468">
        <v>10.18</v>
      </c>
      <c r="M468">
        <v>94.44</v>
      </c>
      <c r="N468">
        <v>0.36</v>
      </c>
      <c r="O468">
        <v>59.7</v>
      </c>
      <c r="P468">
        <v>42.96</v>
      </c>
    </row>
    <row r="469" spans="1:16" x14ac:dyDescent="0.25">
      <c r="A469" t="s">
        <v>86</v>
      </c>
      <c r="B469" t="s">
        <v>44</v>
      </c>
      <c r="C469">
        <v>1192000</v>
      </c>
      <c r="D469" t="s">
        <v>16</v>
      </c>
      <c r="E469">
        <v>2021</v>
      </c>
      <c r="F469">
        <v>34541</v>
      </c>
      <c r="G469">
        <v>92</v>
      </c>
      <c r="H469">
        <v>237519</v>
      </c>
      <c r="I469">
        <v>27934</v>
      </c>
      <c r="J469">
        <v>26661</v>
      </c>
      <c r="K469">
        <v>203820</v>
      </c>
      <c r="L469">
        <v>10.18</v>
      </c>
      <c r="M469">
        <v>94.44</v>
      </c>
      <c r="N469">
        <v>0.36</v>
      </c>
      <c r="O469">
        <v>59.7</v>
      </c>
      <c r="P469">
        <v>42.96</v>
      </c>
    </row>
    <row r="470" spans="1:16" x14ac:dyDescent="0.25">
      <c r="A470" t="s">
        <v>86</v>
      </c>
      <c r="B470" t="s">
        <v>44</v>
      </c>
      <c r="C470">
        <v>1192000</v>
      </c>
      <c r="D470" t="s">
        <v>17</v>
      </c>
      <c r="E470">
        <v>2021</v>
      </c>
      <c r="F470">
        <v>27699</v>
      </c>
      <c r="G470">
        <v>123</v>
      </c>
      <c r="H470">
        <v>208071</v>
      </c>
      <c r="I470">
        <v>36508</v>
      </c>
      <c r="J470">
        <v>14663</v>
      </c>
      <c r="K470">
        <v>70735</v>
      </c>
      <c r="L470">
        <v>10.18</v>
      </c>
      <c r="M470">
        <v>94.44</v>
      </c>
      <c r="N470">
        <v>0.36</v>
      </c>
      <c r="O470">
        <v>59.7</v>
      </c>
      <c r="P470">
        <v>42.96</v>
      </c>
    </row>
    <row r="471" spans="1:16" x14ac:dyDescent="0.25">
      <c r="A471" t="s">
        <v>87</v>
      </c>
      <c r="B471" t="s">
        <v>45</v>
      </c>
      <c r="C471">
        <v>2150000</v>
      </c>
      <c r="D471" t="s">
        <v>11</v>
      </c>
      <c r="E471">
        <v>2020</v>
      </c>
      <c r="F471">
        <v>0</v>
      </c>
      <c r="G471">
        <v>0</v>
      </c>
      <c r="H471">
        <v>653</v>
      </c>
      <c r="I471">
        <v>0</v>
      </c>
      <c r="J471">
        <v>0</v>
      </c>
      <c r="K471">
        <v>0</v>
      </c>
      <c r="L471">
        <v>1.48</v>
      </c>
      <c r="M471">
        <v>93.91</v>
      </c>
      <c r="N471">
        <v>2.15</v>
      </c>
      <c r="O471">
        <v>33</v>
      </c>
      <c r="P471">
        <v>22.82</v>
      </c>
    </row>
    <row r="472" spans="1:16" x14ac:dyDescent="0.25">
      <c r="A472" t="s">
        <v>87</v>
      </c>
      <c r="B472" t="s">
        <v>45</v>
      </c>
      <c r="C472">
        <v>2150000</v>
      </c>
      <c r="D472" t="s">
        <v>12</v>
      </c>
      <c r="E472">
        <v>2020</v>
      </c>
      <c r="F472">
        <v>43</v>
      </c>
      <c r="G472">
        <v>0</v>
      </c>
      <c r="H472">
        <v>1923</v>
      </c>
      <c r="I472">
        <v>0</v>
      </c>
      <c r="J472">
        <v>0</v>
      </c>
      <c r="K472">
        <v>0</v>
      </c>
      <c r="L472">
        <v>1.48</v>
      </c>
      <c r="M472">
        <v>93.91</v>
      </c>
      <c r="N472">
        <v>2.15</v>
      </c>
      <c r="O472">
        <v>33</v>
      </c>
      <c r="P472">
        <v>22.82</v>
      </c>
    </row>
    <row r="473" spans="1:16" x14ac:dyDescent="0.25">
      <c r="A473" t="s">
        <v>87</v>
      </c>
      <c r="B473" t="s">
        <v>45</v>
      </c>
      <c r="C473">
        <v>2150000</v>
      </c>
      <c r="D473" t="s">
        <v>13</v>
      </c>
      <c r="E473">
        <v>2020</v>
      </c>
      <c r="F473">
        <v>416</v>
      </c>
      <c r="G473">
        <v>0</v>
      </c>
      <c r="H473">
        <v>13987</v>
      </c>
      <c r="I473">
        <v>168</v>
      </c>
      <c r="J473">
        <v>0</v>
      </c>
      <c r="K473">
        <v>0</v>
      </c>
      <c r="L473">
        <v>1.48</v>
      </c>
      <c r="M473">
        <v>93.91</v>
      </c>
      <c r="N473">
        <v>2.15</v>
      </c>
      <c r="O473">
        <v>33</v>
      </c>
      <c r="P473">
        <v>22.82</v>
      </c>
    </row>
    <row r="474" spans="1:16" x14ac:dyDescent="0.25">
      <c r="A474" t="s">
        <v>87</v>
      </c>
      <c r="B474" t="s">
        <v>45</v>
      </c>
      <c r="C474">
        <v>2150000</v>
      </c>
      <c r="D474" t="s">
        <v>14</v>
      </c>
      <c r="E474">
        <v>2020</v>
      </c>
      <c r="F474">
        <v>1234</v>
      </c>
      <c r="G474">
        <v>4</v>
      </c>
      <c r="H474">
        <v>21332</v>
      </c>
      <c r="I474">
        <v>467</v>
      </c>
      <c r="J474">
        <v>0</v>
      </c>
      <c r="K474">
        <v>0</v>
      </c>
      <c r="L474">
        <v>1.48</v>
      </c>
      <c r="M474">
        <v>93.91</v>
      </c>
      <c r="N474">
        <v>2.15</v>
      </c>
      <c r="O474">
        <v>33</v>
      </c>
      <c r="P474">
        <v>22.82</v>
      </c>
    </row>
    <row r="475" spans="1:16" x14ac:dyDescent="0.25">
      <c r="A475" t="s">
        <v>87</v>
      </c>
      <c r="B475" t="s">
        <v>45</v>
      </c>
      <c r="C475">
        <v>2150000</v>
      </c>
      <c r="D475" t="s">
        <v>15</v>
      </c>
      <c r="E475">
        <v>2020</v>
      </c>
      <c r="F475">
        <v>2257</v>
      </c>
      <c r="G475">
        <v>4</v>
      </c>
      <c r="H475">
        <v>22970</v>
      </c>
      <c r="I475">
        <v>2423</v>
      </c>
      <c r="J475">
        <v>0</v>
      </c>
      <c r="K475">
        <v>0</v>
      </c>
      <c r="L475">
        <v>1.48</v>
      </c>
      <c r="M475">
        <v>93.91</v>
      </c>
      <c r="N475">
        <v>2.15</v>
      </c>
      <c r="O475">
        <v>33</v>
      </c>
      <c r="P475">
        <v>22.82</v>
      </c>
    </row>
    <row r="476" spans="1:16" x14ac:dyDescent="0.25">
      <c r="A476" t="s">
        <v>87</v>
      </c>
      <c r="B476" t="s">
        <v>45</v>
      </c>
      <c r="C476">
        <v>2150000</v>
      </c>
      <c r="D476" t="s">
        <v>16</v>
      </c>
      <c r="E476">
        <v>2020</v>
      </c>
      <c r="F476">
        <v>2213</v>
      </c>
      <c r="G476">
        <v>4</v>
      </c>
      <c r="H476">
        <v>18848</v>
      </c>
      <c r="I476">
        <v>1967</v>
      </c>
      <c r="J476">
        <v>0</v>
      </c>
      <c r="K476">
        <v>0</v>
      </c>
      <c r="L476">
        <v>1.48</v>
      </c>
      <c r="M476">
        <v>93.91</v>
      </c>
      <c r="N476">
        <v>2.15</v>
      </c>
      <c r="O476">
        <v>33</v>
      </c>
      <c r="P476">
        <v>22.82</v>
      </c>
    </row>
    <row r="477" spans="1:16" x14ac:dyDescent="0.25">
      <c r="A477" t="s">
        <v>87</v>
      </c>
      <c r="B477" t="s">
        <v>45</v>
      </c>
      <c r="C477">
        <v>2150000</v>
      </c>
      <c r="D477" t="s">
        <v>17</v>
      </c>
      <c r="E477">
        <v>2020</v>
      </c>
      <c r="F477">
        <v>2884</v>
      </c>
      <c r="G477">
        <v>27</v>
      </c>
      <c r="H477">
        <v>18558</v>
      </c>
      <c r="I477">
        <v>2350</v>
      </c>
      <c r="J477">
        <v>0</v>
      </c>
      <c r="K477">
        <v>0</v>
      </c>
      <c r="L477">
        <v>1.48</v>
      </c>
      <c r="M477">
        <v>93.91</v>
      </c>
      <c r="N477">
        <v>2.15</v>
      </c>
      <c r="O477">
        <v>33</v>
      </c>
      <c r="P477">
        <v>22.82</v>
      </c>
    </row>
    <row r="478" spans="1:16" x14ac:dyDescent="0.25">
      <c r="A478" t="s">
        <v>87</v>
      </c>
      <c r="B478" t="s">
        <v>45</v>
      </c>
      <c r="C478">
        <v>2150000</v>
      </c>
      <c r="D478" t="s">
        <v>18</v>
      </c>
      <c r="E478">
        <v>2020</v>
      </c>
      <c r="F478">
        <v>2139</v>
      </c>
      <c r="G478">
        <v>25</v>
      </c>
      <c r="H478">
        <v>14775</v>
      </c>
      <c r="I478">
        <v>2711</v>
      </c>
      <c r="J478">
        <v>0</v>
      </c>
      <c r="K478">
        <v>0</v>
      </c>
      <c r="L478">
        <v>1.48</v>
      </c>
      <c r="M478">
        <v>93.91</v>
      </c>
      <c r="N478">
        <v>2.15</v>
      </c>
      <c r="O478">
        <v>33</v>
      </c>
      <c r="P478">
        <v>22.82</v>
      </c>
    </row>
    <row r="479" spans="1:16" x14ac:dyDescent="0.25">
      <c r="A479" t="s">
        <v>87</v>
      </c>
      <c r="B479" t="s">
        <v>45</v>
      </c>
      <c r="C479">
        <v>2150000</v>
      </c>
      <c r="D479" t="s">
        <v>19</v>
      </c>
      <c r="E479">
        <v>2020</v>
      </c>
      <c r="F479">
        <v>741</v>
      </c>
      <c r="G479">
        <v>15</v>
      </c>
      <c r="H479">
        <v>7200</v>
      </c>
      <c r="I479">
        <v>1428</v>
      </c>
      <c r="J479">
        <v>0</v>
      </c>
      <c r="K479">
        <v>0</v>
      </c>
      <c r="L479">
        <v>1.48</v>
      </c>
      <c r="M479">
        <v>93.91</v>
      </c>
      <c r="N479">
        <v>2.15</v>
      </c>
      <c r="O479">
        <v>33</v>
      </c>
      <c r="P479">
        <v>22.82</v>
      </c>
    </row>
    <row r="480" spans="1:16" x14ac:dyDescent="0.25">
      <c r="A480" t="s">
        <v>87</v>
      </c>
      <c r="B480" t="s">
        <v>45</v>
      </c>
      <c r="C480">
        <v>2150000</v>
      </c>
      <c r="D480" t="s">
        <v>20</v>
      </c>
      <c r="E480">
        <v>2021</v>
      </c>
      <c r="F480">
        <v>167</v>
      </c>
      <c r="G480">
        <v>9</v>
      </c>
      <c r="H480">
        <v>4699</v>
      </c>
      <c r="I480">
        <v>292</v>
      </c>
      <c r="J480">
        <v>3993</v>
      </c>
      <c r="K480">
        <v>0</v>
      </c>
      <c r="L480">
        <v>1.48</v>
      </c>
      <c r="M480">
        <v>93.91</v>
      </c>
      <c r="N480">
        <v>2.15</v>
      </c>
      <c r="O480">
        <v>33</v>
      </c>
      <c r="P480">
        <v>22.82</v>
      </c>
    </row>
    <row r="481" spans="1:16" x14ac:dyDescent="0.25">
      <c r="A481" t="s">
        <v>87</v>
      </c>
      <c r="B481" t="s">
        <v>45</v>
      </c>
      <c r="C481">
        <v>2150000</v>
      </c>
      <c r="D481" t="s">
        <v>21</v>
      </c>
      <c r="E481">
        <v>2021</v>
      </c>
      <c r="F481">
        <v>106</v>
      </c>
      <c r="G481">
        <v>3</v>
      </c>
      <c r="H481">
        <v>5320</v>
      </c>
      <c r="I481">
        <v>143</v>
      </c>
      <c r="J481">
        <v>25813</v>
      </c>
      <c r="K481">
        <v>5497</v>
      </c>
      <c r="L481">
        <v>1.48</v>
      </c>
      <c r="M481">
        <v>93.91</v>
      </c>
      <c r="N481">
        <v>2.15</v>
      </c>
      <c r="O481">
        <v>33</v>
      </c>
      <c r="P481">
        <v>22.82</v>
      </c>
    </row>
    <row r="482" spans="1:16" x14ac:dyDescent="0.25">
      <c r="A482" t="s">
        <v>87</v>
      </c>
      <c r="B482" t="s">
        <v>45</v>
      </c>
      <c r="C482">
        <v>2150000</v>
      </c>
      <c r="D482" t="s">
        <v>10</v>
      </c>
      <c r="E482">
        <v>2021</v>
      </c>
      <c r="F482">
        <v>140</v>
      </c>
      <c r="G482">
        <v>0</v>
      </c>
      <c r="H482">
        <v>6096</v>
      </c>
      <c r="I482">
        <v>31</v>
      </c>
      <c r="J482">
        <v>33667</v>
      </c>
      <c r="K482">
        <v>18277</v>
      </c>
      <c r="L482">
        <v>1.48</v>
      </c>
      <c r="M482">
        <v>93.91</v>
      </c>
      <c r="N482">
        <v>2.15</v>
      </c>
      <c r="O482">
        <v>33</v>
      </c>
      <c r="P482">
        <v>22.82</v>
      </c>
    </row>
    <row r="483" spans="1:16" x14ac:dyDescent="0.25">
      <c r="A483" t="s">
        <v>87</v>
      </c>
      <c r="B483" t="s">
        <v>45</v>
      </c>
      <c r="C483">
        <v>2150000</v>
      </c>
      <c r="D483" t="s">
        <v>11</v>
      </c>
      <c r="E483">
        <v>2021</v>
      </c>
      <c r="F483">
        <v>1636</v>
      </c>
      <c r="G483">
        <v>13</v>
      </c>
      <c r="H483">
        <v>10576</v>
      </c>
      <c r="I483">
        <v>244</v>
      </c>
      <c r="J483">
        <v>95126</v>
      </c>
      <c r="K483">
        <v>16441</v>
      </c>
      <c r="L483">
        <v>1.48</v>
      </c>
      <c r="M483">
        <v>93.91</v>
      </c>
      <c r="N483">
        <v>2.15</v>
      </c>
      <c r="O483">
        <v>33</v>
      </c>
      <c r="P483">
        <v>22.82</v>
      </c>
    </row>
    <row r="484" spans="1:16" x14ac:dyDescent="0.25">
      <c r="A484" t="s">
        <v>87</v>
      </c>
      <c r="B484" t="s">
        <v>45</v>
      </c>
      <c r="C484">
        <v>2150000</v>
      </c>
      <c r="D484" t="s">
        <v>12</v>
      </c>
      <c r="E484">
        <v>2021</v>
      </c>
      <c r="F484">
        <v>7704</v>
      </c>
      <c r="G484">
        <v>259</v>
      </c>
      <c r="H484">
        <v>45316</v>
      </c>
      <c r="I484">
        <v>3514</v>
      </c>
      <c r="J484">
        <v>58371</v>
      </c>
      <c r="K484">
        <v>11727</v>
      </c>
      <c r="L484">
        <v>1.48</v>
      </c>
      <c r="M484">
        <v>93.91</v>
      </c>
      <c r="N484">
        <v>2.15</v>
      </c>
      <c r="O484">
        <v>33</v>
      </c>
      <c r="P484">
        <v>22.82</v>
      </c>
    </row>
    <row r="485" spans="1:16" x14ac:dyDescent="0.25">
      <c r="A485" t="s">
        <v>87</v>
      </c>
      <c r="B485" t="s">
        <v>45</v>
      </c>
      <c r="C485">
        <v>2150000</v>
      </c>
      <c r="D485" t="s">
        <v>13</v>
      </c>
      <c r="E485">
        <v>2021</v>
      </c>
      <c r="F485">
        <v>3559</v>
      </c>
      <c r="G485">
        <v>132</v>
      </c>
      <c r="H485">
        <v>34422</v>
      </c>
      <c r="I485">
        <v>6961</v>
      </c>
      <c r="J485">
        <v>223374</v>
      </c>
      <c r="K485">
        <v>7932</v>
      </c>
      <c r="L485">
        <v>1.48</v>
      </c>
      <c r="M485">
        <v>93.91</v>
      </c>
      <c r="N485">
        <v>2.15</v>
      </c>
      <c r="O485">
        <v>33</v>
      </c>
      <c r="P485">
        <v>22.82</v>
      </c>
    </row>
    <row r="486" spans="1:16" x14ac:dyDescent="0.25">
      <c r="A486" t="s">
        <v>87</v>
      </c>
      <c r="B486" t="s">
        <v>45</v>
      </c>
      <c r="C486">
        <v>2150000</v>
      </c>
      <c r="D486" t="s">
        <v>14</v>
      </c>
      <c r="E486">
        <v>2021</v>
      </c>
      <c r="F486">
        <v>2633</v>
      </c>
      <c r="G486">
        <v>71</v>
      </c>
      <c r="H486">
        <v>37028</v>
      </c>
      <c r="I486">
        <v>2494</v>
      </c>
      <c r="J486">
        <v>176870</v>
      </c>
      <c r="K486">
        <v>89359</v>
      </c>
      <c r="L486">
        <v>1.48</v>
      </c>
      <c r="M486">
        <v>93.91</v>
      </c>
      <c r="N486">
        <v>2.15</v>
      </c>
      <c r="O486">
        <v>33</v>
      </c>
      <c r="P486">
        <v>22.82</v>
      </c>
    </row>
    <row r="487" spans="1:16" x14ac:dyDescent="0.25">
      <c r="A487" t="s">
        <v>87</v>
      </c>
      <c r="B487" t="s">
        <v>45</v>
      </c>
      <c r="C487">
        <v>2150000</v>
      </c>
      <c r="D487" t="s">
        <v>15</v>
      </c>
      <c r="E487">
        <v>2021</v>
      </c>
      <c r="F487">
        <v>2211</v>
      </c>
      <c r="G487">
        <v>54</v>
      </c>
      <c r="H487">
        <v>57206</v>
      </c>
      <c r="I487">
        <v>2569</v>
      </c>
      <c r="J487">
        <v>37823</v>
      </c>
      <c r="K487">
        <v>52665</v>
      </c>
      <c r="L487">
        <v>1.48</v>
      </c>
      <c r="M487">
        <v>93.91</v>
      </c>
      <c r="N487">
        <v>2.15</v>
      </c>
      <c r="O487">
        <v>33</v>
      </c>
      <c r="P487">
        <v>22.82</v>
      </c>
    </row>
    <row r="488" spans="1:16" x14ac:dyDescent="0.25">
      <c r="A488" t="s">
        <v>87</v>
      </c>
      <c r="B488" t="s">
        <v>45</v>
      </c>
      <c r="C488">
        <v>2150000</v>
      </c>
      <c r="D488" t="s">
        <v>16</v>
      </c>
      <c r="E488">
        <v>2021</v>
      </c>
      <c r="F488">
        <v>1161</v>
      </c>
      <c r="G488">
        <v>45</v>
      </c>
      <c r="H488">
        <v>51586</v>
      </c>
      <c r="I488">
        <v>1465</v>
      </c>
      <c r="J488">
        <v>31871</v>
      </c>
      <c r="K488">
        <v>164887</v>
      </c>
      <c r="L488">
        <v>1.48</v>
      </c>
      <c r="M488">
        <v>93.91</v>
      </c>
      <c r="N488">
        <v>2.15</v>
      </c>
      <c r="O488">
        <v>33</v>
      </c>
      <c r="P488">
        <v>22.82</v>
      </c>
    </row>
    <row r="489" spans="1:16" x14ac:dyDescent="0.25">
      <c r="A489" t="s">
        <v>87</v>
      </c>
      <c r="B489" t="s">
        <v>45</v>
      </c>
      <c r="C489">
        <v>2150000</v>
      </c>
      <c r="D489" t="s">
        <v>17</v>
      </c>
      <c r="E489">
        <v>2021</v>
      </c>
      <c r="F489">
        <v>598</v>
      </c>
      <c r="G489">
        <v>20</v>
      </c>
      <c r="H489">
        <v>22921</v>
      </c>
      <c r="I489">
        <v>677</v>
      </c>
      <c r="J489">
        <v>22645</v>
      </c>
      <c r="K489">
        <v>123878</v>
      </c>
      <c r="L489">
        <v>1.48</v>
      </c>
      <c r="M489">
        <v>93.91</v>
      </c>
      <c r="N489">
        <v>2.15</v>
      </c>
      <c r="O489">
        <v>33</v>
      </c>
      <c r="P489">
        <v>22.82</v>
      </c>
    </row>
    <row r="490" spans="1:16" x14ac:dyDescent="0.25">
      <c r="A490" t="s">
        <v>88</v>
      </c>
      <c r="B490" t="s">
        <v>46</v>
      </c>
      <c r="C490">
        <v>43671000</v>
      </c>
      <c r="D490" t="s">
        <v>10</v>
      </c>
      <c r="E490">
        <v>2020</v>
      </c>
      <c r="F490">
        <v>4</v>
      </c>
      <c r="G490">
        <v>0</v>
      </c>
      <c r="H490">
        <v>0</v>
      </c>
      <c r="I490">
        <v>0</v>
      </c>
      <c r="J490">
        <v>0</v>
      </c>
      <c r="K490">
        <v>0</v>
      </c>
      <c r="L490">
        <v>2.38</v>
      </c>
      <c r="M490">
        <v>98.82</v>
      </c>
      <c r="N490">
        <v>0.81</v>
      </c>
      <c r="O490">
        <v>58.93</v>
      </c>
      <c r="P490">
        <v>26.47</v>
      </c>
    </row>
    <row r="491" spans="1:16" x14ac:dyDescent="0.25">
      <c r="A491" t="s">
        <v>88</v>
      </c>
      <c r="B491" t="s">
        <v>46</v>
      </c>
      <c r="C491">
        <v>43671000</v>
      </c>
      <c r="D491" t="s">
        <v>11</v>
      </c>
      <c r="E491">
        <v>2020</v>
      </c>
      <c r="F491">
        <v>139</v>
      </c>
      <c r="G491">
        <v>1</v>
      </c>
      <c r="H491">
        <v>31696</v>
      </c>
      <c r="I491">
        <v>41</v>
      </c>
      <c r="J491">
        <v>0</v>
      </c>
      <c r="K491">
        <v>0</v>
      </c>
      <c r="L491">
        <v>2.38</v>
      </c>
      <c r="M491">
        <v>98.82</v>
      </c>
      <c r="N491">
        <v>0.81</v>
      </c>
      <c r="O491">
        <v>58.93</v>
      </c>
      <c r="P491">
        <v>26.47</v>
      </c>
    </row>
    <row r="492" spans="1:16" x14ac:dyDescent="0.25">
      <c r="A492" t="s">
        <v>88</v>
      </c>
      <c r="B492" t="s">
        <v>46</v>
      </c>
      <c r="C492">
        <v>43671000</v>
      </c>
      <c r="D492" t="s">
        <v>12</v>
      </c>
      <c r="E492">
        <v>2020</v>
      </c>
      <c r="F492">
        <v>1805</v>
      </c>
      <c r="G492">
        <v>8</v>
      </c>
      <c r="H492">
        <v>120435</v>
      </c>
      <c r="I492">
        <v>1085</v>
      </c>
      <c r="J492">
        <v>0</v>
      </c>
      <c r="K492">
        <v>0</v>
      </c>
      <c r="L492">
        <v>2.38</v>
      </c>
      <c r="M492">
        <v>98.82</v>
      </c>
      <c r="N492">
        <v>0.81</v>
      </c>
      <c r="O492">
        <v>58.93</v>
      </c>
      <c r="P492">
        <v>26.47</v>
      </c>
    </row>
    <row r="493" spans="1:16" x14ac:dyDescent="0.25">
      <c r="A493" t="s">
        <v>88</v>
      </c>
      <c r="B493" t="s">
        <v>46</v>
      </c>
      <c r="C493">
        <v>43671000</v>
      </c>
      <c r="D493" t="s">
        <v>13</v>
      </c>
      <c r="E493">
        <v>2020</v>
      </c>
      <c r="F493">
        <v>5117</v>
      </c>
      <c r="G493">
        <v>23</v>
      </c>
      <c r="H493">
        <v>113300</v>
      </c>
      <c r="I493">
        <v>4063</v>
      </c>
      <c r="J493">
        <v>0</v>
      </c>
      <c r="K493">
        <v>0</v>
      </c>
      <c r="L493">
        <v>2.38</v>
      </c>
      <c r="M493">
        <v>98.82</v>
      </c>
      <c r="N493">
        <v>0.81</v>
      </c>
      <c r="O493">
        <v>58.93</v>
      </c>
      <c r="P493">
        <v>26.47</v>
      </c>
    </row>
    <row r="494" spans="1:16" x14ac:dyDescent="0.25">
      <c r="A494" t="s">
        <v>88</v>
      </c>
      <c r="B494" t="s">
        <v>46</v>
      </c>
      <c r="C494">
        <v>43671000</v>
      </c>
      <c r="D494" t="s">
        <v>14</v>
      </c>
      <c r="E494">
        <v>2020</v>
      </c>
      <c r="F494">
        <v>24812</v>
      </c>
      <c r="G494">
        <v>182</v>
      </c>
      <c r="H494">
        <v>249142</v>
      </c>
      <c r="I494">
        <v>15329</v>
      </c>
      <c r="J494">
        <v>0</v>
      </c>
      <c r="K494">
        <v>0</v>
      </c>
      <c r="L494">
        <v>2.38</v>
      </c>
      <c r="M494">
        <v>98.82</v>
      </c>
      <c r="N494">
        <v>0.81</v>
      </c>
      <c r="O494">
        <v>58.93</v>
      </c>
      <c r="P494">
        <v>26.47</v>
      </c>
    </row>
    <row r="495" spans="1:16" x14ac:dyDescent="0.25">
      <c r="A495" t="s">
        <v>88</v>
      </c>
      <c r="B495" t="s">
        <v>46</v>
      </c>
      <c r="C495">
        <v>43671000</v>
      </c>
      <c r="D495" t="s">
        <v>15</v>
      </c>
      <c r="E495">
        <v>2020</v>
      </c>
      <c r="F495">
        <v>71659</v>
      </c>
      <c r="G495">
        <v>331</v>
      </c>
      <c r="H495">
        <v>1274860</v>
      </c>
      <c r="I495">
        <v>56768</v>
      </c>
      <c r="J495">
        <v>0</v>
      </c>
      <c r="K495">
        <v>0</v>
      </c>
      <c r="L495">
        <v>2.38</v>
      </c>
      <c r="M495">
        <v>98.82</v>
      </c>
      <c r="N495">
        <v>0.81</v>
      </c>
      <c r="O495">
        <v>58.93</v>
      </c>
      <c r="P495">
        <v>26.47</v>
      </c>
    </row>
    <row r="496" spans="1:16" x14ac:dyDescent="0.25">
      <c r="A496" t="s">
        <v>88</v>
      </c>
      <c r="B496" t="s">
        <v>46</v>
      </c>
      <c r="C496">
        <v>43671000</v>
      </c>
      <c r="D496" t="s">
        <v>16</v>
      </c>
      <c r="E496">
        <v>2020</v>
      </c>
      <c r="F496">
        <v>115583</v>
      </c>
      <c r="G496">
        <v>350</v>
      </c>
      <c r="H496">
        <v>1461566</v>
      </c>
      <c r="I496">
        <v>108414</v>
      </c>
      <c r="J496">
        <v>0</v>
      </c>
      <c r="K496">
        <v>0</v>
      </c>
      <c r="L496">
        <v>2.38</v>
      </c>
      <c r="M496">
        <v>98.82</v>
      </c>
      <c r="N496">
        <v>0.81</v>
      </c>
      <c r="O496">
        <v>58.93</v>
      </c>
      <c r="P496">
        <v>26.47</v>
      </c>
    </row>
    <row r="497" spans="1:16" x14ac:dyDescent="0.25">
      <c r="A497" t="s">
        <v>88</v>
      </c>
      <c r="B497" t="s">
        <v>46</v>
      </c>
      <c r="C497">
        <v>43671000</v>
      </c>
      <c r="D497" t="s">
        <v>17</v>
      </c>
      <c r="E497">
        <v>2020</v>
      </c>
      <c r="F497">
        <v>70997</v>
      </c>
      <c r="G497">
        <v>478</v>
      </c>
      <c r="H497">
        <v>1304816</v>
      </c>
      <c r="I497">
        <v>90049</v>
      </c>
      <c r="J497">
        <v>0</v>
      </c>
      <c r="K497">
        <v>0</v>
      </c>
      <c r="L497">
        <v>2.38</v>
      </c>
      <c r="M497">
        <v>98.82</v>
      </c>
      <c r="N497">
        <v>0.81</v>
      </c>
      <c r="O497">
        <v>58.93</v>
      </c>
      <c r="P497">
        <v>26.47</v>
      </c>
    </row>
    <row r="498" spans="1:16" x14ac:dyDescent="0.25">
      <c r="A498" t="s">
        <v>88</v>
      </c>
      <c r="B498" t="s">
        <v>46</v>
      </c>
      <c r="C498">
        <v>43671000</v>
      </c>
      <c r="D498" t="s">
        <v>18</v>
      </c>
      <c r="E498">
        <v>2020</v>
      </c>
      <c r="F498">
        <v>28609</v>
      </c>
      <c r="G498">
        <v>419</v>
      </c>
      <c r="H498">
        <v>1348755</v>
      </c>
      <c r="I498">
        <v>36316</v>
      </c>
      <c r="J498">
        <v>0</v>
      </c>
      <c r="K498">
        <v>0</v>
      </c>
      <c r="L498">
        <v>2.38</v>
      </c>
      <c r="M498">
        <v>98.82</v>
      </c>
      <c r="N498">
        <v>0.81</v>
      </c>
      <c r="O498">
        <v>58.93</v>
      </c>
      <c r="P498">
        <v>26.47</v>
      </c>
    </row>
    <row r="499" spans="1:16" x14ac:dyDescent="0.25">
      <c r="A499" t="s">
        <v>88</v>
      </c>
      <c r="B499" t="s">
        <v>46</v>
      </c>
      <c r="C499">
        <v>43671000</v>
      </c>
      <c r="D499" t="s">
        <v>19</v>
      </c>
      <c r="E499">
        <v>2020</v>
      </c>
      <c r="F499">
        <v>10896</v>
      </c>
      <c r="G499">
        <v>134</v>
      </c>
      <c r="H499">
        <v>1042395</v>
      </c>
      <c r="I499">
        <v>13367</v>
      </c>
      <c r="J499">
        <v>0</v>
      </c>
      <c r="K499">
        <v>0</v>
      </c>
      <c r="L499">
        <v>2.38</v>
      </c>
      <c r="M499">
        <v>98.82</v>
      </c>
      <c r="N499">
        <v>0.81</v>
      </c>
      <c r="O499">
        <v>58.93</v>
      </c>
      <c r="P499">
        <v>26.47</v>
      </c>
    </row>
    <row r="500" spans="1:16" x14ac:dyDescent="0.25">
      <c r="A500" t="s">
        <v>88</v>
      </c>
      <c r="B500" t="s">
        <v>46</v>
      </c>
      <c r="C500">
        <v>43671000</v>
      </c>
      <c r="D500" t="s">
        <v>20</v>
      </c>
      <c r="E500">
        <v>2021</v>
      </c>
      <c r="F500">
        <v>5451</v>
      </c>
      <c r="G500">
        <v>33</v>
      </c>
      <c r="H500">
        <v>762641</v>
      </c>
      <c r="I500">
        <v>6671</v>
      </c>
      <c r="J500">
        <v>206424</v>
      </c>
      <c r="K500">
        <v>0</v>
      </c>
      <c r="L500">
        <v>2.38</v>
      </c>
      <c r="M500">
        <v>98.82</v>
      </c>
      <c r="N500">
        <v>0.81</v>
      </c>
      <c r="O500">
        <v>58.93</v>
      </c>
      <c r="P500">
        <v>26.47</v>
      </c>
    </row>
    <row r="501" spans="1:16" x14ac:dyDescent="0.25">
      <c r="A501" t="s">
        <v>88</v>
      </c>
      <c r="B501" t="s">
        <v>46</v>
      </c>
      <c r="C501">
        <v>43671000</v>
      </c>
      <c r="D501" t="s">
        <v>21</v>
      </c>
      <c r="E501">
        <v>2021</v>
      </c>
      <c r="F501">
        <v>2119</v>
      </c>
      <c r="G501">
        <v>10</v>
      </c>
      <c r="H501">
        <v>612035</v>
      </c>
      <c r="I501">
        <v>2468</v>
      </c>
      <c r="J501">
        <v>254130</v>
      </c>
      <c r="K501">
        <v>158267</v>
      </c>
      <c r="L501">
        <v>2.38</v>
      </c>
      <c r="M501">
        <v>98.82</v>
      </c>
      <c r="N501">
        <v>0.81</v>
      </c>
      <c r="O501">
        <v>58.93</v>
      </c>
      <c r="P501">
        <v>26.47</v>
      </c>
    </row>
    <row r="502" spans="1:16" x14ac:dyDescent="0.25">
      <c r="A502" t="s">
        <v>88</v>
      </c>
      <c r="B502" t="s">
        <v>46</v>
      </c>
      <c r="C502">
        <v>43671000</v>
      </c>
      <c r="D502" t="s">
        <v>10</v>
      </c>
      <c r="E502">
        <v>2021</v>
      </c>
      <c r="F502">
        <v>3726</v>
      </c>
      <c r="G502">
        <v>5</v>
      </c>
      <c r="H502">
        <v>722331</v>
      </c>
      <c r="I502">
        <v>2520</v>
      </c>
      <c r="J502">
        <v>1538793</v>
      </c>
      <c r="K502">
        <v>253407</v>
      </c>
      <c r="L502">
        <v>2.38</v>
      </c>
      <c r="M502">
        <v>98.82</v>
      </c>
      <c r="N502">
        <v>0.81</v>
      </c>
      <c r="O502">
        <v>58.93</v>
      </c>
      <c r="P502">
        <v>26.47</v>
      </c>
    </row>
    <row r="503" spans="1:16" x14ac:dyDescent="0.25">
      <c r="A503" t="s">
        <v>88</v>
      </c>
      <c r="B503" t="s">
        <v>46</v>
      </c>
      <c r="C503">
        <v>43671000</v>
      </c>
      <c r="D503" t="s">
        <v>11</v>
      </c>
      <c r="E503">
        <v>2021</v>
      </c>
      <c r="F503">
        <v>103277</v>
      </c>
      <c r="G503">
        <v>122</v>
      </c>
      <c r="H503">
        <v>1042684</v>
      </c>
      <c r="I503">
        <v>48323</v>
      </c>
      <c r="J503">
        <v>2929484</v>
      </c>
      <c r="K503">
        <v>517226</v>
      </c>
      <c r="L503">
        <v>2.38</v>
      </c>
      <c r="M503">
        <v>98.82</v>
      </c>
      <c r="N503">
        <v>0.81</v>
      </c>
      <c r="O503">
        <v>58.93</v>
      </c>
      <c r="P503">
        <v>26.47</v>
      </c>
    </row>
    <row r="504" spans="1:16" x14ac:dyDescent="0.25">
      <c r="A504" t="s">
        <v>88</v>
      </c>
      <c r="B504" t="s">
        <v>46</v>
      </c>
      <c r="C504">
        <v>43671000</v>
      </c>
      <c r="D504" t="s">
        <v>12</v>
      </c>
      <c r="E504">
        <v>2021</v>
      </c>
      <c r="F504">
        <v>320803</v>
      </c>
      <c r="G504">
        <v>711</v>
      </c>
      <c r="H504">
        <v>1686416</v>
      </c>
      <c r="I504">
        <v>295518</v>
      </c>
      <c r="J504">
        <v>1450097</v>
      </c>
      <c r="K504">
        <v>548193</v>
      </c>
      <c r="L504">
        <v>2.38</v>
      </c>
      <c r="M504">
        <v>98.82</v>
      </c>
      <c r="N504">
        <v>0.81</v>
      </c>
      <c r="O504">
        <v>58.93</v>
      </c>
      <c r="P504">
        <v>26.47</v>
      </c>
    </row>
    <row r="505" spans="1:16" x14ac:dyDescent="0.25">
      <c r="A505" t="s">
        <v>88</v>
      </c>
      <c r="B505" t="s">
        <v>46</v>
      </c>
      <c r="C505">
        <v>43671000</v>
      </c>
      <c r="D505" t="s">
        <v>13</v>
      </c>
      <c r="E505">
        <v>2021</v>
      </c>
      <c r="F505">
        <v>144803</v>
      </c>
      <c r="G505">
        <v>1264</v>
      </c>
      <c r="H505">
        <v>1986798</v>
      </c>
      <c r="I505">
        <v>196608</v>
      </c>
      <c r="J505">
        <v>3489351</v>
      </c>
      <c r="K505">
        <v>671156</v>
      </c>
      <c r="L505">
        <v>2.38</v>
      </c>
      <c r="M505">
        <v>98.82</v>
      </c>
      <c r="N505">
        <v>0.81</v>
      </c>
      <c r="O505">
        <v>58.93</v>
      </c>
      <c r="P505">
        <v>26.47</v>
      </c>
    </row>
    <row r="506" spans="1:16" x14ac:dyDescent="0.25">
      <c r="A506" t="s">
        <v>88</v>
      </c>
      <c r="B506" t="s">
        <v>46</v>
      </c>
      <c r="C506">
        <v>43671000</v>
      </c>
      <c r="D506" t="s">
        <v>14</v>
      </c>
      <c r="E506">
        <v>2021</v>
      </c>
      <c r="F506">
        <v>67468</v>
      </c>
      <c r="G506">
        <v>1884</v>
      </c>
      <c r="H506">
        <v>2262807</v>
      </c>
      <c r="I506">
        <v>79288</v>
      </c>
      <c r="J506">
        <v>2838041</v>
      </c>
      <c r="K506">
        <v>1768317</v>
      </c>
      <c r="L506">
        <v>2.38</v>
      </c>
      <c r="M506">
        <v>98.82</v>
      </c>
      <c r="N506">
        <v>0.81</v>
      </c>
      <c r="O506">
        <v>58.93</v>
      </c>
      <c r="P506">
        <v>26.47</v>
      </c>
    </row>
    <row r="507" spans="1:16" x14ac:dyDescent="0.25">
      <c r="A507" t="s">
        <v>88</v>
      </c>
      <c r="B507" t="s">
        <v>46</v>
      </c>
      <c r="C507">
        <v>43671000</v>
      </c>
      <c r="D507" t="s">
        <v>15</v>
      </c>
      <c r="E507">
        <v>2021</v>
      </c>
      <c r="F507">
        <v>30482</v>
      </c>
      <c r="G507">
        <v>2067</v>
      </c>
      <c r="H507">
        <v>2046955</v>
      </c>
      <c r="I507">
        <v>36407</v>
      </c>
      <c r="J507">
        <v>4179156</v>
      </c>
      <c r="K507">
        <v>1506533</v>
      </c>
      <c r="L507">
        <v>2.38</v>
      </c>
      <c r="M507">
        <v>98.82</v>
      </c>
      <c r="N507">
        <v>0.81</v>
      </c>
      <c r="O507">
        <v>58.93</v>
      </c>
      <c r="P507">
        <v>26.47</v>
      </c>
    </row>
    <row r="508" spans="1:16" x14ac:dyDescent="0.25">
      <c r="A508" t="s">
        <v>88</v>
      </c>
      <c r="B508" t="s">
        <v>46</v>
      </c>
      <c r="C508">
        <v>43671000</v>
      </c>
      <c r="D508" t="s">
        <v>16</v>
      </c>
      <c r="E508">
        <v>2021</v>
      </c>
      <c r="F508">
        <v>18726</v>
      </c>
      <c r="G508">
        <v>229</v>
      </c>
      <c r="H508">
        <v>1899154</v>
      </c>
      <c r="I508">
        <v>19907</v>
      </c>
      <c r="J508">
        <v>5347740</v>
      </c>
      <c r="K508">
        <v>3102061</v>
      </c>
      <c r="L508">
        <v>2.38</v>
      </c>
      <c r="M508">
        <v>98.82</v>
      </c>
      <c r="N508">
        <v>0.81</v>
      </c>
      <c r="O508">
        <v>58.93</v>
      </c>
      <c r="P508">
        <v>26.47</v>
      </c>
    </row>
    <row r="509" spans="1:16" x14ac:dyDescent="0.25">
      <c r="A509" t="s">
        <v>88</v>
      </c>
      <c r="B509" t="s">
        <v>46</v>
      </c>
      <c r="C509">
        <v>43671000</v>
      </c>
      <c r="D509" t="s">
        <v>17</v>
      </c>
      <c r="E509">
        <v>2021</v>
      </c>
      <c r="F509">
        <v>14981</v>
      </c>
      <c r="G509">
        <v>135</v>
      </c>
      <c r="H509">
        <v>2025557</v>
      </c>
      <c r="I509">
        <v>16005</v>
      </c>
      <c r="J509">
        <v>3503425</v>
      </c>
      <c r="K509">
        <v>3035752</v>
      </c>
      <c r="L509">
        <v>2.38</v>
      </c>
      <c r="M509">
        <v>98.82</v>
      </c>
      <c r="N509">
        <v>0.81</v>
      </c>
      <c r="O509">
        <v>58.93</v>
      </c>
      <c r="P509">
        <v>26.47</v>
      </c>
    </row>
    <row r="510" spans="1:16" x14ac:dyDescent="0.25">
      <c r="A510" t="s">
        <v>90</v>
      </c>
      <c r="B510" t="s">
        <v>47</v>
      </c>
      <c r="C510">
        <v>29859000</v>
      </c>
      <c r="D510" t="s">
        <v>10</v>
      </c>
      <c r="E510">
        <v>2020</v>
      </c>
      <c r="F510">
        <v>42</v>
      </c>
      <c r="G510">
        <v>4</v>
      </c>
      <c r="H510">
        <v>0</v>
      </c>
      <c r="I510">
        <v>1</v>
      </c>
      <c r="J510">
        <v>0</v>
      </c>
      <c r="K510">
        <v>0</v>
      </c>
      <c r="L510">
        <v>2.02</v>
      </c>
      <c r="M510">
        <v>97.21</v>
      </c>
      <c r="N510">
        <v>2.75</v>
      </c>
      <c r="O510">
        <v>53.39</v>
      </c>
      <c r="P510">
        <v>20.89</v>
      </c>
    </row>
    <row r="511" spans="1:16" x14ac:dyDescent="0.25">
      <c r="A511" t="s">
        <v>90</v>
      </c>
      <c r="B511" t="s">
        <v>47</v>
      </c>
      <c r="C511">
        <v>29859000</v>
      </c>
      <c r="D511" t="s">
        <v>11</v>
      </c>
      <c r="E511">
        <v>2020</v>
      </c>
      <c r="F511">
        <v>438</v>
      </c>
      <c r="G511">
        <v>16</v>
      </c>
      <c r="H511">
        <v>21205</v>
      </c>
      <c r="I511">
        <v>103</v>
      </c>
      <c r="J511">
        <v>0</v>
      </c>
      <c r="K511">
        <v>0</v>
      </c>
      <c r="L511">
        <v>2.02</v>
      </c>
      <c r="M511">
        <v>97.21</v>
      </c>
      <c r="N511">
        <v>2.75</v>
      </c>
      <c r="O511">
        <v>53.39</v>
      </c>
      <c r="P511">
        <v>20.89</v>
      </c>
    </row>
    <row r="512" spans="1:16" x14ac:dyDescent="0.25">
      <c r="A512" t="s">
        <v>90</v>
      </c>
      <c r="B512" t="s">
        <v>47</v>
      </c>
      <c r="C512">
        <v>29859000</v>
      </c>
      <c r="D512" t="s">
        <v>12</v>
      </c>
      <c r="E512">
        <v>2020</v>
      </c>
      <c r="F512">
        <v>1783</v>
      </c>
      <c r="G512">
        <v>25</v>
      </c>
      <c r="H512">
        <v>66647</v>
      </c>
      <c r="I512">
        <v>1883</v>
      </c>
      <c r="J512">
        <v>0</v>
      </c>
      <c r="K512">
        <v>0</v>
      </c>
      <c r="L512">
        <v>2.02</v>
      </c>
      <c r="M512">
        <v>97.21</v>
      </c>
      <c r="N512">
        <v>2.75</v>
      </c>
      <c r="O512">
        <v>53.39</v>
      </c>
      <c r="P512">
        <v>20.89</v>
      </c>
    </row>
    <row r="513" spans="1:16" x14ac:dyDescent="0.25">
      <c r="A513" t="s">
        <v>90</v>
      </c>
      <c r="B513" t="s">
        <v>47</v>
      </c>
      <c r="C513">
        <v>29859000</v>
      </c>
      <c r="D513" t="s">
        <v>13</v>
      </c>
      <c r="E513">
        <v>2020</v>
      </c>
      <c r="F513">
        <v>3305</v>
      </c>
      <c r="G513">
        <v>99</v>
      </c>
      <c r="H513">
        <v>213978</v>
      </c>
      <c r="I513">
        <v>1880</v>
      </c>
      <c r="J513">
        <v>0</v>
      </c>
      <c r="K513">
        <v>0</v>
      </c>
      <c r="L513">
        <v>2.02</v>
      </c>
      <c r="M513">
        <v>97.21</v>
      </c>
      <c r="N513">
        <v>2.75</v>
      </c>
      <c r="O513">
        <v>53.39</v>
      </c>
      <c r="P513">
        <v>20.89</v>
      </c>
    </row>
    <row r="514" spans="1:16" x14ac:dyDescent="0.25">
      <c r="A514" t="s">
        <v>90</v>
      </c>
      <c r="B514" t="s">
        <v>47</v>
      </c>
      <c r="C514">
        <v>29859000</v>
      </c>
      <c r="D514" t="s">
        <v>14</v>
      </c>
      <c r="E514">
        <v>2020</v>
      </c>
      <c r="F514">
        <v>10551</v>
      </c>
      <c r="G514">
        <v>242</v>
      </c>
      <c r="H514">
        <v>280743</v>
      </c>
      <c r="I514">
        <v>6867</v>
      </c>
      <c r="J514">
        <v>0</v>
      </c>
      <c r="K514">
        <v>0</v>
      </c>
      <c r="L514">
        <v>2.02</v>
      </c>
      <c r="M514">
        <v>97.21</v>
      </c>
      <c r="N514">
        <v>2.75</v>
      </c>
      <c r="O514">
        <v>53.39</v>
      </c>
      <c r="P514">
        <v>20.89</v>
      </c>
    </row>
    <row r="515" spans="1:16" x14ac:dyDescent="0.25">
      <c r="A515" t="s">
        <v>90</v>
      </c>
      <c r="B515" t="s">
        <v>47</v>
      </c>
      <c r="C515">
        <v>29859000</v>
      </c>
      <c r="D515" t="s">
        <v>15</v>
      </c>
      <c r="E515">
        <v>2020</v>
      </c>
      <c r="F515">
        <v>37873</v>
      </c>
      <c r="G515">
        <v>1067</v>
      </c>
      <c r="H515">
        <v>480094</v>
      </c>
      <c r="I515">
        <v>26293</v>
      </c>
      <c r="J515">
        <v>0</v>
      </c>
      <c r="K515">
        <v>0</v>
      </c>
      <c r="L515">
        <v>2.02</v>
      </c>
      <c r="M515">
        <v>97.21</v>
      </c>
      <c r="N515">
        <v>2.75</v>
      </c>
      <c r="O515">
        <v>53.39</v>
      </c>
      <c r="P515">
        <v>20.89</v>
      </c>
    </row>
    <row r="516" spans="1:16" x14ac:dyDescent="0.25">
      <c r="A516" t="s">
        <v>90</v>
      </c>
      <c r="B516" t="s">
        <v>47</v>
      </c>
      <c r="C516">
        <v>29859000</v>
      </c>
      <c r="D516" t="s">
        <v>16</v>
      </c>
      <c r="E516">
        <v>2020</v>
      </c>
      <c r="F516">
        <v>59894</v>
      </c>
      <c r="G516">
        <v>1953</v>
      </c>
      <c r="H516">
        <v>779288</v>
      </c>
      <c r="I516">
        <v>56639</v>
      </c>
      <c r="J516">
        <v>0</v>
      </c>
      <c r="K516">
        <v>0</v>
      </c>
      <c r="L516">
        <v>2.02</v>
      </c>
      <c r="M516">
        <v>97.21</v>
      </c>
      <c r="N516">
        <v>2.75</v>
      </c>
      <c r="O516">
        <v>53.39</v>
      </c>
      <c r="P516">
        <v>20.89</v>
      </c>
    </row>
    <row r="517" spans="1:16" x14ac:dyDescent="0.25">
      <c r="A517" t="s">
        <v>90</v>
      </c>
      <c r="B517" t="s">
        <v>47</v>
      </c>
      <c r="C517">
        <v>29859000</v>
      </c>
      <c r="D517" t="s">
        <v>17</v>
      </c>
      <c r="E517">
        <v>2020</v>
      </c>
      <c r="F517">
        <v>19772</v>
      </c>
      <c r="G517">
        <v>797</v>
      </c>
      <c r="H517">
        <v>762253</v>
      </c>
      <c r="I517">
        <v>31532</v>
      </c>
      <c r="J517">
        <v>0</v>
      </c>
      <c r="K517">
        <v>0</v>
      </c>
      <c r="L517">
        <v>2.02</v>
      </c>
      <c r="M517">
        <v>97.21</v>
      </c>
      <c r="N517">
        <v>2.75</v>
      </c>
      <c r="O517">
        <v>53.39</v>
      </c>
      <c r="P517">
        <v>20.89</v>
      </c>
    </row>
    <row r="518" spans="1:16" x14ac:dyDescent="0.25">
      <c r="A518" t="s">
        <v>90</v>
      </c>
      <c r="B518" t="s">
        <v>47</v>
      </c>
      <c r="C518">
        <v>29859000</v>
      </c>
      <c r="D518" t="s">
        <v>18</v>
      </c>
      <c r="E518">
        <v>2020</v>
      </c>
      <c r="F518">
        <v>18433</v>
      </c>
      <c r="G518">
        <v>604</v>
      </c>
      <c r="H518">
        <v>588958</v>
      </c>
      <c r="I518">
        <v>14244</v>
      </c>
      <c r="J518">
        <v>0</v>
      </c>
      <c r="K518">
        <v>0</v>
      </c>
      <c r="L518">
        <v>2.02</v>
      </c>
      <c r="M518">
        <v>97.21</v>
      </c>
      <c r="N518">
        <v>2.75</v>
      </c>
      <c r="O518">
        <v>53.39</v>
      </c>
      <c r="P518">
        <v>20.89</v>
      </c>
    </row>
    <row r="519" spans="1:16" x14ac:dyDescent="0.25">
      <c r="A519" t="s">
        <v>90</v>
      </c>
      <c r="B519" t="s">
        <v>47</v>
      </c>
      <c r="C519">
        <v>29859000</v>
      </c>
      <c r="D519" t="s">
        <v>19</v>
      </c>
      <c r="E519">
        <v>2020</v>
      </c>
      <c r="F519">
        <v>14431</v>
      </c>
      <c r="G519">
        <v>534</v>
      </c>
      <c r="H519">
        <v>707307</v>
      </c>
      <c r="I519">
        <v>18054</v>
      </c>
      <c r="J519">
        <v>0</v>
      </c>
      <c r="K519">
        <v>0</v>
      </c>
      <c r="L519">
        <v>2.02</v>
      </c>
      <c r="M519">
        <v>97.21</v>
      </c>
      <c r="N519">
        <v>2.75</v>
      </c>
      <c r="O519">
        <v>53.39</v>
      </c>
      <c r="P519">
        <v>20.89</v>
      </c>
    </row>
    <row r="520" spans="1:16" x14ac:dyDescent="0.25">
      <c r="A520" t="s">
        <v>90</v>
      </c>
      <c r="B520" t="s">
        <v>47</v>
      </c>
      <c r="C520">
        <v>29859000</v>
      </c>
      <c r="D520" t="s">
        <v>20</v>
      </c>
      <c r="E520">
        <v>2021</v>
      </c>
      <c r="F520">
        <v>6754</v>
      </c>
      <c r="G520">
        <v>274</v>
      </c>
      <c r="H520">
        <v>582144</v>
      </c>
      <c r="I520">
        <v>8037</v>
      </c>
      <c r="J520">
        <v>57499</v>
      </c>
      <c r="K520">
        <v>0</v>
      </c>
      <c r="L520">
        <v>2.02</v>
      </c>
      <c r="M520">
        <v>97.21</v>
      </c>
      <c r="N520">
        <v>2.75</v>
      </c>
      <c r="O520">
        <v>53.39</v>
      </c>
      <c r="P520">
        <v>20.89</v>
      </c>
    </row>
    <row r="521" spans="1:16" x14ac:dyDescent="0.25">
      <c r="A521" t="s">
        <v>90</v>
      </c>
      <c r="B521" t="s">
        <v>47</v>
      </c>
      <c r="C521">
        <v>29859000</v>
      </c>
      <c r="D521" t="s">
        <v>21</v>
      </c>
      <c r="E521">
        <v>2021</v>
      </c>
      <c r="F521">
        <v>8900</v>
      </c>
      <c r="G521">
        <v>217</v>
      </c>
      <c r="H521">
        <v>516773</v>
      </c>
      <c r="I521">
        <v>6179</v>
      </c>
      <c r="J521">
        <v>96950</v>
      </c>
      <c r="K521">
        <v>36351</v>
      </c>
      <c r="L521">
        <v>2.02</v>
      </c>
      <c r="M521">
        <v>97.21</v>
      </c>
      <c r="N521">
        <v>2.75</v>
      </c>
      <c r="O521">
        <v>53.39</v>
      </c>
      <c r="P521">
        <v>20.89</v>
      </c>
    </row>
    <row r="522" spans="1:16" x14ac:dyDescent="0.25">
      <c r="A522" t="s">
        <v>90</v>
      </c>
      <c r="B522" t="s">
        <v>47</v>
      </c>
      <c r="C522">
        <v>29859000</v>
      </c>
      <c r="D522" t="s">
        <v>10</v>
      </c>
      <c r="E522">
        <v>2021</v>
      </c>
      <c r="F522">
        <v>57558</v>
      </c>
      <c r="G522">
        <v>1036</v>
      </c>
      <c r="H522">
        <v>932706</v>
      </c>
      <c r="I522">
        <v>37322</v>
      </c>
      <c r="J522">
        <v>581975</v>
      </c>
      <c r="K522">
        <v>69673</v>
      </c>
      <c r="L522">
        <v>2.02</v>
      </c>
      <c r="M522">
        <v>97.21</v>
      </c>
      <c r="N522">
        <v>2.75</v>
      </c>
      <c r="O522">
        <v>53.39</v>
      </c>
      <c r="P522">
        <v>20.89</v>
      </c>
    </row>
    <row r="523" spans="1:16" x14ac:dyDescent="0.25">
      <c r="A523" t="s">
        <v>90</v>
      </c>
      <c r="B523" t="s">
        <v>47</v>
      </c>
      <c r="C523">
        <v>29859000</v>
      </c>
      <c r="D523" t="s">
        <v>11</v>
      </c>
      <c r="E523">
        <v>2021</v>
      </c>
      <c r="F523">
        <v>131239</v>
      </c>
      <c r="G523">
        <v>2154</v>
      </c>
      <c r="H523">
        <v>1289335</v>
      </c>
      <c r="I523">
        <v>97119</v>
      </c>
      <c r="J523">
        <v>2232922</v>
      </c>
      <c r="K523">
        <v>319368</v>
      </c>
      <c r="L523">
        <v>2.02</v>
      </c>
      <c r="M523">
        <v>97.21</v>
      </c>
      <c r="N523">
        <v>2.75</v>
      </c>
      <c r="O523">
        <v>53.39</v>
      </c>
      <c r="P523">
        <v>20.89</v>
      </c>
    </row>
    <row r="524" spans="1:16" x14ac:dyDescent="0.25">
      <c r="A524" t="s">
        <v>90</v>
      </c>
      <c r="B524" t="s">
        <v>47</v>
      </c>
      <c r="C524">
        <v>29859000</v>
      </c>
      <c r="D524" t="s">
        <v>12</v>
      </c>
      <c r="E524">
        <v>2021</v>
      </c>
      <c r="F524">
        <v>196634</v>
      </c>
      <c r="G524">
        <v>5528</v>
      </c>
      <c r="H524">
        <v>2034715</v>
      </c>
      <c r="I524">
        <v>210471</v>
      </c>
      <c r="J524">
        <v>1304861</v>
      </c>
      <c r="K524">
        <v>345070</v>
      </c>
      <c r="L524">
        <v>2.02</v>
      </c>
      <c r="M524">
        <v>97.21</v>
      </c>
      <c r="N524">
        <v>2.75</v>
      </c>
      <c r="O524">
        <v>53.39</v>
      </c>
      <c r="P524">
        <v>20.89</v>
      </c>
    </row>
    <row r="525" spans="1:16" x14ac:dyDescent="0.25">
      <c r="A525" t="s">
        <v>90</v>
      </c>
      <c r="B525" t="s">
        <v>47</v>
      </c>
      <c r="C525">
        <v>29859000</v>
      </c>
      <c r="D525" t="s">
        <v>13</v>
      </c>
      <c r="E525">
        <v>2021</v>
      </c>
      <c r="F525">
        <v>28002</v>
      </c>
      <c r="G525">
        <v>1502</v>
      </c>
      <c r="H525">
        <v>1640006</v>
      </c>
      <c r="I525">
        <v>59799</v>
      </c>
      <c r="J525">
        <v>1838155</v>
      </c>
      <c r="K525">
        <v>232266</v>
      </c>
      <c r="L525">
        <v>2.02</v>
      </c>
      <c r="M525">
        <v>97.21</v>
      </c>
      <c r="N525">
        <v>2.75</v>
      </c>
      <c r="O525">
        <v>53.39</v>
      </c>
      <c r="P525">
        <v>20.89</v>
      </c>
    </row>
    <row r="526" spans="1:16" x14ac:dyDescent="0.25">
      <c r="A526" t="s">
        <v>90</v>
      </c>
      <c r="B526" t="s">
        <v>47</v>
      </c>
      <c r="C526">
        <v>29859000</v>
      </c>
      <c r="D526" t="s">
        <v>14</v>
      </c>
      <c r="E526">
        <v>2021</v>
      </c>
      <c r="F526">
        <v>3495</v>
      </c>
      <c r="G526">
        <v>241</v>
      </c>
      <c r="H526">
        <v>1233480</v>
      </c>
      <c r="I526">
        <v>5854</v>
      </c>
      <c r="J526">
        <v>1626025</v>
      </c>
      <c r="K526">
        <v>962999</v>
      </c>
      <c r="L526">
        <v>2.02</v>
      </c>
      <c r="M526">
        <v>97.21</v>
      </c>
      <c r="N526">
        <v>2.75</v>
      </c>
      <c r="O526">
        <v>53.39</v>
      </c>
      <c r="P526">
        <v>20.89</v>
      </c>
    </row>
    <row r="527" spans="1:16" x14ac:dyDescent="0.25">
      <c r="A527" t="s">
        <v>90</v>
      </c>
      <c r="B527" t="s">
        <v>47</v>
      </c>
      <c r="C527">
        <v>29859000</v>
      </c>
      <c r="D527" t="s">
        <v>15</v>
      </c>
      <c r="E527">
        <v>2021</v>
      </c>
      <c r="F527">
        <v>1510</v>
      </c>
      <c r="G527">
        <v>138</v>
      </c>
      <c r="H527">
        <v>1253682</v>
      </c>
      <c r="I527">
        <v>1582</v>
      </c>
      <c r="J527">
        <v>2674617</v>
      </c>
      <c r="K527">
        <v>1290041</v>
      </c>
      <c r="L527">
        <v>2.02</v>
      </c>
      <c r="M527">
        <v>97.21</v>
      </c>
      <c r="N527">
        <v>2.75</v>
      </c>
      <c r="O527">
        <v>53.39</v>
      </c>
      <c r="P527">
        <v>20.89</v>
      </c>
    </row>
    <row r="528" spans="1:16" x14ac:dyDescent="0.25">
      <c r="A528" t="s">
        <v>90</v>
      </c>
      <c r="B528" t="s">
        <v>47</v>
      </c>
      <c r="C528">
        <v>29859000</v>
      </c>
      <c r="D528" t="s">
        <v>16</v>
      </c>
      <c r="E528">
        <v>2021</v>
      </c>
      <c r="F528">
        <v>1021</v>
      </c>
      <c r="G528">
        <v>85</v>
      </c>
      <c r="H528">
        <v>1151174</v>
      </c>
      <c r="I528">
        <v>973</v>
      </c>
      <c r="J528">
        <v>4100160</v>
      </c>
      <c r="K528">
        <v>1769253</v>
      </c>
      <c r="L528">
        <v>2.02</v>
      </c>
      <c r="M528">
        <v>97.21</v>
      </c>
      <c r="N528">
        <v>2.75</v>
      </c>
      <c r="O528">
        <v>53.39</v>
      </c>
      <c r="P528">
        <v>20.89</v>
      </c>
    </row>
    <row r="529" spans="1:16" x14ac:dyDescent="0.25">
      <c r="A529" t="s">
        <v>90</v>
      </c>
      <c r="B529" t="s">
        <v>47</v>
      </c>
      <c r="C529">
        <v>29859000</v>
      </c>
      <c r="D529" t="s">
        <v>17</v>
      </c>
      <c r="E529">
        <v>2021</v>
      </c>
      <c r="F529">
        <v>766</v>
      </c>
      <c r="G529">
        <v>43</v>
      </c>
      <c r="H529">
        <v>894927</v>
      </c>
      <c r="I529">
        <v>759</v>
      </c>
      <c r="J529">
        <v>1429550</v>
      </c>
      <c r="K529">
        <v>1213952</v>
      </c>
      <c r="L529">
        <v>2.02</v>
      </c>
      <c r="M529">
        <v>97.21</v>
      </c>
      <c r="N529">
        <v>2.75</v>
      </c>
      <c r="O529">
        <v>53.39</v>
      </c>
      <c r="P529">
        <v>20.89</v>
      </c>
    </row>
    <row r="530" spans="1:16" x14ac:dyDescent="0.25">
      <c r="A530" t="s">
        <v>89</v>
      </c>
      <c r="B530" t="s">
        <v>48</v>
      </c>
      <c r="C530">
        <v>1504000</v>
      </c>
      <c r="D530" t="s">
        <v>10</v>
      </c>
      <c r="E530">
        <v>2020</v>
      </c>
      <c r="F530">
        <v>1</v>
      </c>
      <c r="G530">
        <v>0</v>
      </c>
      <c r="H530">
        <v>0</v>
      </c>
      <c r="I530">
        <v>0</v>
      </c>
      <c r="J530">
        <v>0</v>
      </c>
      <c r="K530">
        <v>0</v>
      </c>
      <c r="L530">
        <v>8.51</v>
      </c>
      <c r="M530">
        <v>98.21</v>
      </c>
      <c r="N530">
        <v>1.45</v>
      </c>
      <c r="O530">
        <v>48.8</v>
      </c>
      <c r="P530">
        <v>26.89</v>
      </c>
    </row>
    <row r="531" spans="1:16" x14ac:dyDescent="0.25">
      <c r="A531" t="s">
        <v>89</v>
      </c>
      <c r="B531" t="s">
        <v>48</v>
      </c>
      <c r="C531">
        <v>1504000</v>
      </c>
      <c r="D531" t="s">
        <v>11</v>
      </c>
      <c r="E531">
        <v>2020</v>
      </c>
      <c r="F531">
        <v>7</v>
      </c>
      <c r="G531">
        <v>0</v>
      </c>
      <c r="H531">
        <v>2353</v>
      </c>
      <c r="I531">
        <v>5</v>
      </c>
      <c r="J531">
        <v>0</v>
      </c>
      <c r="K531">
        <v>0</v>
      </c>
      <c r="L531">
        <v>8.51</v>
      </c>
      <c r="M531">
        <v>98.21</v>
      </c>
      <c r="N531">
        <v>1.45</v>
      </c>
      <c r="O531">
        <v>48.8</v>
      </c>
      <c r="P531">
        <v>26.89</v>
      </c>
    </row>
    <row r="532" spans="1:16" x14ac:dyDescent="0.25">
      <c r="A532" t="s">
        <v>89</v>
      </c>
      <c r="B532" t="s">
        <v>48</v>
      </c>
      <c r="C532">
        <v>1504000</v>
      </c>
      <c r="D532" t="s">
        <v>12</v>
      </c>
      <c r="E532">
        <v>2020</v>
      </c>
      <c r="F532">
        <v>62</v>
      </c>
      <c r="G532">
        <v>0</v>
      </c>
      <c r="H532">
        <v>4902</v>
      </c>
      <c r="I532">
        <v>20</v>
      </c>
      <c r="J532">
        <v>0</v>
      </c>
      <c r="K532">
        <v>0</v>
      </c>
      <c r="L532">
        <v>8.51</v>
      </c>
      <c r="M532">
        <v>98.21</v>
      </c>
      <c r="N532">
        <v>1.45</v>
      </c>
      <c r="O532">
        <v>48.8</v>
      </c>
      <c r="P532">
        <v>26.89</v>
      </c>
    </row>
    <row r="533" spans="1:16" x14ac:dyDescent="0.25">
      <c r="A533" t="s">
        <v>89</v>
      </c>
      <c r="B533" t="s">
        <v>48</v>
      </c>
      <c r="C533">
        <v>1504000</v>
      </c>
      <c r="D533" t="s">
        <v>13</v>
      </c>
      <c r="E533">
        <v>2020</v>
      </c>
      <c r="F533">
        <v>644</v>
      </c>
      <c r="G533">
        <v>12</v>
      </c>
      <c r="H533">
        <v>10026</v>
      </c>
      <c r="I533">
        <v>247</v>
      </c>
      <c r="J533">
        <v>0</v>
      </c>
      <c r="K533">
        <v>0</v>
      </c>
      <c r="L533">
        <v>8.51</v>
      </c>
      <c r="M533">
        <v>98.21</v>
      </c>
      <c r="N533">
        <v>1.45</v>
      </c>
      <c r="O533">
        <v>48.8</v>
      </c>
      <c r="P533">
        <v>26.89</v>
      </c>
    </row>
    <row r="534" spans="1:16" x14ac:dyDescent="0.25">
      <c r="A534" t="s">
        <v>89</v>
      </c>
      <c r="B534" t="s">
        <v>48</v>
      </c>
      <c r="C534">
        <v>1504000</v>
      </c>
      <c r="D534" t="s">
        <v>14</v>
      </c>
      <c r="E534">
        <v>2020</v>
      </c>
      <c r="F534">
        <v>2758</v>
      </c>
      <c r="G534">
        <v>37</v>
      </c>
      <c r="H534">
        <v>22426</v>
      </c>
      <c r="I534">
        <v>1828</v>
      </c>
      <c r="J534">
        <v>0</v>
      </c>
      <c r="K534">
        <v>0</v>
      </c>
      <c r="L534">
        <v>8.51</v>
      </c>
      <c r="M534">
        <v>98.21</v>
      </c>
      <c r="N534">
        <v>1.45</v>
      </c>
      <c r="O534">
        <v>48.8</v>
      </c>
      <c r="P534">
        <v>26.89</v>
      </c>
    </row>
    <row r="535" spans="1:16" x14ac:dyDescent="0.25">
      <c r="A535" t="s">
        <v>89</v>
      </c>
      <c r="B535" t="s">
        <v>48</v>
      </c>
      <c r="C535">
        <v>1504000</v>
      </c>
      <c r="D535" t="s">
        <v>15</v>
      </c>
      <c r="E535">
        <v>2020</v>
      </c>
      <c r="F535">
        <v>10939</v>
      </c>
      <c r="G535">
        <v>179</v>
      </c>
      <c r="H535">
        <v>36398</v>
      </c>
      <c r="I535">
        <v>7234</v>
      </c>
      <c r="J535">
        <v>0</v>
      </c>
      <c r="K535">
        <v>0</v>
      </c>
      <c r="L535">
        <v>8.51</v>
      </c>
      <c r="M535">
        <v>98.21</v>
      </c>
      <c r="N535">
        <v>1.45</v>
      </c>
      <c r="O535">
        <v>48.8</v>
      </c>
      <c r="P535">
        <v>26.89</v>
      </c>
    </row>
    <row r="536" spans="1:16" x14ac:dyDescent="0.25">
      <c r="A536" t="s">
        <v>89</v>
      </c>
      <c r="B536" t="s">
        <v>48</v>
      </c>
      <c r="C536">
        <v>1504000</v>
      </c>
      <c r="D536" t="s">
        <v>16</v>
      </c>
      <c r="E536">
        <v>2020</v>
      </c>
      <c r="F536">
        <v>13133</v>
      </c>
      <c r="G536">
        <v>293</v>
      </c>
      <c r="H536">
        <v>113463</v>
      </c>
      <c r="I536">
        <v>12740</v>
      </c>
      <c r="J536">
        <v>0</v>
      </c>
      <c r="K536">
        <v>0</v>
      </c>
      <c r="L536">
        <v>8.51</v>
      </c>
      <c r="M536">
        <v>98.21</v>
      </c>
      <c r="N536">
        <v>1.45</v>
      </c>
      <c r="O536">
        <v>48.8</v>
      </c>
      <c r="P536">
        <v>26.89</v>
      </c>
    </row>
    <row r="537" spans="1:16" x14ac:dyDescent="0.25">
      <c r="A537" t="s">
        <v>89</v>
      </c>
      <c r="B537" t="s">
        <v>48</v>
      </c>
      <c r="C537">
        <v>1504000</v>
      </c>
      <c r="D537" t="s">
        <v>17</v>
      </c>
      <c r="E537">
        <v>2020</v>
      </c>
      <c r="F537">
        <v>7469</v>
      </c>
      <c r="G537">
        <v>71</v>
      </c>
      <c r="H537">
        <v>122239</v>
      </c>
      <c r="I537">
        <v>8650</v>
      </c>
      <c r="J537">
        <v>0</v>
      </c>
      <c r="K537">
        <v>0</v>
      </c>
      <c r="L537">
        <v>8.51</v>
      </c>
      <c r="M537">
        <v>98.21</v>
      </c>
      <c r="N537">
        <v>1.45</v>
      </c>
      <c r="O537">
        <v>48.8</v>
      </c>
      <c r="P537">
        <v>26.89</v>
      </c>
    </row>
    <row r="538" spans="1:16" x14ac:dyDescent="0.25">
      <c r="A538" t="s">
        <v>89</v>
      </c>
      <c r="B538" t="s">
        <v>48</v>
      </c>
      <c r="C538">
        <v>1504000</v>
      </c>
      <c r="D538" t="s">
        <v>18</v>
      </c>
      <c r="E538">
        <v>2020</v>
      </c>
      <c r="F538">
        <v>1955</v>
      </c>
      <c r="G538">
        <v>18</v>
      </c>
      <c r="H538">
        <v>93518</v>
      </c>
      <c r="I538">
        <v>5174</v>
      </c>
      <c r="J538">
        <v>0</v>
      </c>
      <c r="K538">
        <v>0</v>
      </c>
      <c r="L538">
        <v>8.51</v>
      </c>
      <c r="M538">
        <v>98.21</v>
      </c>
      <c r="N538">
        <v>1.45</v>
      </c>
      <c r="O538">
        <v>48.8</v>
      </c>
      <c r="P538">
        <v>26.89</v>
      </c>
    </row>
    <row r="539" spans="1:16" x14ac:dyDescent="0.25">
      <c r="A539" t="s">
        <v>89</v>
      </c>
      <c r="B539" t="s">
        <v>48</v>
      </c>
      <c r="C539">
        <v>1504000</v>
      </c>
      <c r="D539" t="s">
        <v>19</v>
      </c>
      <c r="E539">
        <v>2020</v>
      </c>
      <c r="F539">
        <v>1164</v>
      </c>
      <c r="G539">
        <v>23</v>
      </c>
      <c r="H539">
        <v>83126</v>
      </c>
      <c r="I539">
        <v>1217</v>
      </c>
      <c r="J539">
        <v>0</v>
      </c>
      <c r="K539">
        <v>0</v>
      </c>
      <c r="L539">
        <v>8.51</v>
      </c>
      <c r="M539">
        <v>98.21</v>
      </c>
      <c r="N539">
        <v>1.45</v>
      </c>
      <c r="O539">
        <v>48.8</v>
      </c>
      <c r="P539">
        <v>26.89</v>
      </c>
    </row>
    <row r="540" spans="1:16" x14ac:dyDescent="0.25">
      <c r="A540" t="s">
        <v>89</v>
      </c>
      <c r="B540" t="s">
        <v>48</v>
      </c>
      <c r="C540">
        <v>1504000</v>
      </c>
      <c r="D540" t="s">
        <v>20</v>
      </c>
      <c r="E540">
        <v>2021</v>
      </c>
      <c r="F540">
        <v>936</v>
      </c>
      <c r="G540">
        <v>15</v>
      </c>
      <c r="H540">
        <v>90242</v>
      </c>
      <c r="I540">
        <v>1020</v>
      </c>
      <c r="J540">
        <v>2736</v>
      </c>
      <c r="K540">
        <v>0</v>
      </c>
      <c r="L540">
        <v>8.51</v>
      </c>
      <c r="M540">
        <v>98.21</v>
      </c>
      <c r="N540">
        <v>1.45</v>
      </c>
      <c r="O540">
        <v>48.8</v>
      </c>
      <c r="P540">
        <v>26.89</v>
      </c>
    </row>
    <row r="541" spans="1:16" x14ac:dyDescent="0.25">
      <c r="A541" t="s">
        <v>89</v>
      </c>
      <c r="B541" t="s">
        <v>48</v>
      </c>
      <c r="C541">
        <v>1504000</v>
      </c>
      <c r="D541" t="s">
        <v>21</v>
      </c>
      <c r="E541">
        <v>2021</v>
      </c>
      <c r="F541">
        <v>657</v>
      </c>
      <c r="G541">
        <v>20</v>
      </c>
      <c r="H541">
        <v>52134</v>
      </c>
      <c r="I541">
        <v>737</v>
      </c>
      <c r="J541">
        <v>7184</v>
      </c>
      <c r="K541">
        <v>1224</v>
      </c>
      <c r="L541">
        <v>8.51</v>
      </c>
      <c r="M541">
        <v>98.21</v>
      </c>
      <c r="N541">
        <v>1.45</v>
      </c>
      <c r="O541">
        <v>48.8</v>
      </c>
      <c r="P541">
        <v>26.89</v>
      </c>
    </row>
    <row r="542" spans="1:16" x14ac:dyDescent="0.25">
      <c r="A542" t="s">
        <v>89</v>
      </c>
      <c r="B542" t="s">
        <v>48</v>
      </c>
      <c r="C542">
        <v>1504000</v>
      </c>
      <c r="D542" t="s">
        <v>10</v>
      </c>
      <c r="E542">
        <v>2021</v>
      </c>
      <c r="F542">
        <v>1743</v>
      </c>
      <c r="G542">
        <v>14</v>
      </c>
      <c r="H542">
        <v>42994</v>
      </c>
      <c r="I542">
        <v>840</v>
      </c>
      <c r="J542">
        <v>57115</v>
      </c>
      <c r="K542">
        <v>5906</v>
      </c>
      <c r="L542">
        <v>8.51</v>
      </c>
      <c r="M542">
        <v>98.21</v>
      </c>
      <c r="N542">
        <v>1.45</v>
      </c>
      <c r="O542">
        <v>48.8</v>
      </c>
      <c r="P542">
        <v>26.89</v>
      </c>
    </row>
    <row r="543" spans="1:16" x14ac:dyDescent="0.25">
      <c r="A543" t="s">
        <v>89</v>
      </c>
      <c r="B543" t="s">
        <v>48</v>
      </c>
      <c r="C543">
        <v>1504000</v>
      </c>
      <c r="D543" t="s">
        <v>11</v>
      </c>
      <c r="E543">
        <v>2021</v>
      </c>
      <c r="F543">
        <v>17154</v>
      </c>
      <c r="G543">
        <v>123</v>
      </c>
      <c r="H543">
        <v>129352</v>
      </c>
      <c r="I543">
        <v>8586</v>
      </c>
      <c r="J543">
        <v>102416</v>
      </c>
      <c r="K543">
        <v>21209</v>
      </c>
      <c r="L543">
        <v>8.51</v>
      </c>
      <c r="M543">
        <v>98.21</v>
      </c>
      <c r="N543">
        <v>1.45</v>
      </c>
      <c r="O543">
        <v>48.8</v>
      </c>
      <c r="P543">
        <v>26.89</v>
      </c>
    </row>
    <row r="544" spans="1:16" x14ac:dyDescent="0.25">
      <c r="A544" t="s">
        <v>89</v>
      </c>
      <c r="B544" t="s">
        <v>48</v>
      </c>
      <c r="C544">
        <v>1504000</v>
      </c>
      <c r="D544" t="s">
        <v>12</v>
      </c>
      <c r="E544">
        <v>2021</v>
      </c>
      <c r="F544">
        <v>45831</v>
      </c>
      <c r="G544">
        <v>731</v>
      </c>
      <c r="H544">
        <v>255395</v>
      </c>
      <c r="I544">
        <v>43472</v>
      </c>
      <c r="J544">
        <v>48512</v>
      </c>
      <c r="K544">
        <v>22875</v>
      </c>
      <c r="L544">
        <v>8.51</v>
      </c>
      <c r="M544">
        <v>98.21</v>
      </c>
      <c r="N544">
        <v>1.45</v>
      </c>
      <c r="O544">
        <v>48.8</v>
      </c>
      <c r="P544">
        <v>26.89</v>
      </c>
    </row>
    <row r="545" spans="1:16" x14ac:dyDescent="0.25">
      <c r="A545" t="s">
        <v>89</v>
      </c>
      <c r="B545" t="s">
        <v>48</v>
      </c>
      <c r="C545">
        <v>1504000</v>
      </c>
      <c r="D545" t="s">
        <v>13</v>
      </c>
      <c r="E545">
        <v>2021</v>
      </c>
      <c r="F545">
        <v>12796</v>
      </c>
      <c r="G545">
        <v>213</v>
      </c>
      <c r="H545">
        <v>257728</v>
      </c>
      <c r="I545">
        <v>21376</v>
      </c>
      <c r="J545">
        <v>222363</v>
      </c>
      <c r="K545">
        <v>15854</v>
      </c>
      <c r="L545">
        <v>8.51</v>
      </c>
      <c r="M545">
        <v>98.21</v>
      </c>
      <c r="N545">
        <v>1.45</v>
      </c>
      <c r="O545">
        <v>48.8</v>
      </c>
      <c r="P545">
        <v>26.89</v>
      </c>
    </row>
    <row r="546" spans="1:16" x14ac:dyDescent="0.25">
      <c r="A546" t="s">
        <v>89</v>
      </c>
      <c r="B546" t="s">
        <v>48</v>
      </c>
      <c r="C546">
        <v>1504000</v>
      </c>
      <c r="D546" t="s">
        <v>14</v>
      </c>
      <c r="E546">
        <v>2021</v>
      </c>
      <c r="F546">
        <v>3666</v>
      </c>
      <c r="G546">
        <v>46</v>
      </c>
      <c r="H546">
        <v>188010</v>
      </c>
      <c r="I546">
        <v>5012</v>
      </c>
      <c r="J546">
        <v>133846</v>
      </c>
      <c r="K546">
        <v>78460</v>
      </c>
      <c r="L546">
        <v>8.51</v>
      </c>
      <c r="M546">
        <v>98.21</v>
      </c>
      <c r="N546">
        <v>1.45</v>
      </c>
      <c r="O546">
        <v>48.8</v>
      </c>
      <c r="P546">
        <v>26.89</v>
      </c>
    </row>
    <row r="547" spans="1:16" x14ac:dyDescent="0.25">
      <c r="A547" t="s">
        <v>89</v>
      </c>
      <c r="B547" t="s">
        <v>48</v>
      </c>
      <c r="C547">
        <v>1504000</v>
      </c>
      <c r="D547" t="s">
        <v>15</v>
      </c>
      <c r="E547">
        <v>2021</v>
      </c>
      <c r="F547">
        <v>2657</v>
      </c>
      <c r="G547">
        <v>17</v>
      </c>
      <c r="H547">
        <v>142602</v>
      </c>
      <c r="I547">
        <v>2887</v>
      </c>
      <c r="J547">
        <v>65580</v>
      </c>
      <c r="K547">
        <v>40150</v>
      </c>
      <c r="L547">
        <v>8.51</v>
      </c>
      <c r="M547">
        <v>98.21</v>
      </c>
      <c r="N547">
        <v>1.45</v>
      </c>
      <c r="O547">
        <v>48.8</v>
      </c>
      <c r="P547">
        <v>26.89</v>
      </c>
    </row>
    <row r="548" spans="1:16" x14ac:dyDescent="0.25">
      <c r="A548" t="s">
        <v>89</v>
      </c>
      <c r="B548" t="s">
        <v>48</v>
      </c>
      <c r="C548">
        <v>1504000</v>
      </c>
      <c r="D548" t="s">
        <v>16</v>
      </c>
      <c r="E548">
        <v>2021</v>
      </c>
      <c r="F548">
        <v>2795</v>
      </c>
      <c r="G548">
        <v>28</v>
      </c>
      <c r="H548">
        <v>149847</v>
      </c>
      <c r="I548">
        <v>2652</v>
      </c>
      <c r="J548">
        <v>61878</v>
      </c>
      <c r="K548">
        <v>130031</v>
      </c>
      <c r="L548">
        <v>8.51</v>
      </c>
      <c r="M548">
        <v>98.21</v>
      </c>
      <c r="N548">
        <v>1.45</v>
      </c>
      <c r="O548">
        <v>48.8</v>
      </c>
      <c r="P548">
        <v>26.89</v>
      </c>
    </row>
    <row r="549" spans="1:16" x14ac:dyDescent="0.25">
      <c r="A549" t="s">
        <v>89</v>
      </c>
      <c r="B549" t="s">
        <v>48</v>
      </c>
      <c r="C549">
        <v>1504000</v>
      </c>
      <c r="D549" t="s">
        <v>17</v>
      </c>
      <c r="E549">
        <v>2021</v>
      </c>
      <c r="F549">
        <v>1646</v>
      </c>
      <c r="G549">
        <v>17</v>
      </c>
      <c r="H549">
        <v>122305</v>
      </c>
      <c r="I549">
        <v>2029</v>
      </c>
      <c r="J549">
        <v>32292</v>
      </c>
      <c r="K549">
        <v>88646</v>
      </c>
      <c r="L549">
        <v>8.51</v>
      </c>
      <c r="M549">
        <v>98.21</v>
      </c>
      <c r="N549">
        <v>1.45</v>
      </c>
      <c r="O549">
        <v>48.8</v>
      </c>
      <c r="P549">
        <v>26.89</v>
      </c>
    </row>
    <row r="550" spans="1:16" x14ac:dyDescent="0.25">
      <c r="A550" t="s">
        <v>91</v>
      </c>
      <c r="B550" t="s">
        <v>49</v>
      </c>
      <c r="C550">
        <v>77264000</v>
      </c>
      <c r="D550" t="s">
        <v>10</v>
      </c>
      <c r="E550">
        <v>2020</v>
      </c>
      <c r="F550">
        <v>93</v>
      </c>
      <c r="G550">
        <v>0</v>
      </c>
      <c r="H550">
        <v>0</v>
      </c>
      <c r="I550">
        <v>3</v>
      </c>
      <c r="J550">
        <v>0</v>
      </c>
      <c r="K550">
        <v>0</v>
      </c>
      <c r="L550">
        <v>1.24</v>
      </c>
      <c r="M550">
        <v>99.06</v>
      </c>
      <c r="N550">
        <v>0.94</v>
      </c>
      <c r="O550">
        <v>55.06</v>
      </c>
      <c r="P550">
        <v>26.01</v>
      </c>
    </row>
    <row r="551" spans="1:16" x14ac:dyDescent="0.25">
      <c r="A551" t="s">
        <v>91</v>
      </c>
      <c r="B551" t="s">
        <v>49</v>
      </c>
      <c r="C551">
        <v>77264000</v>
      </c>
      <c r="D551" t="s">
        <v>11</v>
      </c>
      <c r="E551">
        <v>2020</v>
      </c>
      <c r="F551">
        <v>2491</v>
      </c>
      <c r="G551">
        <v>58</v>
      </c>
      <c r="H551">
        <v>103704</v>
      </c>
      <c r="I551">
        <v>890</v>
      </c>
      <c r="J551">
        <v>0</v>
      </c>
      <c r="K551">
        <v>0</v>
      </c>
      <c r="L551">
        <v>1.24</v>
      </c>
      <c r="M551">
        <v>99.06</v>
      </c>
      <c r="N551">
        <v>0.94</v>
      </c>
      <c r="O551">
        <v>55.06</v>
      </c>
      <c r="P551">
        <v>26.01</v>
      </c>
    </row>
    <row r="552" spans="1:16" x14ac:dyDescent="0.25">
      <c r="A552" t="s">
        <v>91</v>
      </c>
      <c r="B552" t="s">
        <v>49</v>
      </c>
      <c r="C552">
        <v>77264000</v>
      </c>
      <c r="D552" t="s">
        <v>12</v>
      </c>
      <c r="E552">
        <v>2020</v>
      </c>
      <c r="F552">
        <v>6247</v>
      </c>
      <c r="G552">
        <v>136</v>
      </c>
      <c r="H552">
        <v>306073</v>
      </c>
      <c r="I552">
        <v>5139</v>
      </c>
      <c r="J552">
        <v>0</v>
      </c>
      <c r="K552">
        <v>0</v>
      </c>
      <c r="L552">
        <v>1.24</v>
      </c>
      <c r="M552">
        <v>99.06</v>
      </c>
      <c r="N552">
        <v>0.94</v>
      </c>
      <c r="O552">
        <v>55.06</v>
      </c>
      <c r="P552">
        <v>26.01</v>
      </c>
    </row>
    <row r="553" spans="1:16" x14ac:dyDescent="0.25">
      <c r="A553" t="s">
        <v>91</v>
      </c>
      <c r="B553" t="s">
        <v>49</v>
      </c>
      <c r="C553">
        <v>77264000</v>
      </c>
      <c r="D553" t="s">
        <v>13</v>
      </c>
      <c r="E553">
        <v>2020</v>
      </c>
      <c r="F553">
        <v>9177</v>
      </c>
      <c r="G553">
        <v>219</v>
      </c>
      <c r="H553">
        <v>414436</v>
      </c>
      <c r="I553">
        <v>8188</v>
      </c>
      <c r="J553">
        <v>0</v>
      </c>
      <c r="K553">
        <v>0</v>
      </c>
      <c r="L553">
        <v>1.24</v>
      </c>
      <c r="M553">
        <v>99.06</v>
      </c>
      <c r="N553">
        <v>0.94</v>
      </c>
      <c r="O553">
        <v>55.06</v>
      </c>
      <c r="P553">
        <v>26.01</v>
      </c>
    </row>
    <row r="554" spans="1:16" x14ac:dyDescent="0.25">
      <c r="A554" t="s">
        <v>91</v>
      </c>
      <c r="B554" t="s">
        <v>49</v>
      </c>
      <c r="C554">
        <v>77264000</v>
      </c>
      <c r="D554" t="s">
        <v>14</v>
      </c>
      <c r="E554">
        <v>2020</v>
      </c>
      <c r="F554">
        <v>24075</v>
      </c>
      <c r="G554">
        <v>267</v>
      </c>
      <c r="H554">
        <v>702749</v>
      </c>
      <c r="I554">
        <v>15625</v>
      </c>
      <c r="J554">
        <v>0</v>
      </c>
      <c r="K554">
        <v>0</v>
      </c>
      <c r="L554">
        <v>1.24</v>
      </c>
      <c r="M554">
        <v>99.06</v>
      </c>
      <c r="N554">
        <v>0.94</v>
      </c>
      <c r="O554">
        <v>55.06</v>
      </c>
      <c r="P554">
        <v>26.01</v>
      </c>
    </row>
    <row r="555" spans="1:16" x14ac:dyDescent="0.25">
      <c r="A555" t="s">
        <v>91</v>
      </c>
      <c r="B555" t="s">
        <v>49</v>
      </c>
      <c r="C555">
        <v>77264000</v>
      </c>
      <c r="D555" t="s">
        <v>15</v>
      </c>
      <c r="E555">
        <v>2020</v>
      </c>
      <c r="F555">
        <v>39610</v>
      </c>
      <c r="G555">
        <v>376</v>
      </c>
      <c r="H555">
        <v>787641</v>
      </c>
      <c r="I555">
        <v>36967</v>
      </c>
      <c r="J555">
        <v>0</v>
      </c>
      <c r="K555">
        <v>0</v>
      </c>
      <c r="L555">
        <v>1.24</v>
      </c>
      <c r="M555">
        <v>99.06</v>
      </c>
      <c r="N555">
        <v>0.94</v>
      </c>
      <c r="O555">
        <v>55.06</v>
      </c>
      <c r="P555">
        <v>26.01</v>
      </c>
    </row>
    <row r="556" spans="1:16" x14ac:dyDescent="0.25">
      <c r="A556" t="s">
        <v>91</v>
      </c>
      <c r="B556" t="s">
        <v>49</v>
      </c>
      <c r="C556">
        <v>77264000</v>
      </c>
      <c r="D556" t="s">
        <v>16</v>
      </c>
      <c r="E556">
        <v>2020</v>
      </c>
      <c r="F556">
        <v>53599</v>
      </c>
      <c r="G556">
        <v>430</v>
      </c>
      <c r="H556">
        <v>804194</v>
      </c>
      <c r="I556">
        <v>46413</v>
      </c>
      <c r="J556">
        <v>0</v>
      </c>
      <c r="K556">
        <v>0</v>
      </c>
      <c r="L556">
        <v>1.24</v>
      </c>
      <c r="M556">
        <v>99.06</v>
      </c>
      <c r="N556">
        <v>0.94</v>
      </c>
      <c r="O556">
        <v>55.06</v>
      </c>
      <c r="P556">
        <v>26.01</v>
      </c>
    </row>
    <row r="557" spans="1:16" x14ac:dyDescent="0.25">
      <c r="A557" t="s">
        <v>91</v>
      </c>
      <c r="B557" t="s">
        <v>49</v>
      </c>
      <c r="C557">
        <v>77264000</v>
      </c>
      <c r="D557" t="s">
        <v>17</v>
      </c>
      <c r="E557">
        <v>2020</v>
      </c>
      <c r="F557">
        <v>61701</v>
      </c>
      <c r="G557">
        <v>421</v>
      </c>
      <c r="H557">
        <v>614083</v>
      </c>
      <c r="I557">
        <v>66759</v>
      </c>
      <c r="J557">
        <v>0</v>
      </c>
      <c r="K557">
        <v>0</v>
      </c>
      <c r="L557">
        <v>1.24</v>
      </c>
      <c r="M557">
        <v>99.06</v>
      </c>
      <c r="N557">
        <v>0.94</v>
      </c>
      <c r="O557">
        <v>55.06</v>
      </c>
      <c r="P557">
        <v>26.01</v>
      </c>
    </row>
    <row r="558" spans="1:16" x14ac:dyDescent="0.25">
      <c r="A558" t="s">
        <v>91</v>
      </c>
      <c r="B558" t="s">
        <v>49</v>
      </c>
      <c r="C558">
        <v>77264000</v>
      </c>
      <c r="D558" t="s">
        <v>18</v>
      </c>
      <c r="E558">
        <v>2020</v>
      </c>
      <c r="F558">
        <v>71070</v>
      </c>
      <c r="G558">
        <v>405</v>
      </c>
      <c r="H558">
        <v>678629</v>
      </c>
      <c r="I558">
        <v>57114</v>
      </c>
      <c r="J558">
        <v>0</v>
      </c>
      <c r="K558">
        <v>0</v>
      </c>
      <c r="L558">
        <v>1.24</v>
      </c>
      <c r="M558">
        <v>99.06</v>
      </c>
      <c r="N558">
        <v>0.94</v>
      </c>
      <c r="O558">
        <v>55.06</v>
      </c>
      <c r="P558">
        <v>26.01</v>
      </c>
    </row>
    <row r="559" spans="1:16" x14ac:dyDescent="0.25">
      <c r="A559" t="s">
        <v>91</v>
      </c>
      <c r="B559" t="s">
        <v>49</v>
      </c>
      <c r="C559">
        <v>77264000</v>
      </c>
      <c r="D559" t="s">
        <v>19</v>
      </c>
      <c r="E559">
        <v>2020</v>
      </c>
      <c r="F559">
        <v>40180</v>
      </c>
      <c r="G559">
        <v>384</v>
      </c>
      <c r="H559">
        <v>853695</v>
      </c>
      <c r="I559">
        <v>58889</v>
      </c>
      <c r="J559">
        <v>0</v>
      </c>
      <c r="K559">
        <v>0</v>
      </c>
      <c r="L559">
        <v>1.24</v>
      </c>
      <c r="M559">
        <v>99.06</v>
      </c>
      <c r="N559">
        <v>0.94</v>
      </c>
      <c r="O559">
        <v>55.06</v>
      </c>
      <c r="P559">
        <v>26.01</v>
      </c>
    </row>
    <row r="560" spans="1:16" x14ac:dyDescent="0.25">
      <c r="A560" t="s">
        <v>91</v>
      </c>
      <c r="B560" t="s">
        <v>49</v>
      </c>
      <c r="C560">
        <v>77264000</v>
      </c>
      <c r="D560" t="s">
        <v>20</v>
      </c>
      <c r="E560">
        <v>2021</v>
      </c>
      <c r="F560">
        <v>9248</v>
      </c>
      <c r="G560">
        <v>70</v>
      </c>
      <c r="H560">
        <v>586533</v>
      </c>
      <c r="I560">
        <v>16577</v>
      </c>
      <c r="J560">
        <v>330797</v>
      </c>
      <c r="K560">
        <v>0</v>
      </c>
      <c r="L560">
        <v>1.24</v>
      </c>
      <c r="M560">
        <v>99.06</v>
      </c>
      <c r="N560">
        <v>0.94</v>
      </c>
      <c r="O560">
        <v>55.06</v>
      </c>
      <c r="P560">
        <v>26.01</v>
      </c>
    </row>
    <row r="561" spans="1:16" x14ac:dyDescent="0.25">
      <c r="A561" t="s">
        <v>91</v>
      </c>
      <c r="B561" t="s">
        <v>49</v>
      </c>
      <c r="C561">
        <v>77264000</v>
      </c>
      <c r="D561" t="s">
        <v>21</v>
      </c>
      <c r="E561">
        <v>2021</v>
      </c>
      <c r="F561">
        <v>2845</v>
      </c>
      <c r="G561">
        <v>21</v>
      </c>
      <c r="H561">
        <v>452728</v>
      </c>
      <c r="I561">
        <v>3677</v>
      </c>
      <c r="J561">
        <v>467650</v>
      </c>
      <c r="K561">
        <v>224760</v>
      </c>
      <c r="L561">
        <v>1.24</v>
      </c>
      <c r="M561">
        <v>99.06</v>
      </c>
      <c r="N561">
        <v>0.94</v>
      </c>
      <c r="O561">
        <v>55.06</v>
      </c>
      <c r="P561">
        <v>26.01</v>
      </c>
    </row>
    <row r="562" spans="1:16" x14ac:dyDescent="0.25">
      <c r="A562" t="s">
        <v>91</v>
      </c>
      <c r="B562" t="s">
        <v>49</v>
      </c>
      <c r="C562">
        <v>77264000</v>
      </c>
      <c r="D562" t="s">
        <v>10</v>
      </c>
      <c r="E562">
        <v>2021</v>
      </c>
      <c r="F562">
        <v>12813</v>
      </c>
      <c r="G562">
        <v>31</v>
      </c>
      <c r="H562">
        <v>604416</v>
      </c>
      <c r="I562">
        <v>5427</v>
      </c>
      <c r="J562">
        <v>4200709</v>
      </c>
      <c r="K562">
        <v>497396</v>
      </c>
      <c r="L562">
        <v>1.24</v>
      </c>
      <c r="M562">
        <v>99.06</v>
      </c>
      <c r="N562">
        <v>0.94</v>
      </c>
      <c r="O562">
        <v>55.06</v>
      </c>
      <c r="P562">
        <v>26.01</v>
      </c>
    </row>
    <row r="563" spans="1:16" x14ac:dyDescent="0.25">
      <c r="A563" t="s">
        <v>91</v>
      </c>
      <c r="B563" t="s">
        <v>49</v>
      </c>
      <c r="C563">
        <v>77264000</v>
      </c>
      <c r="D563" t="s">
        <v>11</v>
      </c>
      <c r="E563">
        <v>2021</v>
      </c>
      <c r="F563">
        <v>264852</v>
      </c>
      <c r="G563">
        <v>1421</v>
      </c>
      <c r="H563">
        <v>1756101</v>
      </c>
      <c r="I563">
        <v>95609</v>
      </c>
      <c r="J563">
        <v>5798229</v>
      </c>
      <c r="K563">
        <v>1502781</v>
      </c>
      <c r="L563">
        <v>1.24</v>
      </c>
      <c r="M563">
        <v>99.06</v>
      </c>
      <c r="N563">
        <v>0.94</v>
      </c>
      <c r="O563">
        <v>55.06</v>
      </c>
      <c r="P563">
        <v>26.01</v>
      </c>
    </row>
    <row r="564" spans="1:16" x14ac:dyDescent="0.25">
      <c r="A564" t="s">
        <v>91</v>
      </c>
      <c r="B564" t="s">
        <v>49</v>
      </c>
      <c r="C564">
        <v>77264000</v>
      </c>
      <c r="D564" t="s">
        <v>12</v>
      </c>
      <c r="E564">
        <v>2021</v>
      </c>
      <c r="F564">
        <v>341957</v>
      </c>
      <c r="G564">
        <v>4146</v>
      </c>
      <c r="H564">
        <v>1926446</v>
      </c>
      <c r="I564">
        <v>471642</v>
      </c>
      <c r="J564">
        <v>3099781</v>
      </c>
      <c r="K564">
        <v>891247</v>
      </c>
      <c r="L564">
        <v>1.24</v>
      </c>
      <c r="M564">
        <v>99.06</v>
      </c>
      <c r="N564">
        <v>0.94</v>
      </c>
      <c r="O564">
        <v>55.06</v>
      </c>
      <c r="P564">
        <v>26.01</v>
      </c>
    </row>
    <row r="565" spans="1:16" x14ac:dyDescent="0.25">
      <c r="A565" t="s">
        <v>91</v>
      </c>
      <c r="B565" t="s">
        <v>49</v>
      </c>
      <c r="C565">
        <v>77264000</v>
      </c>
      <c r="D565" t="s">
        <v>13</v>
      </c>
      <c r="E565">
        <v>2021</v>
      </c>
      <c r="F565">
        <v>12464</v>
      </c>
      <c r="G565">
        <v>536</v>
      </c>
      <c r="H565">
        <v>1277265</v>
      </c>
      <c r="I565">
        <v>53111</v>
      </c>
      <c r="J565">
        <v>6853995</v>
      </c>
      <c r="K565">
        <v>864518</v>
      </c>
      <c r="L565">
        <v>1.24</v>
      </c>
      <c r="M565">
        <v>99.06</v>
      </c>
      <c r="N565">
        <v>0.94</v>
      </c>
      <c r="O565">
        <v>55.06</v>
      </c>
      <c r="P565">
        <v>26.01</v>
      </c>
    </row>
    <row r="566" spans="1:16" x14ac:dyDescent="0.25">
      <c r="A566" t="s">
        <v>91</v>
      </c>
      <c r="B566" t="s">
        <v>49</v>
      </c>
      <c r="C566">
        <v>77264000</v>
      </c>
      <c r="D566" t="s">
        <v>14</v>
      </c>
      <c r="E566">
        <v>2021</v>
      </c>
      <c r="F566">
        <v>1245</v>
      </c>
      <c r="G566">
        <v>33</v>
      </c>
      <c r="H566">
        <v>1066315</v>
      </c>
      <c r="I566">
        <v>2435</v>
      </c>
      <c r="J566">
        <v>4499223</v>
      </c>
      <c r="K566">
        <v>3518639</v>
      </c>
      <c r="L566">
        <v>1.24</v>
      </c>
      <c r="M566">
        <v>99.06</v>
      </c>
      <c r="N566">
        <v>0.94</v>
      </c>
      <c r="O566">
        <v>55.06</v>
      </c>
      <c r="P566">
        <v>26.01</v>
      </c>
    </row>
    <row r="567" spans="1:16" x14ac:dyDescent="0.25">
      <c r="A567" t="s">
        <v>91</v>
      </c>
      <c r="B567" t="s">
        <v>49</v>
      </c>
      <c r="C567">
        <v>77264000</v>
      </c>
      <c r="D567" t="s">
        <v>15</v>
      </c>
      <c r="E567">
        <v>2021</v>
      </c>
      <c r="F567">
        <v>428</v>
      </c>
      <c r="G567">
        <v>0</v>
      </c>
      <c r="H567">
        <v>774166</v>
      </c>
      <c r="I567">
        <v>579</v>
      </c>
      <c r="J567">
        <v>8644327</v>
      </c>
      <c r="K567">
        <v>3402773</v>
      </c>
      <c r="L567">
        <v>1.24</v>
      </c>
      <c r="M567">
        <v>99.06</v>
      </c>
      <c r="N567">
        <v>0.94</v>
      </c>
      <c r="O567">
        <v>55.06</v>
      </c>
      <c r="P567">
        <v>26.01</v>
      </c>
    </row>
    <row r="568" spans="1:16" x14ac:dyDescent="0.25">
      <c r="A568" t="s">
        <v>91</v>
      </c>
      <c r="B568" t="s">
        <v>49</v>
      </c>
      <c r="C568">
        <v>77264000</v>
      </c>
      <c r="D568" t="s">
        <v>16</v>
      </c>
      <c r="E568">
        <v>2021</v>
      </c>
      <c r="F568">
        <v>232</v>
      </c>
      <c r="G568">
        <v>0</v>
      </c>
      <c r="H568">
        <v>657103</v>
      </c>
      <c r="I568">
        <v>252</v>
      </c>
      <c r="J568">
        <v>6540860</v>
      </c>
      <c r="K568">
        <v>4738609</v>
      </c>
      <c r="L568">
        <v>1.24</v>
      </c>
      <c r="M568">
        <v>99.06</v>
      </c>
      <c r="N568">
        <v>0.94</v>
      </c>
      <c r="O568">
        <v>55.06</v>
      </c>
      <c r="P568">
        <v>26.01</v>
      </c>
    </row>
    <row r="569" spans="1:16" x14ac:dyDescent="0.25">
      <c r="A569" t="s">
        <v>91</v>
      </c>
      <c r="B569" t="s">
        <v>49</v>
      </c>
      <c r="C569">
        <v>77264000</v>
      </c>
      <c r="D569" t="s">
        <v>17</v>
      </c>
      <c r="E569">
        <v>2021</v>
      </c>
      <c r="F569">
        <v>102</v>
      </c>
      <c r="G569">
        <v>0</v>
      </c>
      <c r="H569">
        <v>441475</v>
      </c>
      <c r="I569">
        <v>147</v>
      </c>
      <c r="J569">
        <v>2109338</v>
      </c>
      <c r="K569">
        <v>4456912</v>
      </c>
      <c r="L569">
        <v>1.24</v>
      </c>
      <c r="M569">
        <v>99.06</v>
      </c>
      <c r="N569">
        <v>0.94</v>
      </c>
      <c r="O569">
        <v>55.06</v>
      </c>
      <c r="P569">
        <v>26.01</v>
      </c>
    </row>
    <row r="570" spans="1:16" x14ac:dyDescent="0.25">
      <c r="A570" t="s">
        <v>92</v>
      </c>
      <c r="B570" t="s">
        <v>50</v>
      </c>
      <c r="C570">
        <v>664000</v>
      </c>
      <c r="D570" t="s">
        <v>12</v>
      </c>
      <c r="E570">
        <v>2020</v>
      </c>
      <c r="F570">
        <v>1</v>
      </c>
      <c r="G570">
        <v>0</v>
      </c>
      <c r="H570">
        <v>2925</v>
      </c>
      <c r="I570">
        <v>0</v>
      </c>
      <c r="J570">
        <v>0</v>
      </c>
      <c r="K570">
        <v>0</v>
      </c>
      <c r="L570">
        <v>4.82</v>
      </c>
      <c r="M570">
        <v>97.14</v>
      </c>
      <c r="N570">
        <v>1.24</v>
      </c>
      <c r="O570">
        <v>78.58</v>
      </c>
      <c r="P570">
        <v>68</v>
      </c>
    </row>
    <row r="571" spans="1:16" x14ac:dyDescent="0.25">
      <c r="A571" t="s">
        <v>92</v>
      </c>
      <c r="B571" t="s">
        <v>50</v>
      </c>
      <c r="C571">
        <v>664000</v>
      </c>
      <c r="D571" t="s">
        <v>13</v>
      </c>
      <c r="E571">
        <v>2020</v>
      </c>
      <c r="F571">
        <v>87</v>
      </c>
      <c r="G571">
        <v>0</v>
      </c>
      <c r="H571">
        <v>7610</v>
      </c>
      <c r="I571">
        <v>50</v>
      </c>
      <c r="J571">
        <v>0</v>
      </c>
      <c r="K571">
        <v>0</v>
      </c>
      <c r="L571">
        <v>4.82</v>
      </c>
      <c r="M571">
        <v>97.14</v>
      </c>
      <c r="N571">
        <v>1.24</v>
      </c>
      <c r="O571">
        <v>78.58</v>
      </c>
      <c r="P571">
        <v>68</v>
      </c>
    </row>
    <row r="572" spans="1:16" x14ac:dyDescent="0.25">
      <c r="A572" t="s">
        <v>92</v>
      </c>
      <c r="B572" t="s">
        <v>50</v>
      </c>
      <c r="C572">
        <v>664000</v>
      </c>
      <c r="D572" t="s">
        <v>14</v>
      </c>
      <c r="E572">
        <v>2020</v>
      </c>
      <c r="F572">
        <v>551</v>
      </c>
      <c r="G572">
        <v>1</v>
      </c>
      <c r="H572">
        <v>14404</v>
      </c>
      <c r="I572">
        <v>181</v>
      </c>
      <c r="J572">
        <v>0</v>
      </c>
      <c r="K572">
        <v>0</v>
      </c>
      <c r="L572">
        <v>4.82</v>
      </c>
      <c r="M572">
        <v>97.14</v>
      </c>
      <c r="N572">
        <v>1.24</v>
      </c>
      <c r="O572">
        <v>78.58</v>
      </c>
      <c r="P572">
        <v>68</v>
      </c>
    </row>
    <row r="573" spans="1:16" x14ac:dyDescent="0.25">
      <c r="A573" t="s">
        <v>92</v>
      </c>
      <c r="B573" t="s">
        <v>50</v>
      </c>
      <c r="C573">
        <v>664000</v>
      </c>
      <c r="D573" t="s">
        <v>15</v>
      </c>
      <c r="E573">
        <v>2020</v>
      </c>
      <c r="F573">
        <v>1013</v>
      </c>
      <c r="G573">
        <v>2</v>
      </c>
      <c r="H573">
        <v>16331</v>
      </c>
      <c r="I573">
        <v>994</v>
      </c>
      <c r="J573">
        <v>0</v>
      </c>
      <c r="K573">
        <v>0</v>
      </c>
      <c r="L573">
        <v>4.82</v>
      </c>
      <c r="M573">
        <v>97.14</v>
      </c>
      <c r="N573">
        <v>1.24</v>
      </c>
      <c r="O573">
        <v>78.58</v>
      </c>
      <c r="P573">
        <v>68</v>
      </c>
    </row>
    <row r="574" spans="1:16" x14ac:dyDescent="0.25">
      <c r="A574" t="s">
        <v>92</v>
      </c>
      <c r="B574" t="s">
        <v>50</v>
      </c>
      <c r="C574">
        <v>664000</v>
      </c>
      <c r="D574" t="s">
        <v>16</v>
      </c>
      <c r="E574">
        <v>2020</v>
      </c>
      <c r="F574">
        <v>1279</v>
      </c>
      <c r="G574">
        <v>34</v>
      </c>
      <c r="H574">
        <v>8962</v>
      </c>
      <c r="I574">
        <v>997</v>
      </c>
      <c r="J574">
        <v>0</v>
      </c>
      <c r="K574">
        <v>0</v>
      </c>
      <c r="L574">
        <v>4.82</v>
      </c>
      <c r="M574">
        <v>97.14</v>
      </c>
      <c r="N574">
        <v>1.24</v>
      </c>
      <c r="O574">
        <v>78.58</v>
      </c>
      <c r="P574">
        <v>68</v>
      </c>
    </row>
    <row r="575" spans="1:16" x14ac:dyDescent="0.25">
      <c r="A575" t="s">
        <v>92</v>
      </c>
      <c r="B575" t="s">
        <v>50</v>
      </c>
      <c r="C575">
        <v>664000</v>
      </c>
      <c r="D575" t="s">
        <v>17</v>
      </c>
      <c r="E575">
        <v>2020</v>
      </c>
      <c r="F575">
        <v>1009</v>
      </c>
      <c r="G575">
        <v>31</v>
      </c>
      <c r="H575">
        <v>6334</v>
      </c>
      <c r="I575">
        <v>1313</v>
      </c>
      <c r="J575">
        <v>0</v>
      </c>
      <c r="K575">
        <v>0</v>
      </c>
      <c r="L575">
        <v>4.82</v>
      </c>
      <c r="M575">
        <v>97.14</v>
      </c>
      <c r="N575">
        <v>1.24</v>
      </c>
      <c r="O575">
        <v>78.58</v>
      </c>
      <c r="P575">
        <v>68</v>
      </c>
    </row>
    <row r="576" spans="1:16" x14ac:dyDescent="0.25">
      <c r="A576" t="s">
        <v>92</v>
      </c>
      <c r="B576" t="s">
        <v>50</v>
      </c>
      <c r="C576">
        <v>664000</v>
      </c>
      <c r="D576" t="s">
        <v>18</v>
      </c>
      <c r="E576">
        <v>2020</v>
      </c>
      <c r="F576">
        <v>1050</v>
      </c>
      <c r="G576">
        <v>41</v>
      </c>
      <c r="H576">
        <v>6030</v>
      </c>
      <c r="I576">
        <v>1009</v>
      </c>
      <c r="J576">
        <v>0</v>
      </c>
      <c r="K576">
        <v>0</v>
      </c>
      <c r="L576">
        <v>4.82</v>
      </c>
      <c r="M576">
        <v>97.14</v>
      </c>
      <c r="N576">
        <v>1.24</v>
      </c>
      <c r="O576">
        <v>78.58</v>
      </c>
      <c r="P576">
        <v>68</v>
      </c>
    </row>
    <row r="577" spans="1:16" x14ac:dyDescent="0.25">
      <c r="A577" t="s">
        <v>92</v>
      </c>
      <c r="B577" t="s">
        <v>50</v>
      </c>
      <c r="C577">
        <v>664000</v>
      </c>
      <c r="D577" t="s">
        <v>19</v>
      </c>
      <c r="E577">
        <v>2020</v>
      </c>
      <c r="F577">
        <v>899</v>
      </c>
      <c r="G577">
        <v>18</v>
      </c>
      <c r="H577">
        <v>6232</v>
      </c>
      <c r="I577">
        <v>595</v>
      </c>
      <c r="J577">
        <v>0</v>
      </c>
      <c r="K577">
        <v>0</v>
      </c>
      <c r="L577">
        <v>4.82</v>
      </c>
      <c r="M577">
        <v>97.14</v>
      </c>
      <c r="N577">
        <v>1.24</v>
      </c>
      <c r="O577">
        <v>78.58</v>
      </c>
      <c r="P577">
        <v>68</v>
      </c>
    </row>
    <row r="578" spans="1:16" x14ac:dyDescent="0.25">
      <c r="A578" t="s">
        <v>92</v>
      </c>
      <c r="B578" t="s">
        <v>50</v>
      </c>
      <c r="C578">
        <v>664000</v>
      </c>
      <c r="D578" t="s">
        <v>20</v>
      </c>
      <c r="E578">
        <v>2021</v>
      </c>
      <c r="F578">
        <v>201</v>
      </c>
      <c r="G578">
        <v>6</v>
      </c>
      <c r="H578">
        <v>5864</v>
      </c>
      <c r="I578">
        <v>636</v>
      </c>
      <c r="J578">
        <v>2020</v>
      </c>
      <c r="K578">
        <v>0</v>
      </c>
      <c r="L578">
        <v>4.82</v>
      </c>
      <c r="M578">
        <v>97.14</v>
      </c>
      <c r="N578">
        <v>1.24</v>
      </c>
      <c r="O578">
        <v>78.58</v>
      </c>
      <c r="P578">
        <v>68</v>
      </c>
    </row>
    <row r="579" spans="1:16" x14ac:dyDescent="0.25">
      <c r="A579" t="s">
        <v>92</v>
      </c>
      <c r="B579" t="s">
        <v>50</v>
      </c>
      <c r="C579">
        <v>664000</v>
      </c>
      <c r="D579" t="s">
        <v>21</v>
      </c>
      <c r="E579">
        <v>2021</v>
      </c>
      <c r="F579">
        <v>55</v>
      </c>
      <c r="G579">
        <v>2</v>
      </c>
      <c r="H579">
        <v>4079</v>
      </c>
      <c r="I579">
        <v>92</v>
      </c>
      <c r="J579">
        <v>14931</v>
      </c>
      <c r="K579">
        <v>1361</v>
      </c>
      <c r="L579">
        <v>4.82</v>
      </c>
      <c r="M579">
        <v>97.14</v>
      </c>
      <c r="N579">
        <v>1.24</v>
      </c>
      <c r="O579">
        <v>78.58</v>
      </c>
      <c r="P579">
        <v>68</v>
      </c>
    </row>
    <row r="580" spans="1:16" x14ac:dyDescent="0.25">
      <c r="A580" t="s">
        <v>92</v>
      </c>
      <c r="B580" t="s">
        <v>50</v>
      </c>
      <c r="C580">
        <v>664000</v>
      </c>
      <c r="D580" t="s">
        <v>10</v>
      </c>
      <c r="E580">
        <v>2021</v>
      </c>
      <c r="F580">
        <v>90</v>
      </c>
      <c r="G580">
        <v>0</v>
      </c>
      <c r="H580">
        <v>4250</v>
      </c>
      <c r="I580">
        <v>89</v>
      </c>
      <c r="J580">
        <v>44411</v>
      </c>
      <c r="K580">
        <v>11018</v>
      </c>
      <c r="L580">
        <v>4.82</v>
      </c>
      <c r="M580">
        <v>97.14</v>
      </c>
      <c r="N580">
        <v>1.24</v>
      </c>
      <c r="O580">
        <v>78.58</v>
      </c>
      <c r="P580">
        <v>68</v>
      </c>
    </row>
    <row r="581" spans="1:16" x14ac:dyDescent="0.25">
      <c r="A581" t="s">
        <v>92</v>
      </c>
      <c r="B581" t="s">
        <v>50</v>
      </c>
      <c r="C581">
        <v>664000</v>
      </c>
      <c r="D581" t="s">
        <v>11</v>
      </c>
      <c r="E581">
        <v>2021</v>
      </c>
      <c r="F581">
        <v>1717</v>
      </c>
      <c r="G581">
        <v>12</v>
      </c>
      <c r="H581">
        <v>10637</v>
      </c>
      <c r="I581">
        <v>239</v>
      </c>
      <c r="J581">
        <v>99721</v>
      </c>
      <c r="K581">
        <v>30504</v>
      </c>
      <c r="L581">
        <v>4.82</v>
      </c>
      <c r="M581">
        <v>97.14</v>
      </c>
      <c r="N581">
        <v>1.24</v>
      </c>
      <c r="O581">
        <v>78.58</v>
      </c>
      <c r="P581">
        <v>68</v>
      </c>
    </row>
    <row r="582" spans="1:16" x14ac:dyDescent="0.25">
      <c r="A582" t="s">
        <v>92</v>
      </c>
      <c r="B582" t="s">
        <v>50</v>
      </c>
      <c r="C582">
        <v>664000</v>
      </c>
      <c r="D582" t="s">
        <v>12</v>
      </c>
      <c r="E582">
        <v>2021</v>
      </c>
      <c r="F582">
        <v>7365</v>
      </c>
      <c r="G582">
        <v>106</v>
      </c>
      <c r="H582">
        <v>25817</v>
      </c>
      <c r="I582">
        <v>4634</v>
      </c>
      <c r="J582">
        <v>18180</v>
      </c>
      <c r="K582">
        <v>16778</v>
      </c>
      <c r="L582">
        <v>4.82</v>
      </c>
      <c r="M582">
        <v>97.14</v>
      </c>
      <c r="N582">
        <v>1.24</v>
      </c>
      <c r="O582">
        <v>78.58</v>
      </c>
      <c r="P582">
        <v>68</v>
      </c>
    </row>
    <row r="583" spans="1:16" x14ac:dyDescent="0.25">
      <c r="A583" t="s">
        <v>92</v>
      </c>
      <c r="B583" t="s">
        <v>50</v>
      </c>
      <c r="C583">
        <v>664000</v>
      </c>
      <c r="D583" t="s">
        <v>13</v>
      </c>
      <c r="E583">
        <v>2021</v>
      </c>
      <c r="F583">
        <v>5227</v>
      </c>
      <c r="G583">
        <v>54</v>
      </c>
      <c r="H583">
        <v>44250</v>
      </c>
      <c r="I583">
        <v>7133</v>
      </c>
      <c r="J583">
        <v>222243</v>
      </c>
      <c r="K583">
        <v>12643</v>
      </c>
      <c r="L583">
        <v>4.82</v>
      </c>
      <c r="M583">
        <v>97.14</v>
      </c>
      <c r="N583">
        <v>1.24</v>
      </c>
      <c r="O583">
        <v>78.58</v>
      </c>
      <c r="P583">
        <v>68</v>
      </c>
    </row>
    <row r="584" spans="1:16" x14ac:dyDescent="0.25">
      <c r="A584" t="s">
        <v>92</v>
      </c>
      <c r="B584" t="s">
        <v>50</v>
      </c>
      <c r="C584">
        <v>664000</v>
      </c>
      <c r="D584" t="s">
        <v>14</v>
      </c>
      <c r="E584">
        <v>2021</v>
      </c>
      <c r="F584">
        <v>6004</v>
      </c>
      <c r="G584">
        <v>37</v>
      </c>
      <c r="H584">
        <v>36963</v>
      </c>
      <c r="I584">
        <v>4573</v>
      </c>
      <c r="J584">
        <v>89699</v>
      </c>
      <c r="K584">
        <v>75816</v>
      </c>
      <c r="L584">
        <v>4.82</v>
      </c>
      <c r="M584">
        <v>97.14</v>
      </c>
      <c r="N584">
        <v>1.24</v>
      </c>
      <c r="O584">
        <v>78.58</v>
      </c>
      <c r="P584">
        <v>68</v>
      </c>
    </row>
    <row r="585" spans="1:16" x14ac:dyDescent="0.25">
      <c r="A585" t="s">
        <v>92</v>
      </c>
      <c r="B585" t="s">
        <v>50</v>
      </c>
      <c r="C585">
        <v>664000</v>
      </c>
      <c r="D585" t="s">
        <v>15</v>
      </c>
      <c r="E585">
        <v>2021</v>
      </c>
      <c r="F585">
        <v>3330</v>
      </c>
      <c r="G585">
        <v>26</v>
      </c>
      <c r="H585">
        <v>30097</v>
      </c>
      <c r="I585">
        <v>5597</v>
      </c>
      <c r="J585">
        <v>15069</v>
      </c>
      <c r="K585">
        <v>19344</v>
      </c>
      <c r="L585">
        <v>4.82</v>
      </c>
      <c r="M585">
        <v>97.14</v>
      </c>
      <c r="N585">
        <v>1.24</v>
      </c>
      <c r="O585">
        <v>78.58</v>
      </c>
      <c r="P585">
        <v>68</v>
      </c>
    </row>
    <row r="586" spans="1:16" x14ac:dyDescent="0.25">
      <c r="A586" t="s">
        <v>92</v>
      </c>
      <c r="B586" t="s">
        <v>50</v>
      </c>
      <c r="C586">
        <v>664000</v>
      </c>
      <c r="D586" t="s">
        <v>16</v>
      </c>
      <c r="E586">
        <v>2021</v>
      </c>
      <c r="F586">
        <v>1573</v>
      </c>
      <c r="G586">
        <v>17</v>
      </c>
      <c r="H586">
        <v>18600</v>
      </c>
      <c r="I586">
        <v>2005</v>
      </c>
      <c r="J586">
        <v>12203</v>
      </c>
      <c r="K586">
        <v>222789</v>
      </c>
      <c r="L586">
        <v>4.82</v>
      </c>
      <c r="M586">
        <v>97.14</v>
      </c>
      <c r="N586">
        <v>1.24</v>
      </c>
      <c r="O586">
        <v>78.58</v>
      </c>
      <c r="P586">
        <v>68</v>
      </c>
    </row>
    <row r="587" spans="1:16" x14ac:dyDescent="0.25">
      <c r="A587" t="s">
        <v>92</v>
      </c>
      <c r="B587" t="s">
        <v>50</v>
      </c>
      <c r="C587">
        <v>664000</v>
      </c>
      <c r="D587" t="s">
        <v>17</v>
      </c>
      <c r="E587">
        <v>2021</v>
      </c>
      <c r="F587">
        <v>528</v>
      </c>
      <c r="G587">
        <v>9</v>
      </c>
      <c r="H587">
        <v>11958</v>
      </c>
      <c r="I587">
        <v>926</v>
      </c>
      <c r="J587">
        <v>3286</v>
      </c>
      <c r="K587">
        <v>61256</v>
      </c>
      <c r="L587">
        <v>4.82</v>
      </c>
      <c r="M587">
        <v>97.14</v>
      </c>
      <c r="N587">
        <v>1.24</v>
      </c>
      <c r="O587">
        <v>78.58</v>
      </c>
      <c r="P587">
        <v>68</v>
      </c>
    </row>
    <row r="588" spans="1:16" x14ac:dyDescent="0.25">
      <c r="A588" t="s">
        <v>94</v>
      </c>
      <c r="B588" t="s">
        <v>51</v>
      </c>
      <c r="C588">
        <v>37220000</v>
      </c>
      <c r="D588" t="s">
        <v>10</v>
      </c>
      <c r="E588">
        <v>2020</v>
      </c>
      <c r="F588">
        <v>97</v>
      </c>
      <c r="G588">
        <v>6</v>
      </c>
      <c r="H588">
        <v>0</v>
      </c>
      <c r="I588">
        <v>14</v>
      </c>
      <c r="J588">
        <v>0</v>
      </c>
      <c r="K588">
        <v>0</v>
      </c>
      <c r="L588">
        <v>1.8</v>
      </c>
      <c r="M588">
        <v>98.81</v>
      </c>
      <c r="N588">
        <v>0.59</v>
      </c>
      <c r="O588">
        <v>60.45</v>
      </c>
      <c r="P588">
        <v>26.26</v>
      </c>
    </row>
    <row r="589" spans="1:16" x14ac:dyDescent="0.25">
      <c r="A589" t="s">
        <v>94</v>
      </c>
      <c r="B589" t="s">
        <v>51</v>
      </c>
      <c r="C589">
        <v>37220000</v>
      </c>
      <c r="D589" t="s">
        <v>11</v>
      </c>
      <c r="E589">
        <v>2020</v>
      </c>
      <c r="F589">
        <v>941</v>
      </c>
      <c r="G589">
        <v>22</v>
      </c>
      <c r="H589">
        <v>19278</v>
      </c>
      <c r="I589">
        <v>428</v>
      </c>
      <c r="J589">
        <v>0</v>
      </c>
      <c r="K589">
        <v>0</v>
      </c>
      <c r="L589">
        <v>1.8</v>
      </c>
      <c r="M589">
        <v>98.81</v>
      </c>
      <c r="N589">
        <v>0.59</v>
      </c>
      <c r="O589">
        <v>60.45</v>
      </c>
      <c r="P589">
        <v>26.26</v>
      </c>
    </row>
    <row r="590" spans="1:16" x14ac:dyDescent="0.25">
      <c r="A590" t="s">
        <v>94</v>
      </c>
      <c r="B590" t="s">
        <v>51</v>
      </c>
      <c r="C590">
        <v>37220000</v>
      </c>
      <c r="D590" t="s">
        <v>12</v>
      </c>
      <c r="E590">
        <v>2020</v>
      </c>
      <c r="F590">
        <v>1660</v>
      </c>
      <c r="G590">
        <v>54</v>
      </c>
      <c r="H590">
        <v>4110</v>
      </c>
      <c r="I590">
        <v>986</v>
      </c>
      <c r="J590">
        <v>0</v>
      </c>
      <c r="K590">
        <v>0</v>
      </c>
      <c r="L590">
        <v>1.8</v>
      </c>
      <c r="M590">
        <v>98.81</v>
      </c>
      <c r="N590">
        <v>0.59</v>
      </c>
      <c r="O590">
        <v>60.45</v>
      </c>
      <c r="P590">
        <v>26.26</v>
      </c>
    </row>
    <row r="591" spans="1:16" x14ac:dyDescent="0.25">
      <c r="A591" t="s">
        <v>94</v>
      </c>
      <c r="B591" t="s">
        <v>51</v>
      </c>
      <c r="C591">
        <v>37220000</v>
      </c>
      <c r="D591" t="s">
        <v>13</v>
      </c>
      <c r="E591">
        <v>2020</v>
      </c>
      <c r="F591">
        <v>13641</v>
      </c>
      <c r="G591">
        <v>178</v>
      </c>
      <c r="H591">
        <v>65175</v>
      </c>
      <c r="I591">
        <v>5866</v>
      </c>
      <c r="J591">
        <v>0</v>
      </c>
      <c r="K591">
        <v>0</v>
      </c>
      <c r="L591">
        <v>1.8</v>
      </c>
      <c r="M591">
        <v>98.81</v>
      </c>
      <c r="N591">
        <v>0.59</v>
      </c>
      <c r="O591">
        <v>60.45</v>
      </c>
      <c r="P591">
        <v>26.26</v>
      </c>
    </row>
    <row r="592" spans="1:16" x14ac:dyDescent="0.25">
      <c r="A592" t="s">
        <v>94</v>
      </c>
      <c r="B592" t="s">
        <v>51</v>
      </c>
      <c r="C592">
        <v>37220000</v>
      </c>
      <c r="D592" t="s">
        <v>14</v>
      </c>
      <c r="E592">
        <v>2020</v>
      </c>
      <c r="F592">
        <v>46364</v>
      </c>
      <c r="G592">
        <v>259</v>
      </c>
      <c r="H592">
        <v>349019</v>
      </c>
      <c r="I592">
        <v>38094</v>
      </c>
      <c r="J592">
        <v>0</v>
      </c>
      <c r="K592">
        <v>0</v>
      </c>
      <c r="L592">
        <v>1.8</v>
      </c>
      <c r="M592">
        <v>98.81</v>
      </c>
      <c r="N592">
        <v>0.59</v>
      </c>
      <c r="O592">
        <v>60.45</v>
      </c>
      <c r="P592">
        <v>26.26</v>
      </c>
    </row>
    <row r="593" spans="1:16" x14ac:dyDescent="0.25">
      <c r="A593" t="s">
        <v>94</v>
      </c>
      <c r="B593" t="s">
        <v>51</v>
      </c>
      <c r="C593">
        <v>37220000</v>
      </c>
      <c r="D593" t="s">
        <v>15</v>
      </c>
      <c r="E593">
        <v>2020</v>
      </c>
      <c r="F593">
        <v>62260</v>
      </c>
      <c r="G593">
        <v>308</v>
      </c>
      <c r="H593">
        <v>928000</v>
      </c>
      <c r="I593">
        <v>47449</v>
      </c>
      <c r="J593">
        <v>0</v>
      </c>
      <c r="K593">
        <v>0</v>
      </c>
      <c r="L593">
        <v>1.8</v>
      </c>
      <c r="M593">
        <v>98.81</v>
      </c>
      <c r="N593">
        <v>0.59</v>
      </c>
      <c r="O593">
        <v>60.45</v>
      </c>
      <c r="P593">
        <v>26.26</v>
      </c>
    </row>
    <row r="594" spans="1:16" x14ac:dyDescent="0.25">
      <c r="A594" t="s">
        <v>94</v>
      </c>
      <c r="B594" t="s">
        <v>51</v>
      </c>
      <c r="C594">
        <v>37220000</v>
      </c>
      <c r="D594" t="s">
        <v>16</v>
      </c>
      <c r="E594">
        <v>2020</v>
      </c>
      <c r="F594">
        <v>66423</v>
      </c>
      <c r="G594">
        <v>300</v>
      </c>
      <c r="H594">
        <v>1630419</v>
      </c>
      <c r="I594">
        <v>68096</v>
      </c>
      <c r="J594">
        <v>0</v>
      </c>
      <c r="K594">
        <v>0</v>
      </c>
      <c r="L594">
        <v>1.8</v>
      </c>
      <c r="M594">
        <v>98.81</v>
      </c>
      <c r="N594">
        <v>0.59</v>
      </c>
      <c r="O594">
        <v>60.45</v>
      </c>
      <c r="P594">
        <v>26.26</v>
      </c>
    </row>
    <row r="595" spans="1:16" x14ac:dyDescent="0.25">
      <c r="A595" t="s">
        <v>94</v>
      </c>
      <c r="B595" t="s">
        <v>51</v>
      </c>
      <c r="C595">
        <v>37220000</v>
      </c>
      <c r="D595" t="s">
        <v>17</v>
      </c>
      <c r="E595">
        <v>2020</v>
      </c>
      <c r="F595">
        <v>47246</v>
      </c>
      <c r="G595">
        <v>209</v>
      </c>
      <c r="H595">
        <v>1285990</v>
      </c>
      <c r="I595">
        <v>57954</v>
      </c>
      <c r="J595">
        <v>0</v>
      </c>
      <c r="K595">
        <v>0</v>
      </c>
      <c r="L595">
        <v>1.8</v>
      </c>
      <c r="M595">
        <v>98.81</v>
      </c>
      <c r="N595">
        <v>0.59</v>
      </c>
      <c r="O595">
        <v>60.45</v>
      </c>
      <c r="P595">
        <v>26.26</v>
      </c>
    </row>
    <row r="596" spans="1:16" x14ac:dyDescent="0.25">
      <c r="A596" t="s">
        <v>94</v>
      </c>
      <c r="B596" t="s">
        <v>51</v>
      </c>
      <c r="C596">
        <v>37220000</v>
      </c>
      <c r="D596" t="s">
        <v>18</v>
      </c>
      <c r="E596">
        <v>2020</v>
      </c>
      <c r="F596">
        <v>31184</v>
      </c>
      <c r="G596">
        <v>122</v>
      </c>
      <c r="H596">
        <v>1171470</v>
      </c>
      <c r="I596">
        <v>39449</v>
      </c>
      <c r="J596">
        <v>0</v>
      </c>
      <c r="K596">
        <v>0</v>
      </c>
      <c r="L596">
        <v>1.8</v>
      </c>
      <c r="M596">
        <v>98.81</v>
      </c>
      <c r="N596">
        <v>0.59</v>
      </c>
      <c r="O596">
        <v>60.45</v>
      </c>
      <c r="P596">
        <v>26.26</v>
      </c>
    </row>
    <row r="597" spans="1:16" x14ac:dyDescent="0.25">
      <c r="A597" t="s">
        <v>94</v>
      </c>
      <c r="B597" t="s">
        <v>51</v>
      </c>
      <c r="C597">
        <v>37220000</v>
      </c>
      <c r="D597" t="s">
        <v>19</v>
      </c>
      <c r="E597">
        <v>2020</v>
      </c>
      <c r="F597">
        <v>16538</v>
      </c>
      <c r="G597">
        <v>83</v>
      </c>
      <c r="H597">
        <v>1429233</v>
      </c>
      <c r="I597">
        <v>20503</v>
      </c>
      <c r="J597">
        <v>0</v>
      </c>
      <c r="K597">
        <v>0</v>
      </c>
      <c r="L597">
        <v>1.8</v>
      </c>
      <c r="M597">
        <v>98.81</v>
      </c>
      <c r="N597">
        <v>0.59</v>
      </c>
      <c r="O597">
        <v>60.45</v>
      </c>
      <c r="P597">
        <v>26.26</v>
      </c>
    </row>
    <row r="598" spans="1:16" x14ac:dyDescent="0.25">
      <c r="A598" t="s">
        <v>94</v>
      </c>
      <c r="B598" t="s">
        <v>51</v>
      </c>
      <c r="C598">
        <v>37220000</v>
      </c>
      <c r="D598" t="s">
        <v>20</v>
      </c>
      <c r="E598">
        <v>2021</v>
      </c>
      <c r="F598">
        <v>8115</v>
      </c>
      <c r="G598">
        <v>58</v>
      </c>
      <c r="H598">
        <v>978667</v>
      </c>
      <c r="I598">
        <v>11791</v>
      </c>
      <c r="J598">
        <v>168606</v>
      </c>
      <c r="K598">
        <v>0</v>
      </c>
      <c r="L598">
        <v>1.8</v>
      </c>
      <c r="M598">
        <v>98.81</v>
      </c>
      <c r="N598">
        <v>0.59</v>
      </c>
      <c r="O598">
        <v>60.45</v>
      </c>
      <c r="P598">
        <v>26.26</v>
      </c>
    </row>
    <row r="599" spans="1:16" x14ac:dyDescent="0.25">
      <c r="A599" t="s">
        <v>94</v>
      </c>
      <c r="B599" t="s">
        <v>51</v>
      </c>
      <c r="C599">
        <v>37220000</v>
      </c>
      <c r="D599" t="s">
        <v>21</v>
      </c>
      <c r="E599">
        <v>2021</v>
      </c>
      <c r="F599">
        <v>4338</v>
      </c>
      <c r="G599">
        <v>35</v>
      </c>
      <c r="H599">
        <v>839290</v>
      </c>
      <c r="I599">
        <v>4592</v>
      </c>
      <c r="J599">
        <v>121166</v>
      </c>
      <c r="K599">
        <v>130019</v>
      </c>
      <c r="L599">
        <v>1.8</v>
      </c>
      <c r="M599">
        <v>98.81</v>
      </c>
      <c r="N599">
        <v>0.59</v>
      </c>
      <c r="O599">
        <v>60.45</v>
      </c>
      <c r="P599">
        <v>26.26</v>
      </c>
    </row>
    <row r="600" spans="1:16" x14ac:dyDescent="0.25">
      <c r="A600" t="s">
        <v>94</v>
      </c>
      <c r="B600" t="s">
        <v>51</v>
      </c>
      <c r="C600">
        <v>37220000</v>
      </c>
      <c r="D600" t="s">
        <v>10</v>
      </c>
      <c r="E600">
        <v>2021</v>
      </c>
      <c r="F600">
        <v>9082</v>
      </c>
      <c r="G600">
        <v>63</v>
      </c>
      <c r="H600">
        <v>1450958</v>
      </c>
      <c r="I600">
        <v>6005</v>
      </c>
      <c r="J600">
        <v>776301</v>
      </c>
      <c r="K600">
        <v>99722</v>
      </c>
      <c r="L600">
        <v>1.8</v>
      </c>
      <c r="M600">
        <v>98.81</v>
      </c>
      <c r="N600">
        <v>0.59</v>
      </c>
      <c r="O600">
        <v>60.45</v>
      </c>
      <c r="P600">
        <v>26.26</v>
      </c>
    </row>
    <row r="601" spans="1:16" x14ac:dyDescent="0.25">
      <c r="A601" t="s">
        <v>94</v>
      </c>
      <c r="B601" t="s">
        <v>51</v>
      </c>
      <c r="C601">
        <v>37220000</v>
      </c>
      <c r="D601" t="s">
        <v>11</v>
      </c>
      <c r="E601">
        <v>2021</v>
      </c>
      <c r="F601">
        <v>127717</v>
      </c>
      <c r="G601">
        <v>564</v>
      </c>
      <c r="H601">
        <v>2754245</v>
      </c>
      <c r="I601">
        <v>54391</v>
      </c>
      <c r="J601">
        <v>3086611</v>
      </c>
      <c r="K601">
        <v>398803</v>
      </c>
      <c r="L601">
        <v>1.8</v>
      </c>
      <c r="M601">
        <v>98.81</v>
      </c>
      <c r="N601">
        <v>0.59</v>
      </c>
      <c r="O601">
        <v>60.45</v>
      </c>
      <c r="P601">
        <v>26.26</v>
      </c>
    </row>
    <row r="602" spans="1:16" x14ac:dyDescent="0.25">
      <c r="A602" t="s">
        <v>94</v>
      </c>
      <c r="B602" t="s">
        <v>51</v>
      </c>
      <c r="C602">
        <v>37220000</v>
      </c>
      <c r="D602" t="s">
        <v>12</v>
      </c>
      <c r="E602">
        <v>2021</v>
      </c>
      <c r="F602">
        <v>142745</v>
      </c>
      <c r="G602">
        <v>1020</v>
      </c>
      <c r="H602">
        <v>2270305</v>
      </c>
      <c r="I602">
        <v>185368</v>
      </c>
      <c r="J602">
        <v>644228</v>
      </c>
      <c r="K602">
        <v>633377</v>
      </c>
      <c r="L602">
        <v>1.8</v>
      </c>
      <c r="M602">
        <v>98.81</v>
      </c>
      <c r="N602">
        <v>0.59</v>
      </c>
      <c r="O602">
        <v>60.45</v>
      </c>
      <c r="P602">
        <v>26.26</v>
      </c>
    </row>
    <row r="603" spans="1:16" x14ac:dyDescent="0.25">
      <c r="A603" t="s">
        <v>94</v>
      </c>
      <c r="B603" t="s">
        <v>51</v>
      </c>
      <c r="C603">
        <v>37220000</v>
      </c>
      <c r="D603" t="s">
        <v>13</v>
      </c>
      <c r="E603">
        <v>2021</v>
      </c>
      <c r="F603">
        <v>45159</v>
      </c>
      <c r="G603">
        <v>380</v>
      </c>
      <c r="H603">
        <v>3495748</v>
      </c>
      <c r="I603">
        <v>65475</v>
      </c>
      <c r="J603">
        <v>4696858</v>
      </c>
      <c r="K603">
        <v>315789</v>
      </c>
      <c r="L603">
        <v>1.8</v>
      </c>
      <c r="M603">
        <v>98.81</v>
      </c>
      <c r="N603">
        <v>0.59</v>
      </c>
      <c r="O603">
        <v>60.45</v>
      </c>
      <c r="P603">
        <v>26.26</v>
      </c>
    </row>
    <row r="604" spans="1:16" x14ac:dyDescent="0.25">
      <c r="A604" t="s">
        <v>94</v>
      </c>
      <c r="B604" t="s">
        <v>51</v>
      </c>
      <c r="C604">
        <v>37220000</v>
      </c>
      <c r="D604" t="s">
        <v>14</v>
      </c>
      <c r="E604">
        <v>2021</v>
      </c>
      <c r="F604">
        <v>21441</v>
      </c>
      <c r="G604">
        <v>141</v>
      </c>
      <c r="H604">
        <v>3334308</v>
      </c>
      <c r="I604">
        <v>25619</v>
      </c>
      <c r="J604">
        <v>1850681</v>
      </c>
      <c r="K604">
        <v>1910871</v>
      </c>
      <c r="L604">
        <v>1.8</v>
      </c>
      <c r="M604">
        <v>98.81</v>
      </c>
      <c r="N604">
        <v>0.59</v>
      </c>
      <c r="O604">
        <v>60.45</v>
      </c>
      <c r="P604">
        <v>26.26</v>
      </c>
    </row>
    <row r="605" spans="1:16" x14ac:dyDescent="0.25">
      <c r="A605" t="s">
        <v>94</v>
      </c>
      <c r="B605" t="s">
        <v>51</v>
      </c>
      <c r="C605">
        <v>37220000</v>
      </c>
      <c r="D605" t="s">
        <v>15</v>
      </c>
      <c r="E605">
        <v>2021</v>
      </c>
      <c r="F605">
        <v>13103</v>
      </c>
      <c r="G605">
        <v>71</v>
      </c>
      <c r="H605">
        <v>2627431</v>
      </c>
      <c r="I605">
        <v>16237</v>
      </c>
      <c r="J605">
        <v>2024639</v>
      </c>
      <c r="K605">
        <v>1141441</v>
      </c>
      <c r="L605">
        <v>1.8</v>
      </c>
      <c r="M605">
        <v>98.81</v>
      </c>
      <c r="N605">
        <v>0.59</v>
      </c>
      <c r="O605">
        <v>60.45</v>
      </c>
      <c r="P605">
        <v>26.26</v>
      </c>
    </row>
    <row r="606" spans="1:16" x14ac:dyDescent="0.25">
      <c r="A606" t="s">
        <v>94</v>
      </c>
      <c r="B606" t="s">
        <v>51</v>
      </c>
      <c r="C606">
        <v>37220000</v>
      </c>
      <c r="D606" t="s">
        <v>16</v>
      </c>
      <c r="E606">
        <v>2021</v>
      </c>
      <c r="F606">
        <v>7909</v>
      </c>
      <c r="G606">
        <v>45</v>
      </c>
      <c r="H606">
        <v>1745889</v>
      </c>
      <c r="I606">
        <v>9096</v>
      </c>
      <c r="J606">
        <v>5280693</v>
      </c>
      <c r="K606">
        <v>2418607</v>
      </c>
      <c r="L606">
        <v>1.8</v>
      </c>
      <c r="M606">
        <v>98.81</v>
      </c>
      <c r="N606">
        <v>0.59</v>
      </c>
      <c r="O606">
        <v>60.45</v>
      </c>
      <c r="P606">
        <v>26.26</v>
      </c>
    </row>
    <row r="607" spans="1:16" x14ac:dyDescent="0.25">
      <c r="A607" t="s">
        <v>94</v>
      </c>
      <c r="B607" t="s">
        <v>51</v>
      </c>
      <c r="C607">
        <v>37220000</v>
      </c>
      <c r="D607" t="s">
        <v>17</v>
      </c>
      <c r="E607">
        <v>2021</v>
      </c>
      <c r="F607">
        <v>5500</v>
      </c>
      <c r="G607">
        <v>38</v>
      </c>
      <c r="H607">
        <v>1190296</v>
      </c>
      <c r="I607">
        <v>6085</v>
      </c>
      <c r="J607">
        <v>3848776</v>
      </c>
      <c r="K607">
        <v>2723769</v>
      </c>
      <c r="L607">
        <v>1.8</v>
      </c>
      <c r="M607">
        <v>98.81</v>
      </c>
      <c r="N607">
        <v>0.59</v>
      </c>
      <c r="O607">
        <v>60.45</v>
      </c>
      <c r="P607">
        <v>26.26</v>
      </c>
    </row>
    <row r="608" spans="1:16" x14ac:dyDescent="0.25">
      <c r="A608" t="s">
        <v>93</v>
      </c>
      <c r="B608" t="s">
        <v>52</v>
      </c>
      <c r="C608">
        <v>75695000</v>
      </c>
      <c r="D608" t="s">
        <v>10</v>
      </c>
      <c r="E608">
        <v>2020</v>
      </c>
      <c r="F608">
        <v>124</v>
      </c>
      <c r="G608">
        <v>1</v>
      </c>
      <c r="H608">
        <v>0</v>
      </c>
      <c r="I608">
        <v>6</v>
      </c>
      <c r="J608">
        <v>0</v>
      </c>
      <c r="K608">
        <v>0</v>
      </c>
      <c r="L608">
        <v>3.57</v>
      </c>
      <c r="M608">
        <v>98.24</v>
      </c>
      <c r="N608">
        <v>1.34</v>
      </c>
      <c r="O608">
        <v>54.53</v>
      </c>
      <c r="P608">
        <v>23.28</v>
      </c>
    </row>
    <row r="609" spans="1:16" x14ac:dyDescent="0.25">
      <c r="A609" t="s">
        <v>93</v>
      </c>
      <c r="B609" t="s">
        <v>52</v>
      </c>
      <c r="C609">
        <v>75695000</v>
      </c>
      <c r="D609" t="s">
        <v>11</v>
      </c>
      <c r="E609">
        <v>2020</v>
      </c>
      <c r="F609">
        <v>2199</v>
      </c>
      <c r="G609">
        <v>26</v>
      </c>
      <c r="H609">
        <v>119748</v>
      </c>
      <c r="I609">
        <v>1252</v>
      </c>
      <c r="J609">
        <v>0</v>
      </c>
      <c r="K609">
        <v>0</v>
      </c>
      <c r="L609">
        <v>3.57</v>
      </c>
      <c r="M609">
        <v>98.24</v>
      </c>
      <c r="N609">
        <v>1.34</v>
      </c>
      <c r="O609">
        <v>54.53</v>
      </c>
      <c r="P609">
        <v>23.28</v>
      </c>
    </row>
    <row r="610" spans="1:16" x14ac:dyDescent="0.25">
      <c r="A610" t="s">
        <v>93</v>
      </c>
      <c r="B610" t="s">
        <v>52</v>
      </c>
      <c r="C610">
        <v>75695000</v>
      </c>
      <c r="D610" t="s">
        <v>12</v>
      </c>
      <c r="E610">
        <v>2020</v>
      </c>
      <c r="F610">
        <v>20010</v>
      </c>
      <c r="G610">
        <v>149</v>
      </c>
      <c r="H610">
        <v>372214</v>
      </c>
      <c r="I610">
        <v>11499</v>
      </c>
      <c r="J610">
        <v>0</v>
      </c>
      <c r="K610">
        <v>0</v>
      </c>
      <c r="L610">
        <v>3.57</v>
      </c>
      <c r="M610">
        <v>98.24</v>
      </c>
      <c r="N610">
        <v>1.34</v>
      </c>
      <c r="O610">
        <v>54.53</v>
      </c>
      <c r="P610">
        <v>23.28</v>
      </c>
    </row>
    <row r="611" spans="1:16" x14ac:dyDescent="0.25">
      <c r="A611" t="s">
        <v>93</v>
      </c>
      <c r="B611" t="s">
        <v>52</v>
      </c>
      <c r="C611">
        <v>75695000</v>
      </c>
      <c r="D611" t="s">
        <v>13</v>
      </c>
      <c r="E611">
        <v>2020</v>
      </c>
      <c r="F611">
        <v>67834</v>
      </c>
      <c r="G611">
        <v>1025</v>
      </c>
      <c r="H611">
        <v>678721</v>
      </c>
      <c r="I611">
        <v>37317</v>
      </c>
      <c r="J611">
        <v>0</v>
      </c>
      <c r="K611">
        <v>0</v>
      </c>
      <c r="L611">
        <v>3.57</v>
      </c>
      <c r="M611">
        <v>98.24</v>
      </c>
      <c r="N611">
        <v>1.34</v>
      </c>
      <c r="O611">
        <v>54.53</v>
      </c>
      <c r="P611">
        <v>23.28</v>
      </c>
    </row>
    <row r="612" spans="1:16" x14ac:dyDescent="0.25">
      <c r="A612" t="s">
        <v>93</v>
      </c>
      <c r="B612" t="s">
        <v>52</v>
      </c>
      <c r="C612">
        <v>75695000</v>
      </c>
      <c r="D612" t="s">
        <v>14</v>
      </c>
      <c r="E612">
        <v>2020</v>
      </c>
      <c r="F612">
        <v>155692</v>
      </c>
      <c r="G612">
        <v>2734</v>
      </c>
      <c r="H612">
        <v>1487455</v>
      </c>
      <c r="I612">
        <v>133882</v>
      </c>
      <c r="J612">
        <v>0</v>
      </c>
      <c r="K612">
        <v>0</v>
      </c>
      <c r="L612">
        <v>3.57</v>
      </c>
      <c r="M612">
        <v>98.24</v>
      </c>
      <c r="N612">
        <v>1.34</v>
      </c>
      <c r="O612">
        <v>54.53</v>
      </c>
      <c r="P612">
        <v>23.28</v>
      </c>
    </row>
    <row r="613" spans="1:16" x14ac:dyDescent="0.25">
      <c r="A613" t="s">
        <v>93</v>
      </c>
      <c r="B613" t="s">
        <v>52</v>
      </c>
      <c r="C613">
        <v>75695000</v>
      </c>
      <c r="D613" t="s">
        <v>15</v>
      </c>
      <c r="E613">
        <v>2020</v>
      </c>
      <c r="F613">
        <v>182182</v>
      </c>
      <c r="G613">
        <v>3387</v>
      </c>
      <c r="H613">
        <v>2155009</v>
      </c>
      <c r="I613">
        <v>184185</v>
      </c>
      <c r="J613">
        <v>0</v>
      </c>
      <c r="K613">
        <v>0</v>
      </c>
      <c r="L613">
        <v>3.57</v>
      </c>
      <c r="M613">
        <v>98.24</v>
      </c>
      <c r="N613">
        <v>1.34</v>
      </c>
      <c r="O613">
        <v>54.53</v>
      </c>
      <c r="P613">
        <v>23.28</v>
      </c>
    </row>
    <row r="614" spans="1:16" x14ac:dyDescent="0.25">
      <c r="A614" t="s">
        <v>93</v>
      </c>
      <c r="B614" t="s">
        <v>52</v>
      </c>
      <c r="C614">
        <v>75695000</v>
      </c>
      <c r="D614" t="s">
        <v>16</v>
      </c>
      <c r="E614">
        <v>2020</v>
      </c>
      <c r="F614">
        <v>169561</v>
      </c>
      <c r="G614">
        <v>2198</v>
      </c>
      <c r="H614">
        <v>2540903</v>
      </c>
      <c r="I614">
        <v>173678</v>
      </c>
      <c r="J614">
        <v>0</v>
      </c>
      <c r="K614">
        <v>0</v>
      </c>
      <c r="L614">
        <v>3.57</v>
      </c>
      <c r="M614">
        <v>98.24</v>
      </c>
      <c r="N614">
        <v>1.34</v>
      </c>
      <c r="O614">
        <v>54.53</v>
      </c>
      <c r="P614">
        <v>23.28</v>
      </c>
    </row>
    <row r="615" spans="1:16" x14ac:dyDescent="0.25">
      <c r="A615" t="s">
        <v>93</v>
      </c>
      <c r="B615" t="s">
        <v>52</v>
      </c>
      <c r="C615">
        <v>75695000</v>
      </c>
      <c r="D615" t="s">
        <v>17</v>
      </c>
      <c r="E615">
        <v>2020</v>
      </c>
      <c r="F615">
        <v>126920</v>
      </c>
      <c r="G615">
        <v>1602</v>
      </c>
      <c r="H615">
        <v>2602160</v>
      </c>
      <c r="I615">
        <v>149417</v>
      </c>
      <c r="J615">
        <v>0</v>
      </c>
      <c r="K615">
        <v>0</v>
      </c>
      <c r="L615">
        <v>3.57</v>
      </c>
      <c r="M615">
        <v>98.24</v>
      </c>
      <c r="N615">
        <v>1.34</v>
      </c>
      <c r="O615">
        <v>54.53</v>
      </c>
      <c r="P615">
        <v>23.28</v>
      </c>
    </row>
    <row r="616" spans="1:16" x14ac:dyDescent="0.25">
      <c r="A616" t="s">
        <v>93</v>
      </c>
      <c r="B616" t="s">
        <v>52</v>
      </c>
      <c r="C616">
        <v>75695000</v>
      </c>
      <c r="D616" t="s">
        <v>18</v>
      </c>
      <c r="E616">
        <v>2020</v>
      </c>
      <c r="F616">
        <v>57393</v>
      </c>
      <c r="G616">
        <v>590</v>
      </c>
      <c r="H616">
        <v>2103791</v>
      </c>
      <c r="I616">
        <v>67970</v>
      </c>
      <c r="J616">
        <v>0</v>
      </c>
      <c r="K616">
        <v>0</v>
      </c>
      <c r="L616">
        <v>3.57</v>
      </c>
      <c r="M616">
        <v>98.24</v>
      </c>
      <c r="N616">
        <v>1.34</v>
      </c>
      <c r="O616">
        <v>54.53</v>
      </c>
      <c r="P616">
        <v>23.28</v>
      </c>
    </row>
    <row r="617" spans="1:16" x14ac:dyDescent="0.25">
      <c r="A617" t="s">
        <v>93</v>
      </c>
      <c r="B617" t="s">
        <v>52</v>
      </c>
      <c r="C617">
        <v>75695000</v>
      </c>
      <c r="D617" t="s">
        <v>19</v>
      </c>
      <c r="E617">
        <v>2020</v>
      </c>
      <c r="F617">
        <v>36099</v>
      </c>
      <c r="G617">
        <v>410</v>
      </c>
      <c r="H617">
        <v>2131493</v>
      </c>
      <c r="I617">
        <v>38185</v>
      </c>
      <c r="J617">
        <v>0</v>
      </c>
      <c r="K617">
        <v>0</v>
      </c>
      <c r="L617">
        <v>3.57</v>
      </c>
      <c r="M617">
        <v>98.24</v>
      </c>
      <c r="N617">
        <v>1.34</v>
      </c>
      <c r="O617">
        <v>54.53</v>
      </c>
      <c r="P617">
        <v>23.28</v>
      </c>
    </row>
    <row r="618" spans="1:16" x14ac:dyDescent="0.25">
      <c r="A618" t="s">
        <v>93</v>
      </c>
      <c r="B618" t="s">
        <v>52</v>
      </c>
      <c r="C618">
        <v>75695000</v>
      </c>
      <c r="D618" t="s">
        <v>20</v>
      </c>
      <c r="E618">
        <v>2021</v>
      </c>
      <c r="F618">
        <v>20326</v>
      </c>
      <c r="G618">
        <v>234</v>
      </c>
      <c r="H618">
        <v>1828468</v>
      </c>
      <c r="I618">
        <v>24039</v>
      </c>
      <c r="J618">
        <v>105821</v>
      </c>
      <c r="K618">
        <v>0</v>
      </c>
      <c r="L618">
        <v>3.57</v>
      </c>
      <c r="M618">
        <v>98.24</v>
      </c>
      <c r="N618">
        <v>1.34</v>
      </c>
      <c r="O618">
        <v>54.53</v>
      </c>
      <c r="P618">
        <v>23.28</v>
      </c>
    </row>
    <row r="619" spans="1:16" x14ac:dyDescent="0.25">
      <c r="A619" t="s">
        <v>93</v>
      </c>
      <c r="B619" t="s">
        <v>52</v>
      </c>
      <c r="C619">
        <v>75695000</v>
      </c>
      <c r="D619" t="s">
        <v>21</v>
      </c>
      <c r="E619">
        <v>2021</v>
      </c>
      <c r="F619">
        <v>13202</v>
      </c>
      <c r="G619">
        <v>140</v>
      </c>
      <c r="H619">
        <v>1459610</v>
      </c>
      <c r="I619">
        <v>13594</v>
      </c>
      <c r="J619">
        <v>283075</v>
      </c>
      <c r="K619">
        <v>56432</v>
      </c>
      <c r="L619">
        <v>3.57</v>
      </c>
      <c r="M619">
        <v>98.24</v>
      </c>
      <c r="N619">
        <v>1.34</v>
      </c>
      <c r="O619">
        <v>54.53</v>
      </c>
      <c r="P619">
        <v>23.28</v>
      </c>
    </row>
    <row r="620" spans="1:16" x14ac:dyDescent="0.25">
      <c r="A620" t="s">
        <v>93</v>
      </c>
      <c r="B620" t="s">
        <v>52</v>
      </c>
      <c r="C620">
        <v>75695000</v>
      </c>
      <c r="D620" t="s">
        <v>10</v>
      </c>
      <c r="E620">
        <v>2021</v>
      </c>
      <c r="F620">
        <v>35131</v>
      </c>
      <c r="G620">
        <v>223</v>
      </c>
      <c r="H620">
        <v>2115796</v>
      </c>
      <c r="I620">
        <v>23051</v>
      </c>
      <c r="J620">
        <v>2368939</v>
      </c>
      <c r="K620">
        <v>217364</v>
      </c>
      <c r="L620">
        <v>3.57</v>
      </c>
      <c r="M620">
        <v>98.24</v>
      </c>
      <c r="N620">
        <v>1.34</v>
      </c>
      <c r="O620">
        <v>54.53</v>
      </c>
      <c r="P620">
        <v>23.28</v>
      </c>
    </row>
    <row r="621" spans="1:16" x14ac:dyDescent="0.25">
      <c r="A621" t="s">
        <v>93</v>
      </c>
      <c r="B621" t="s">
        <v>52</v>
      </c>
      <c r="C621">
        <v>75695000</v>
      </c>
      <c r="D621" t="s">
        <v>11</v>
      </c>
      <c r="E621">
        <v>2021</v>
      </c>
      <c r="F621">
        <v>280083</v>
      </c>
      <c r="G621">
        <v>1327</v>
      </c>
      <c r="H621">
        <v>3067039</v>
      </c>
      <c r="I621">
        <v>179507</v>
      </c>
      <c r="J621">
        <v>1877612</v>
      </c>
      <c r="K621">
        <v>1038557</v>
      </c>
      <c r="L621">
        <v>3.57</v>
      </c>
      <c r="M621">
        <v>98.24</v>
      </c>
      <c r="N621">
        <v>1.34</v>
      </c>
      <c r="O621">
        <v>54.53</v>
      </c>
      <c r="P621">
        <v>23.28</v>
      </c>
    </row>
    <row r="622" spans="1:16" x14ac:dyDescent="0.25">
      <c r="A622" t="s">
        <v>93</v>
      </c>
      <c r="B622" t="s">
        <v>52</v>
      </c>
      <c r="C622">
        <v>75695000</v>
      </c>
      <c r="D622" t="s">
        <v>12</v>
      </c>
      <c r="E622">
        <v>2021</v>
      </c>
      <c r="F622">
        <v>929760</v>
      </c>
      <c r="G622">
        <v>10186</v>
      </c>
      <c r="H622">
        <v>5012708</v>
      </c>
      <c r="I622">
        <v>732921</v>
      </c>
      <c r="J622">
        <v>2426123</v>
      </c>
      <c r="K622">
        <v>720332</v>
      </c>
      <c r="L622">
        <v>3.57</v>
      </c>
      <c r="M622">
        <v>98.24</v>
      </c>
      <c r="N622">
        <v>1.34</v>
      </c>
      <c r="O622">
        <v>54.53</v>
      </c>
      <c r="P622">
        <v>23.28</v>
      </c>
    </row>
    <row r="623" spans="1:16" x14ac:dyDescent="0.25">
      <c r="A623" t="s">
        <v>93</v>
      </c>
      <c r="B623" t="s">
        <v>52</v>
      </c>
      <c r="C623">
        <v>75695000</v>
      </c>
      <c r="D623" t="s">
        <v>13</v>
      </c>
      <c r="E623">
        <v>2021</v>
      </c>
      <c r="F623">
        <v>383180</v>
      </c>
      <c r="G623">
        <v>8387</v>
      </c>
      <c r="H623">
        <v>5163135</v>
      </c>
      <c r="I623">
        <v>638383</v>
      </c>
      <c r="J623">
        <v>6011879</v>
      </c>
      <c r="K623">
        <v>536639</v>
      </c>
      <c r="L623">
        <v>3.57</v>
      </c>
      <c r="M623">
        <v>98.24</v>
      </c>
      <c r="N623">
        <v>1.34</v>
      </c>
      <c r="O623">
        <v>54.53</v>
      </c>
      <c r="P623">
        <v>23.28</v>
      </c>
    </row>
    <row r="624" spans="1:16" x14ac:dyDescent="0.25">
      <c r="A624" t="s">
        <v>93</v>
      </c>
      <c r="B624" t="s">
        <v>52</v>
      </c>
      <c r="C624">
        <v>75695000</v>
      </c>
      <c r="D624" t="s">
        <v>14</v>
      </c>
      <c r="E624">
        <v>2021</v>
      </c>
      <c r="F624">
        <v>79901</v>
      </c>
      <c r="G624">
        <v>1457</v>
      </c>
      <c r="H624">
        <v>4607898</v>
      </c>
      <c r="I624">
        <v>95919</v>
      </c>
      <c r="J624">
        <v>5891973</v>
      </c>
      <c r="K624">
        <v>1641872</v>
      </c>
      <c r="L624">
        <v>3.57</v>
      </c>
      <c r="M624">
        <v>98.24</v>
      </c>
      <c r="N624">
        <v>1.34</v>
      </c>
      <c r="O624">
        <v>54.53</v>
      </c>
      <c r="P624">
        <v>23.28</v>
      </c>
    </row>
    <row r="625" spans="1:16" x14ac:dyDescent="0.25">
      <c r="A625" t="s">
        <v>93</v>
      </c>
      <c r="B625" t="s">
        <v>52</v>
      </c>
      <c r="C625">
        <v>75695000</v>
      </c>
      <c r="D625" t="s">
        <v>15</v>
      </c>
      <c r="E625">
        <v>2021</v>
      </c>
      <c r="F625">
        <v>55275</v>
      </c>
      <c r="G625">
        <v>845</v>
      </c>
      <c r="H625">
        <v>4871775</v>
      </c>
      <c r="I625">
        <v>58296</v>
      </c>
      <c r="J625">
        <v>7165673</v>
      </c>
      <c r="K625">
        <v>2304820</v>
      </c>
      <c r="L625">
        <v>3.57</v>
      </c>
      <c r="M625">
        <v>98.24</v>
      </c>
      <c r="N625">
        <v>1.34</v>
      </c>
      <c r="O625">
        <v>54.53</v>
      </c>
      <c r="P625">
        <v>23.28</v>
      </c>
    </row>
    <row r="626" spans="1:16" x14ac:dyDescent="0.25">
      <c r="A626" t="s">
        <v>93</v>
      </c>
      <c r="B626" t="s">
        <v>52</v>
      </c>
      <c r="C626">
        <v>75695000</v>
      </c>
      <c r="D626" t="s">
        <v>16</v>
      </c>
      <c r="E626">
        <v>2021</v>
      </c>
      <c r="F626">
        <v>48917</v>
      </c>
      <c r="G626">
        <v>657</v>
      </c>
      <c r="H626">
        <v>4675919</v>
      </c>
      <c r="I626">
        <v>47960</v>
      </c>
      <c r="J626">
        <v>9880737</v>
      </c>
      <c r="K626">
        <v>4679262</v>
      </c>
      <c r="L626">
        <v>3.57</v>
      </c>
      <c r="M626">
        <v>98.24</v>
      </c>
      <c r="N626">
        <v>1.34</v>
      </c>
      <c r="O626">
        <v>54.53</v>
      </c>
      <c r="P626">
        <v>23.28</v>
      </c>
    </row>
    <row r="627" spans="1:16" x14ac:dyDescent="0.25">
      <c r="A627" t="s">
        <v>93</v>
      </c>
      <c r="B627" t="s">
        <v>52</v>
      </c>
      <c r="C627">
        <v>75695000</v>
      </c>
      <c r="D627" t="s">
        <v>17</v>
      </c>
      <c r="E627">
        <v>2021</v>
      </c>
      <c r="F627">
        <v>38834</v>
      </c>
      <c r="G627">
        <v>538</v>
      </c>
      <c r="H627">
        <v>4165400</v>
      </c>
      <c r="I627">
        <v>43954</v>
      </c>
      <c r="J627">
        <v>5267600</v>
      </c>
      <c r="K627">
        <v>6423863</v>
      </c>
      <c r="L627">
        <v>3.57</v>
      </c>
      <c r="M627">
        <v>98.24</v>
      </c>
      <c r="N627">
        <v>1.34</v>
      </c>
      <c r="O627">
        <v>54.53</v>
      </c>
      <c r="P627">
        <v>23.28</v>
      </c>
    </row>
    <row r="628" spans="1:16" x14ac:dyDescent="0.25">
      <c r="A628" t="s">
        <v>95</v>
      </c>
      <c r="B628" t="s">
        <v>53</v>
      </c>
      <c r="C628">
        <v>3992000</v>
      </c>
      <c r="D628" t="s">
        <v>11</v>
      </c>
      <c r="E628">
        <v>2020</v>
      </c>
      <c r="F628">
        <v>3</v>
      </c>
      <c r="G628">
        <v>0</v>
      </c>
      <c r="H628">
        <v>3215</v>
      </c>
      <c r="I628">
        <v>2</v>
      </c>
      <c r="J628">
        <v>0</v>
      </c>
      <c r="K628">
        <v>0</v>
      </c>
      <c r="L628">
        <v>2.12</v>
      </c>
      <c r="M628">
        <v>98.81</v>
      </c>
      <c r="N628">
        <v>0.96</v>
      </c>
      <c r="O628">
        <v>62.84</v>
      </c>
      <c r="P628">
        <v>40.61</v>
      </c>
    </row>
    <row r="629" spans="1:16" x14ac:dyDescent="0.25">
      <c r="A629" t="s">
        <v>95</v>
      </c>
      <c r="B629" t="s">
        <v>53</v>
      </c>
      <c r="C629">
        <v>3992000</v>
      </c>
      <c r="D629" t="s">
        <v>12</v>
      </c>
      <c r="E629">
        <v>2020</v>
      </c>
      <c r="F629">
        <v>313</v>
      </c>
      <c r="G629">
        <v>0</v>
      </c>
      <c r="H629">
        <v>24260</v>
      </c>
      <c r="I629">
        <v>171</v>
      </c>
      <c r="J629">
        <v>0</v>
      </c>
      <c r="K629">
        <v>0</v>
      </c>
      <c r="L629">
        <v>2.12</v>
      </c>
      <c r="M629">
        <v>98.81</v>
      </c>
      <c r="N629">
        <v>0.96</v>
      </c>
      <c r="O629">
        <v>62.84</v>
      </c>
      <c r="P629">
        <v>40.61</v>
      </c>
    </row>
    <row r="630" spans="1:16" x14ac:dyDescent="0.25">
      <c r="A630" t="s">
        <v>95</v>
      </c>
      <c r="B630" t="s">
        <v>53</v>
      </c>
      <c r="C630">
        <v>3992000</v>
      </c>
      <c r="D630" t="s">
        <v>13</v>
      </c>
      <c r="E630">
        <v>2020</v>
      </c>
      <c r="F630">
        <v>1077</v>
      </c>
      <c r="G630">
        <v>1</v>
      </c>
      <c r="H630">
        <v>37003</v>
      </c>
      <c r="I630">
        <v>919</v>
      </c>
      <c r="J630">
        <v>0</v>
      </c>
      <c r="K630">
        <v>0</v>
      </c>
      <c r="L630">
        <v>2.12</v>
      </c>
      <c r="M630">
        <v>98.81</v>
      </c>
      <c r="N630">
        <v>0.96</v>
      </c>
      <c r="O630">
        <v>62.84</v>
      </c>
      <c r="P630">
        <v>40.61</v>
      </c>
    </row>
    <row r="631" spans="1:16" x14ac:dyDescent="0.25">
      <c r="A631" t="s">
        <v>95</v>
      </c>
      <c r="B631" t="s">
        <v>53</v>
      </c>
      <c r="C631">
        <v>3992000</v>
      </c>
      <c r="D631" t="s">
        <v>14</v>
      </c>
      <c r="E631">
        <v>2020</v>
      </c>
      <c r="F631">
        <v>3603</v>
      </c>
      <c r="G631">
        <v>20</v>
      </c>
      <c r="H631">
        <v>106356</v>
      </c>
      <c r="I631">
        <v>2235</v>
      </c>
      <c r="J631">
        <v>0</v>
      </c>
      <c r="K631">
        <v>0</v>
      </c>
      <c r="L631">
        <v>2.12</v>
      </c>
      <c r="M631">
        <v>98.81</v>
      </c>
      <c r="N631">
        <v>0.96</v>
      </c>
      <c r="O631">
        <v>62.84</v>
      </c>
      <c r="P631">
        <v>40.61</v>
      </c>
    </row>
    <row r="632" spans="1:16" x14ac:dyDescent="0.25">
      <c r="A632" t="s">
        <v>95</v>
      </c>
      <c r="B632" t="s">
        <v>53</v>
      </c>
      <c r="C632">
        <v>3992000</v>
      </c>
      <c r="D632" t="s">
        <v>15</v>
      </c>
      <c r="E632">
        <v>2020</v>
      </c>
      <c r="F632">
        <v>6648</v>
      </c>
      <c r="G632">
        <v>82</v>
      </c>
      <c r="H632">
        <v>100336</v>
      </c>
      <c r="I632">
        <v>4106</v>
      </c>
      <c r="J632">
        <v>0</v>
      </c>
      <c r="K632">
        <v>0</v>
      </c>
      <c r="L632">
        <v>2.12</v>
      </c>
      <c r="M632">
        <v>98.81</v>
      </c>
      <c r="N632">
        <v>0.96</v>
      </c>
      <c r="O632">
        <v>62.84</v>
      </c>
      <c r="P632">
        <v>40.61</v>
      </c>
    </row>
    <row r="633" spans="1:16" x14ac:dyDescent="0.25">
      <c r="A633" t="s">
        <v>95</v>
      </c>
      <c r="B633" t="s">
        <v>53</v>
      </c>
      <c r="C633">
        <v>3992000</v>
      </c>
      <c r="D633" t="s">
        <v>16</v>
      </c>
      <c r="E633">
        <v>2020</v>
      </c>
      <c r="F633">
        <v>14087</v>
      </c>
      <c r="G633">
        <v>171</v>
      </c>
      <c r="H633">
        <v>117502</v>
      </c>
      <c r="I633">
        <v>12236</v>
      </c>
      <c r="J633">
        <v>0</v>
      </c>
      <c r="K633">
        <v>0</v>
      </c>
      <c r="L633">
        <v>2.12</v>
      </c>
      <c r="M633">
        <v>98.81</v>
      </c>
      <c r="N633">
        <v>0.96</v>
      </c>
      <c r="O633">
        <v>62.84</v>
      </c>
      <c r="P633">
        <v>40.61</v>
      </c>
    </row>
    <row r="634" spans="1:16" x14ac:dyDescent="0.25">
      <c r="A634" t="s">
        <v>95</v>
      </c>
      <c r="B634" t="s">
        <v>53</v>
      </c>
      <c r="C634">
        <v>3992000</v>
      </c>
      <c r="D634" t="s">
        <v>17</v>
      </c>
      <c r="E634">
        <v>2020</v>
      </c>
      <c r="F634">
        <v>4983</v>
      </c>
      <c r="G634">
        <v>69</v>
      </c>
      <c r="H634">
        <v>69708</v>
      </c>
      <c r="I634">
        <v>9186</v>
      </c>
      <c r="J634">
        <v>0</v>
      </c>
      <c r="K634">
        <v>0</v>
      </c>
      <c r="L634">
        <v>2.12</v>
      </c>
      <c r="M634">
        <v>98.81</v>
      </c>
      <c r="N634">
        <v>0.96</v>
      </c>
      <c r="O634">
        <v>62.84</v>
      </c>
      <c r="P634">
        <v>40.61</v>
      </c>
    </row>
    <row r="635" spans="1:16" x14ac:dyDescent="0.25">
      <c r="A635" t="s">
        <v>95</v>
      </c>
      <c r="B635" t="s">
        <v>53</v>
      </c>
      <c r="C635">
        <v>3992000</v>
      </c>
      <c r="D635" t="s">
        <v>18</v>
      </c>
      <c r="E635">
        <v>2020</v>
      </c>
      <c r="F635">
        <v>1978</v>
      </c>
      <c r="G635">
        <v>24</v>
      </c>
      <c r="H635">
        <v>68027</v>
      </c>
      <c r="I635">
        <v>2852</v>
      </c>
      <c r="J635">
        <v>0</v>
      </c>
      <c r="K635">
        <v>0</v>
      </c>
      <c r="L635">
        <v>2.12</v>
      </c>
      <c r="M635">
        <v>98.81</v>
      </c>
      <c r="N635">
        <v>0.96</v>
      </c>
      <c r="O635">
        <v>62.84</v>
      </c>
      <c r="P635">
        <v>40.61</v>
      </c>
    </row>
    <row r="636" spans="1:16" x14ac:dyDescent="0.25">
      <c r="A636" t="s">
        <v>95</v>
      </c>
      <c r="B636" t="s">
        <v>53</v>
      </c>
      <c r="C636">
        <v>3992000</v>
      </c>
      <c r="D636" t="s">
        <v>19</v>
      </c>
      <c r="E636">
        <v>2020</v>
      </c>
      <c r="F636">
        <v>569</v>
      </c>
      <c r="G636">
        <v>15</v>
      </c>
      <c r="H636">
        <v>52316</v>
      </c>
      <c r="I636">
        <v>1021</v>
      </c>
      <c r="J636">
        <v>0</v>
      </c>
      <c r="K636">
        <v>0</v>
      </c>
      <c r="L636">
        <v>2.12</v>
      </c>
      <c r="M636">
        <v>98.81</v>
      </c>
      <c r="N636">
        <v>0.96</v>
      </c>
      <c r="O636">
        <v>62.84</v>
      </c>
      <c r="P636">
        <v>40.61</v>
      </c>
    </row>
    <row r="637" spans="1:16" x14ac:dyDescent="0.25">
      <c r="A637" t="s">
        <v>95</v>
      </c>
      <c r="B637" t="s">
        <v>53</v>
      </c>
      <c r="C637">
        <v>3992000</v>
      </c>
      <c r="D637" t="s">
        <v>20</v>
      </c>
      <c r="E637">
        <v>2021</v>
      </c>
      <c r="F637">
        <v>86</v>
      </c>
      <c r="G637">
        <v>6</v>
      </c>
      <c r="H637">
        <v>28255</v>
      </c>
      <c r="I637">
        <v>187</v>
      </c>
      <c r="J637">
        <v>29796</v>
      </c>
      <c r="K637">
        <v>0</v>
      </c>
      <c r="L637">
        <v>2.12</v>
      </c>
      <c r="M637">
        <v>98.81</v>
      </c>
      <c r="N637">
        <v>0.96</v>
      </c>
      <c r="O637">
        <v>62.84</v>
      </c>
      <c r="P637">
        <v>40.61</v>
      </c>
    </row>
    <row r="638" spans="1:16" x14ac:dyDescent="0.25">
      <c r="A638" t="s">
        <v>95</v>
      </c>
      <c r="B638" t="s">
        <v>53</v>
      </c>
      <c r="C638">
        <v>3992000</v>
      </c>
      <c r="D638" t="s">
        <v>21</v>
      </c>
      <c r="E638">
        <v>2021</v>
      </c>
      <c r="F638">
        <v>57</v>
      </c>
      <c r="G638">
        <v>0</v>
      </c>
      <c r="H638">
        <v>13438</v>
      </c>
      <c r="I638">
        <v>46</v>
      </c>
      <c r="J638">
        <v>59653</v>
      </c>
      <c r="K638">
        <v>21529</v>
      </c>
      <c r="L638">
        <v>2.12</v>
      </c>
      <c r="M638">
        <v>98.81</v>
      </c>
      <c r="N638">
        <v>0.96</v>
      </c>
      <c r="O638">
        <v>62.84</v>
      </c>
      <c r="P638">
        <v>40.61</v>
      </c>
    </row>
    <row r="639" spans="1:16" x14ac:dyDescent="0.25">
      <c r="A639" t="s">
        <v>95</v>
      </c>
      <c r="B639" t="s">
        <v>53</v>
      </c>
      <c r="C639">
        <v>3992000</v>
      </c>
      <c r="D639" t="s">
        <v>10</v>
      </c>
      <c r="E639">
        <v>2021</v>
      </c>
      <c r="F639">
        <v>86</v>
      </c>
      <c r="G639">
        <v>1</v>
      </c>
      <c r="H639">
        <v>19198</v>
      </c>
      <c r="I639">
        <v>68</v>
      </c>
      <c r="J639">
        <v>530717</v>
      </c>
      <c r="K639">
        <v>55651</v>
      </c>
      <c r="L639">
        <v>2.12</v>
      </c>
      <c r="M639">
        <v>98.81</v>
      </c>
      <c r="N639">
        <v>0.96</v>
      </c>
      <c r="O639">
        <v>62.84</v>
      </c>
      <c r="P639">
        <v>40.61</v>
      </c>
    </row>
    <row r="640" spans="1:16" x14ac:dyDescent="0.25">
      <c r="A640" t="s">
        <v>95</v>
      </c>
      <c r="B640" t="s">
        <v>53</v>
      </c>
      <c r="C640">
        <v>3992000</v>
      </c>
      <c r="D640" t="s">
        <v>11</v>
      </c>
      <c r="E640">
        <v>2021</v>
      </c>
      <c r="F640">
        <v>1676</v>
      </c>
      <c r="G640">
        <v>4</v>
      </c>
      <c r="H640">
        <v>65665</v>
      </c>
      <c r="I640">
        <v>526</v>
      </c>
      <c r="J640">
        <v>278766</v>
      </c>
      <c r="K640">
        <v>261626</v>
      </c>
      <c r="L640">
        <v>2.12</v>
      </c>
      <c r="M640">
        <v>98.81</v>
      </c>
      <c r="N640">
        <v>0.96</v>
      </c>
      <c r="O640">
        <v>62.84</v>
      </c>
      <c r="P640">
        <v>40.61</v>
      </c>
    </row>
    <row r="641" spans="1:16" x14ac:dyDescent="0.25">
      <c r="A641" t="s">
        <v>95</v>
      </c>
      <c r="B641" t="s">
        <v>53</v>
      </c>
      <c r="C641">
        <v>3992000</v>
      </c>
      <c r="D641" t="s">
        <v>12</v>
      </c>
      <c r="E641">
        <v>2021</v>
      </c>
      <c r="F641">
        <v>15964</v>
      </c>
      <c r="G641">
        <v>117</v>
      </c>
      <c r="H641">
        <v>242521</v>
      </c>
      <c r="I641">
        <v>10448</v>
      </c>
      <c r="J641">
        <v>204120</v>
      </c>
      <c r="K641">
        <v>168865</v>
      </c>
      <c r="L641">
        <v>2.12</v>
      </c>
      <c r="M641">
        <v>98.81</v>
      </c>
      <c r="N641">
        <v>0.96</v>
      </c>
      <c r="O641">
        <v>62.84</v>
      </c>
      <c r="P641">
        <v>40.61</v>
      </c>
    </row>
    <row r="642" spans="1:16" x14ac:dyDescent="0.25">
      <c r="A642" t="s">
        <v>95</v>
      </c>
      <c r="B642" t="s">
        <v>53</v>
      </c>
      <c r="C642">
        <v>3992000</v>
      </c>
      <c r="D642" t="s">
        <v>13</v>
      </c>
      <c r="E642">
        <v>2021</v>
      </c>
      <c r="F642">
        <v>14637</v>
      </c>
      <c r="G642">
        <v>164</v>
      </c>
      <c r="H642">
        <v>332693</v>
      </c>
      <c r="I642">
        <v>17447</v>
      </c>
      <c r="J642">
        <v>852879</v>
      </c>
      <c r="K642">
        <v>86749</v>
      </c>
      <c r="L642">
        <v>2.12</v>
      </c>
      <c r="M642">
        <v>98.81</v>
      </c>
      <c r="N642">
        <v>0.96</v>
      </c>
      <c r="O642">
        <v>62.84</v>
      </c>
      <c r="P642">
        <v>40.61</v>
      </c>
    </row>
    <row r="643" spans="1:16" x14ac:dyDescent="0.25">
      <c r="A643" t="s">
        <v>95</v>
      </c>
      <c r="B643" t="s">
        <v>53</v>
      </c>
      <c r="C643">
        <v>3992000</v>
      </c>
      <c r="D643" t="s">
        <v>14</v>
      </c>
      <c r="E643">
        <v>2021</v>
      </c>
      <c r="F643">
        <v>12591</v>
      </c>
      <c r="G643">
        <v>78</v>
      </c>
      <c r="H643">
        <v>278508</v>
      </c>
      <c r="I643">
        <v>12609</v>
      </c>
      <c r="J643">
        <v>419397</v>
      </c>
      <c r="K643">
        <v>190871</v>
      </c>
      <c r="L643">
        <v>2.12</v>
      </c>
      <c r="M643">
        <v>98.81</v>
      </c>
      <c r="N643">
        <v>0.96</v>
      </c>
      <c r="O643">
        <v>62.84</v>
      </c>
      <c r="P643">
        <v>40.61</v>
      </c>
    </row>
    <row r="644" spans="1:16" x14ac:dyDescent="0.25">
      <c r="A644" t="s">
        <v>95</v>
      </c>
      <c r="B644" t="s">
        <v>53</v>
      </c>
      <c r="C644">
        <v>3992000</v>
      </c>
      <c r="D644" t="s">
        <v>15</v>
      </c>
      <c r="E644">
        <v>2021</v>
      </c>
      <c r="F644">
        <v>4501</v>
      </c>
      <c r="G644">
        <v>45</v>
      </c>
      <c r="H644">
        <v>198889</v>
      </c>
      <c r="I644">
        <v>7010</v>
      </c>
      <c r="J644">
        <v>85301</v>
      </c>
      <c r="K644">
        <v>100360</v>
      </c>
      <c r="L644">
        <v>2.12</v>
      </c>
      <c r="M644">
        <v>98.81</v>
      </c>
      <c r="N644">
        <v>0.96</v>
      </c>
      <c r="O644">
        <v>62.84</v>
      </c>
      <c r="P644">
        <v>40.61</v>
      </c>
    </row>
    <row r="645" spans="1:16" x14ac:dyDescent="0.25">
      <c r="A645" t="s">
        <v>95</v>
      </c>
      <c r="B645" t="s">
        <v>53</v>
      </c>
      <c r="C645">
        <v>3992000</v>
      </c>
      <c r="D645" t="s">
        <v>16</v>
      </c>
      <c r="E645">
        <v>2021</v>
      </c>
      <c r="F645">
        <v>1265</v>
      </c>
      <c r="G645">
        <v>13</v>
      </c>
      <c r="H645">
        <v>145080</v>
      </c>
      <c r="I645">
        <v>1922</v>
      </c>
      <c r="J645">
        <v>34606</v>
      </c>
      <c r="K645">
        <v>502086</v>
      </c>
      <c r="L645">
        <v>2.12</v>
      </c>
      <c r="M645">
        <v>98.81</v>
      </c>
      <c r="N645">
        <v>0.96</v>
      </c>
      <c r="O645">
        <v>62.84</v>
      </c>
      <c r="P645">
        <v>40.61</v>
      </c>
    </row>
    <row r="646" spans="1:16" x14ac:dyDescent="0.25">
      <c r="A646" t="s">
        <v>95</v>
      </c>
      <c r="B646" t="s">
        <v>53</v>
      </c>
      <c r="C646">
        <v>3992000</v>
      </c>
      <c r="D646" t="s">
        <v>17</v>
      </c>
      <c r="E646">
        <v>2021</v>
      </c>
      <c r="F646">
        <v>344</v>
      </c>
      <c r="G646">
        <v>3</v>
      </c>
      <c r="H646">
        <v>80157</v>
      </c>
      <c r="I646">
        <v>475</v>
      </c>
      <c r="J646">
        <v>13242</v>
      </c>
      <c r="K646">
        <v>233592</v>
      </c>
      <c r="L646">
        <v>2.12</v>
      </c>
      <c r="M646">
        <v>98.81</v>
      </c>
      <c r="N646">
        <v>0.96</v>
      </c>
      <c r="O646">
        <v>62.84</v>
      </c>
      <c r="P646">
        <v>40.61</v>
      </c>
    </row>
    <row r="647" spans="1:16" x14ac:dyDescent="0.25">
      <c r="A647" t="s">
        <v>96</v>
      </c>
      <c r="B647" t="s">
        <v>54</v>
      </c>
      <c r="C647">
        <v>224979000</v>
      </c>
      <c r="D647" t="s">
        <v>10</v>
      </c>
      <c r="E647">
        <v>2020</v>
      </c>
      <c r="F647">
        <v>104</v>
      </c>
      <c r="G647">
        <v>0</v>
      </c>
      <c r="H647">
        <v>0</v>
      </c>
      <c r="I647">
        <v>17</v>
      </c>
      <c r="J647">
        <v>0</v>
      </c>
      <c r="K647">
        <v>0</v>
      </c>
      <c r="L647">
        <v>0.76</v>
      </c>
      <c r="M647">
        <v>98.65</v>
      </c>
      <c r="N647">
        <v>1.34</v>
      </c>
      <c r="O647">
        <v>43.64</v>
      </c>
      <c r="P647">
        <v>14.53</v>
      </c>
    </row>
    <row r="648" spans="1:16" x14ac:dyDescent="0.25">
      <c r="A648" t="s">
        <v>96</v>
      </c>
      <c r="B648" t="s">
        <v>54</v>
      </c>
      <c r="C648">
        <v>224979000</v>
      </c>
      <c r="D648" t="s">
        <v>11</v>
      </c>
      <c r="E648">
        <v>2020</v>
      </c>
      <c r="F648">
        <v>2107</v>
      </c>
      <c r="G648">
        <v>40</v>
      </c>
      <c r="H648">
        <v>78013</v>
      </c>
      <c r="I648">
        <v>534</v>
      </c>
      <c r="J648">
        <v>0</v>
      </c>
      <c r="K648">
        <v>0</v>
      </c>
      <c r="L648">
        <v>0.76</v>
      </c>
      <c r="M648">
        <v>98.65</v>
      </c>
      <c r="N648">
        <v>1.34</v>
      </c>
      <c r="O648">
        <v>43.64</v>
      </c>
      <c r="P648">
        <v>14.53</v>
      </c>
    </row>
    <row r="649" spans="1:16" x14ac:dyDescent="0.25">
      <c r="A649" t="s">
        <v>96</v>
      </c>
      <c r="B649" t="s">
        <v>54</v>
      </c>
      <c r="C649">
        <v>224979000</v>
      </c>
      <c r="D649" t="s">
        <v>12</v>
      </c>
      <c r="E649">
        <v>2020</v>
      </c>
      <c r="F649">
        <v>5864</v>
      </c>
      <c r="G649">
        <v>177</v>
      </c>
      <c r="H649">
        <v>211879</v>
      </c>
      <c r="I649">
        <v>4292</v>
      </c>
      <c r="J649">
        <v>0</v>
      </c>
      <c r="K649">
        <v>0</v>
      </c>
      <c r="L649">
        <v>0.76</v>
      </c>
      <c r="M649">
        <v>98.65</v>
      </c>
      <c r="N649">
        <v>1.34</v>
      </c>
      <c r="O649">
        <v>43.64</v>
      </c>
      <c r="P649">
        <v>14.53</v>
      </c>
    </row>
    <row r="650" spans="1:16" x14ac:dyDescent="0.25">
      <c r="A650" t="s">
        <v>96</v>
      </c>
      <c r="B650" t="s">
        <v>54</v>
      </c>
      <c r="C650">
        <v>224979000</v>
      </c>
      <c r="D650" t="s">
        <v>13</v>
      </c>
      <c r="E650">
        <v>2020</v>
      </c>
      <c r="F650">
        <v>15417</v>
      </c>
      <c r="G650">
        <v>480</v>
      </c>
      <c r="H650">
        <v>437901</v>
      </c>
      <c r="I650">
        <v>11241</v>
      </c>
      <c r="J650">
        <v>0</v>
      </c>
      <c r="K650">
        <v>0</v>
      </c>
      <c r="L650">
        <v>0.76</v>
      </c>
      <c r="M650">
        <v>98.65</v>
      </c>
      <c r="N650">
        <v>1.34</v>
      </c>
      <c r="O650">
        <v>43.64</v>
      </c>
      <c r="P650">
        <v>14.53</v>
      </c>
    </row>
    <row r="651" spans="1:16" x14ac:dyDescent="0.25">
      <c r="A651" t="s">
        <v>96</v>
      </c>
      <c r="B651" t="s">
        <v>54</v>
      </c>
      <c r="C651">
        <v>224979000</v>
      </c>
      <c r="D651" t="s">
        <v>14</v>
      </c>
      <c r="E651">
        <v>2020</v>
      </c>
      <c r="F651">
        <v>61969</v>
      </c>
      <c r="G651">
        <v>933</v>
      </c>
      <c r="H651">
        <v>1597635</v>
      </c>
      <c r="I651">
        <v>32779</v>
      </c>
      <c r="J651">
        <v>0</v>
      </c>
      <c r="K651">
        <v>0</v>
      </c>
      <c r="L651">
        <v>0.76</v>
      </c>
      <c r="M651">
        <v>98.65</v>
      </c>
      <c r="N651">
        <v>1.34</v>
      </c>
      <c r="O651">
        <v>43.64</v>
      </c>
      <c r="P651">
        <v>14.53</v>
      </c>
    </row>
    <row r="652" spans="1:16" x14ac:dyDescent="0.25">
      <c r="A652" t="s">
        <v>96</v>
      </c>
      <c r="B652" t="s">
        <v>54</v>
      </c>
      <c r="C652">
        <v>224979000</v>
      </c>
      <c r="D652" t="s">
        <v>15</v>
      </c>
      <c r="E652">
        <v>2020</v>
      </c>
      <c r="F652">
        <v>144953</v>
      </c>
      <c r="G652">
        <v>1856</v>
      </c>
      <c r="H652">
        <v>3301469</v>
      </c>
      <c r="I652">
        <v>123277</v>
      </c>
      <c r="J652">
        <v>0</v>
      </c>
      <c r="K652">
        <v>0</v>
      </c>
      <c r="L652">
        <v>0.76</v>
      </c>
      <c r="M652">
        <v>98.65</v>
      </c>
      <c r="N652">
        <v>1.34</v>
      </c>
      <c r="O652">
        <v>43.64</v>
      </c>
      <c r="P652">
        <v>14.53</v>
      </c>
    </row>
    <row r="653" spans="1:16" x14ac:dyDescent="0.25">
      <c r="A653" t="s">
        <v>96</v>
      </c>
      <c r="B653" t="s">
        <v>54</v>
      </c>
      <c r="C653">
        <v>224979000</v>
      </c>
      <c r="D653" t="s">
        <v>16</v>
      </c>
      <c r="E653">
        <v>2020</v>
      </c>
      <c r="F653">
        <v>168668</v>
      </c>
      <c r="G653">
        <v>2298</v>
      </c>
      <c r="H653">
        <v>4471999</v>
      </c>
      <c r="I653">
        <v>170275</v>
      </c>
      <c r="J653">
        <v>0</v>
      </c>
      <c r="K653">
        <v>0</v>
      </c>
      <c r="L653">
        <v>0.76</v>
      </c>
      <c r="M653">
        <v>98.65</v>
      </c>
      <c r="N653">
        <v>1.34</v>
      </c>
      <c r="O653">
        <v>43.64</v>
      </c>
      <c r="P653">
        <v>14.53</v>
      </c>
    </row>
    <row r="654" spans="1:16" x14ac:dyDescent="0.25">
      <c r="A654" t="s">
        <v>96</v>
      </c>
      <c r="B654" t="s">
        <v>54</v>
      </c>
      <c r="C654">
        <v>224979000</v>
      </c>
      <c r="D654" t="s">
        <v>17</v>
      </c>
      <c r="E654">
        <v>2020</v>
      </c>
      <c r="F654">
        <v>82781</v>
      </c>
      <c r="G654">
        <v>1241</v>
      </c>
      <c r="H654">
        <v>4764492</v>
      </c>
      <c r="I654">
        <v>108655</v>
      </c>
      <c r="J654">
        <v>0</v>
      </c>
      <c r="K654">
        <v>0</v>
      </c>
      <c r="L654">
        <v>0.76</v>
      </c>
      <c r="M654">
        <v>98.65</v>
      </c>
      <c r="N654">
        <v>1.34</v>
      </c>
      <c r="O654">
        <v>43.64</v>
      </c>
      <c r="P654">
        <v>14.53</v>
      </c>
    </row>
    <row r="655" spans="1:16" x14ac:dyDescent="0.25">
      <c r="A655" t="s">
        <v>96</v>
      </c>
      <c r="B655" t="s">
        <v>54</v>
      </c>
      <c r="C655">
        <v>224979000</v>
      </c>
      <c r="D655" t="s">
        <v>18</v>
      </c>
      <c r="E655">
        <v>2020</v>
      </c>
      <c r="F655">
        <v>62025</v>
      </c>
      <c r="G655">
        <v>736</v>
      </c>
      <c r="H655">
        <v>4459270</v>
      </c>
      <c r="I655">
        <v>60958</v>
      </c>
      <c r="J655">
        <v>0</v>
      </c>
      <c r="K655">
        <v>0</v>
      </c>
      <c r="L655">
        <v>0.76</v>
      </c>
      <c r="M655">
        <v>98.65</v>
      </c>
      <c r="N655">
        <v>1.34</v>
      </c>
      <c r="O655">
        <v>43.64</v>
      </c>
      <c r="P655">
        <v>14.53</v>
      </c>
    </row>
    <row r="656" spans="1:16" x14ac:dyDescent="0.25">
      <c r="A656" t="s">
        <v>96</v>
      </c>
      <c r="B656" t="s">
        <v>54</v>
      </c>
      <c r="C656">
        <v>224979000</v>
      </c>
      <c r="D656" t="s">
        <v>19</v>
      </c>
      <c r="E656">
        <v>2020</v>
      </c>
      <c r="F656">
        <v>41078</v>
      </c>
      <c r="G656">
        <v>591</v>
      </c>
      <c r="H656">
        <v>4620511</v>
      </c>
      <c r="I656">
        <v>50431</v>
      </c>
      <c r="J656">
        <v>0</v>
      </c>
      <c r="K656">
        <v>0</v>
      </c>
      <c r="L656">
        <v>0.76</v>
      </c>
      <c r="M656">
        <v>98.65</v>
      </c>
      <c r="N656">
        <v>1.34</v>
      </c>
      <c r="O656">
        <v>43.64</v>
      </c>
      <c r="P656">
        <v>14.53</v>
      </c>
    </row>
    <row r="657" spans="1:16" x14ac:dyDescent="0.25">
      <c r="A657" t="s">
        <v>96</v>
      </c>
      <c r="B657" t="s">
        <v>54</v>
      </c>
      <c r="C657">
        <v>224979000</v>
      </c>
      <c r="D657" t="s">
        <v>20</v>
      </c>
      <c r="E657">
        <v>2021</v>
      </c>
      <c r="F657">
        <v>15333</v>
      </c>
      <c r="G657">
        <v>306</v>
      </c>
      <c r="H657">
        <v>3945451</v>
      </c>
      <c r="I657">
        <v>23657</v>
      </c>
      <c r="J657">
        <v>463793</v>
      </c>
      <c r="K657">
        <v>0</v>
      </c>
      <c r="L657">
        <v>0.76</v>
      </c>
      <c r="M657">
        <v>98.65</v>
      </c>
      <c r="N657">
        <v>1.34</v>
      </c>
      <c r="O657">
        <v>43.64</v>
      </c>
      <c r="P657">
        <v>14.53</v>
      </c>
    </row>
    <row r="658" spans="1:16" x14ac:dyDescent="0.25">
      <c r="A658" t="s">
        <v>96</v>
      </c>
      <c r="B658" t="s">
        <v>54</v>
      </c>
      <c r="C658">
        <v>224979000</v>
      </c>
      <c r="D658" t="s">
        <v>21</v>
      </c>
      <c r="E658">
        <v>2021</v>
      </c>
      <c r="F658">
        <v>3228</v>
      </c>
      <c r="G658">
        <v>66</v>
      </c>
      <c r="H658">
        <v>3398606</v>
      </c>
      <c r="I658">
        <v>6583</v>
      </c>
      <c r="J658">
        <v>707132</v>
      </c>
      <c r="K658">
        <v>310058</v>
      </c>
      <c r="L658">
        <v>0.76</v>
      </c>
      <c r="M658">
        <v>98.65</v>
      </c>
      <c r="N658">
        <v>1.34</v>
      </c>
      <c r="O658">
        <v>43.64</v>
      </c>
      <c r="P658">
        <v>14.53</v>
      </c>
    </row>
    <row r="659" spans="1:16" x14ac:dyDescent="0.25">
      <c r="A659" t="s">
        <v>96</v>
      </c>
      <c r="B659" t="s">
        <v>54</v>
      </c>
      <c r="C659">
        <v>224979000</v>
      </c>
      <c r="D659" t="s">
        <v>10</v>
      </c>
      <c r="E659">
        <v>2021</v>
      </c>
      <c r="F659">
        <v>13667</v>
      </c>
      <c r="G659">
        <v>87</v>
      </c>
      <c r="H659">
        <v>3510987</v>
      </c>
      <c r="I659">
        <v>5836</v>
      </c>
      <c r="J659">
        <v>3313054</v>
      </c>
      <c r="K659">
        <v>604647</v>
      </c>
      <c r="L659">
        <v>0.76</v>
      </c>
      <c r="M659">
        <v>98.65</v>
      </c>
      <c r="N659">
        <v>1.34</v>
      </c>
      <c r="O659">
        <v>43.64</v>
      </c>
      <c r="P659">
        <v>14.53</v>
      </c>
    </row>
    <row r="660" spans="1:16" x14ac:dyDescent="0.25">
      <c r="A660" t="s">
        <v>96</v>
      </c>
      <c r="B660" t="s">
        <v>54</v>
      </c>
      <c r="C660">
        <v>224979000</v>
      </c>
      <c r="D660" t="s">
        <v>11</v>
      </c>
      <c r="E660">
        <v>2021</v>
      </c>
      <c r="F660">
        <v>635130</v>
      </c>
      <c r="G660">
        <v>3759</v>
      </c>
      <c r="H660">
        <v>5999829</v>
      </c>
      <c r="I660">
        <v>330436</v>
      </c>
      <c r="J660">
        <v>5757558</v>
      </c>
      <c r="K660">
        <v>1402792</v>
      </c>
      <c r="L660">
        <v>0.76</v>
      </c>
      <c r="M660">
        <v>98.65</v>
      </c>
      <c r="N660">
        <v>1.34</v>
      </c>
      <c r="O660">
        <v>43.64</v>
      </c>
      <c r="P660">
        <v>14.53</v>
      </c>
    </row>
    <row r="661" spans="1:16" x14ac:dyDescent="0.25">
      <c r="A661" t="s">
        <v>96</v>
      </c>
      <c r="B661" t="s">
        <v>54</v>
      </c>
      <c r="C661">
        <v>224979000</v>
      </c>
      <c r="D661" t="s">
        <v>12</v>
      </c>
      <c r="E661">
        <v>2021</v>
      </c>
      <c r="F661">
        <v>439164</v>
      </c>
      <c r="G661">
        <v>7927</v>
      </c>
      <c r="H661">
        <v>8611359</v>
      </c>
      <c r="I661">
        <v>704976</v>
      </c>
      <c r="J661">
        <v>4610353</v>
      </c>
      <c r="K661">
        <v>1162929</v>
      </c>
      <c r="L661">
        <v>0.76</v>
      </c>
      <c r="M661">
        <v>98.65</v>
      </c>
      <c r="N661">
        <v>1.34</v>
      </c>
      <c r="O661">
        <v>43.64</v>
      </c>
      <c r="P661">
        <v>14.53</v>
      </c>
    </row>
    <row r="662" spans="1:16" x14ac:dyDescent="0.25">
      <c r="A662" t="s">
        <v>96</v>
      </c>
      <c r="B662" t="s">
        <v>54</v>
      </c>
      <c r="C662">
        <v>224979000</v>
      </c>
      <c r="D662" t="s">
        <v>13</v>
      </c>
      <c r="E662">
        <v>2021</v>
      </c>
      <c r="F662">
        <v>14619</v>
      </c>
      <c r="G662">
        <v>2094</v>
      </c>
      <c r="H662">
        <v>8434626</v>
      </c>
      <c r="I662">
        <v>46773</v>
      </c>
      <c r="J662">
        <v>11940940</v>
      </c>
      <c r="K662">
        <v>1008193</v>
      </c>
      <c r="L662">
        <v>0.76</v>
      </c>
      <c r="M662">
        <v>98.65</v>
      </c>
      <c r="N662">
        <v>1.34</v>
      </c>
      <c r="O662">
        <v>43.64</v>
      </c>
      <c r="P662">
        <v>14.53</v>
      </c>
    </row>
    <row r="663" spans="1:16" x14ac:dyDescent="0.25">
      <c r="A663" t="s">
        <v>96</v>
      </c>
      <c r="B663" t="s">
        <v>54</v>
      </c>
      <c r="C663">
        <v>224979000</v>
      </c>
      <c r="D663" t="s">
        <v>14</v>
      </c>
      <c r="E663">
        <v>2021</v>
      </c>
      <c r="F663">
        <v>2334</v>
      </c>
      <c r="G663">
        <v>165</v>
      </c>
      <c r="H663">
        <v>7658604</v>
      </c>
      <c r="I663">
        <v>4253</v>
      </c>
      <c r="J663">
        <v>13838366</v>
      </c>
      <c r="K663">
        <v>3303606</v>
      </c>
      <c r="L663">
        <v>0.76</v>
      </c>
      <c r="M663">
        <v>98.65</v>
      </c>
      <c r="N663">
        <v>1.34</v>
      </c>
      <c r="O663">
        <v>43.64</v>
      </c>
      <c r="P663">
        <v>14.53</v>
      </c>
    </row>
    <row r="664" spans="1:16" x14ac:dyDescent="0.25">
      <c r="A664" t="s">
        <v>96</v>
      </c>
      <c r="B664" t="s">
        <v>54</v>
      </c>
      <c r="C664">
        <v>224979000</v>
      </c>
      <c r="D664" t="s">
        <v>15</v>
      </c>
      <c r="E664">
        <v>2021</v>
      </c>
      <c r="F664">
        <v>894</v>
      </c>
      <c r="G664">
        <v>67</v>
      </c>
      <c r="H664">
        <v>6816348</v>
      </c>
      <c r="I664">
        <v>1283</v>
      </c>
      <c r="J664">
        <v>20808395</v>
      </c>
      <c r="K664">
        <v>3910445</v>
      </c>
      <c r="L664">
        <v>0.76</v>
      </c>
      <c r="M664">
        <v>98.65</v>
      </c>
      <c r="N664">
        <v>1.34</v>
      </c>
      <c r="O664">
        <v>43.64</v>
      </c>
      <c r="P664">
        <v>14.53</v>
      </c>
    </row>
    <row r="665" spans="1:16" x14ac:dyDescent="0.25">
      <c r="A665" t="s">
        <v>96</v>
      </c>
      <c r="B665" t="s">
        <v>54</v>
      </c>
      <c r="C665">
        <v>224979000</v>
      </c>
      <c r="D665" t="s">
        <v>16</v>
      </c>
      <c r="E665">
        <v>2021</v>
      </c>
      <c r="F665">
        <v>465</v>
      </c>
      <c r="G665">
        <v>69</v>
      </c>
      <c r="H665">
        <v>6239243</v>
      </c>
      <c r="I665">
        <v>493</v>
      </c>
      <c r="J665">
        <v>24698514</v>
      </c>
      <c r="K665">
        <v>9003883</v>
      </c>
      <c r="L665">
        <v>0.76</v>
      </c>
      <c r="M665">
        <v>98.65</v>
      </c>
      <c r="N665">
        <v>1.34</v>
      </c>
      <c r="O665">
        <v>43.64</v>
      </c>
      <c r="P665">
        <v>14.53</v>
      </c>
    </row>
    <row r="666" spans="1:16" x14ac:dyDescent="0.25">
      <c r="A666" t="s">
        <v>96</v>
      </c>
      <c r="B666" t="s">
        <v>54</v>
      </c>
      <c r="C666">
        <v>224979000</v>
      </c>
      <c r="D666" t="s">
        <v>17</v>
      </c>
      <c r="E666">
        <v>2021</v>
      </c>
      <c r="F666">
        <v>358</v>
      </c>
      <c r="G666">
        <v>8</v>
      </c>
      <c r="H666">
        <v>5077000</v>
      </c>
      <c r="I666">
        <v>402</v>
      </c>
      <c r="J666">
        <v>12040760</v>
      </c>
      <c r="K666">
        <v>11975342</v>
      </c>
      <c r="L666">
        <v>0.76</v>
      </c>
      <c r="M666">
        <v>98.65</v>
      </c>
      <c r="N666">
        <v>1.34</v>
      </c>
      <c r="O666">
        <v>43.64</v>
      </c>
      <c r="P666">
        <v>14.53</v>
      </c>
    </row>
    <row r="667" spans="1:16" x14ac:dyDescent="0.25">
      <c r="A667" t="s">
        <v>97</v>
      </c>
      <c r="B667" t="s">
        <v>55</v>
      </c>
      <c r="C667">
        <v>11141000</v>
      </c>
      <c r="D667" t="s">
        <v>10</v>
      </c>
      <c r="E667">
        <v>2020</v>
      </c>
      <c r="F667">
        <v>7</v>
      </c>
      <c r="G667">
        <v>0</v>
      </c>
      <c r="H667">
        <v>0</v>
      </c>
      <c r="I667">
        <v>2</v>
      </c>
      <c r="J667">
        <v>0</v>
      </c>
      <c r="K667">
        <v>0</v>
      </c>
      <c r="L667">
        <v>3.09</v>
      </c>
      <c r="M667">
        <v>96.02</v>
      </c>
      <c r="N667">
        <v>2.15</v>
      </c>
      <c r="O667">
        <v>67.12</v>
      </c>
      <c r="P667">
        <v>34.99</v>
      </c>
    </row>
    <row r="668" spans="1:16" x14ac:dyDescent="0.25">
      <c r="A668" t="s">
        <v>97</v>
      </c>
      <c r="B668" t="s">
        <v>55</v>
      </c>
      <c r="C668">
        <v>11141000</v>
      </c>
      <c r="D668" t="s">
        <v>11</v>
      </c>
      <c r="E668">
        <v>2020</v>
      </c>
      <c r="F668">
        <v>50</v>
      </c>
      <c r="G668">
        <v>0</v>
      </c>
      <c r="H668">
        <v>6565</v>
      </c>
      <c r="I668">
        <v>34</v>
      </c>
      <c r="J668">
        <v>0</v>
      </c>
      <c r="K668">
        <v>0</v>
      </c>
      <c r="L668">
        <v>3.09</v>
      </c>
      <c r="M668">
        <v>96.02</v>
      </c>
      <c r="N668">
        <v>2.15</v>
      </c>
      <c r="O668">
        <v>67.12</v>
      </c>
      <c r="P668">
        <v>34.99</v>
      </c>
    </row>
    <row r="669" spans="1:16" x14ac:dyDescent="0.25">
      <c r="A669" t="s">
        <v>97</v>
      </c>
      <c r="B669" t="s">
        <v>55</v>
      </c>
      <c r="C669">
        <v>11141000</v>
      </c>
      <c r="D669" t="s">
        <v>12</v>
      </c>
      <c r="E669">
        <v>2020</v>
      </c>
      <c r="F669">
        <v>850</v>
      </c>
      <c r="G669">
        <v>5</v>
      </c>
      <c r="H669">
        <v>23873</v>
      </c>
      <c r="I669">
        <v>66</v>
      </c>
      <c r="J669">
        <v>0</v>
      </c>
      <c r="K669">
        <v>0</v>
      </c>
      <c r="L669">
        <v>3.09</v>
      </c>
      <c r="M669">
        <v>96.02</v>
      </c>
      <c r="N669">
        <v>2.15</v>
      </c>
      <c r="O669">
        <v>67.12</v>
      </c>
      <c r="P669">
        <v>34.99</v>
      </c>
    </row>
    <row r="670" spans="1:16" x14ac:dyDescent="0.25">
      <c r="A670" t="s">
        <v>97</v>
      </c>
      <c r="B670" t="s">
        <v>55</v>
      </c>
      <c r="C670">
        <v>11141000</v>
      </c>
      <c r="D670" t="s">
        <v>13</v>
      </c>
      <c r="E670">
        <v>2020</v>
      </c>
      <c r="F670">
        <v>1974</v>
      </c>
      <c r="G670">
        <v>36</v>
      </c>
      <c r="H670">
        <v>38586</v>
      </c>
      <c r="I670">
        <v>2129</v>
      </c>
      <c r="J670">
        <v>0</v>
      </c>
      <c r="K670">
        <v>0</v>
      </c>
      <c r="L670">
        <v>3.09</v>
      </c>
      <c r="M670">
        <v>96.02</v>
      </c>
      <c r="N670">
        <v>2.15</v>
      </c>
      <c r="O670">
        <v>67.12</v>
      </c>
      <c r="P670">
        <v>34.99</v>
      </c>
    </row>
    <row r="671" spans="1:16" x14ac:dyDescent="0.25">
      <c r="A671" t="s">
        <v>97</v>
      </c>
      <c r="B671" t="s">
        <v>55</v>
      </c>
      <c r="C671">
        <v>11141000</v>
      </c>
      <c r="D671" t="s">
        <v>14</v>
      </c>
      <c r="E671">
        <v>2020</v>
      </c>
      <c r="F671">
        <v>4302</v>
      </c>
      <c r="G671">
        <v>39</v>
      </c>
      <c r="H671">
        <v>99089</v>
      </c>
      <c r="I671">
        <v>1937</v>
      </c>
      <c r="J671">
        <v>0</v>
      </c>
      <c r="K671">
        <v>0</v>
      </c>
      <c r="L671">
        <v>3.09</v>
      </c>
      <c r="M671">
        <v>96.02</v>
      </c>
      <c r="N671">
        <v>2.15</v>
      </c>
      <c r="O671">
        <v>67.12</v>
      </c>
      <c r="P671">
        <v>34.99</v>
      </c>
    </row>
    <row r="672" spans="1:16" x14ac:dyDescent="0.25">
      <c r="A672" t="s">
        <v>97</v>
      </c>
      <c r="B672" t="s">
        <v>55</v>
      </c>
      <c r="C672">
        <v>11141000</v>
      </c>
      <c r="D672" t="s">
        <v>15</v>
      </c>
      <c r="E672">
        <v>2020</v>
      </c>
      <c r="F672">
        <v>12644</v>
      </c>
      <c r="G672">
        <v>189</v>
      </c>
      <c r="H672">
        <v>225902</v>
      </c>
      <c r="I672">
        <v>9440</v>
      </c>
      <c r="J672">
        <v>0</v>
      </c>
      <c r="K672">
        <v>0</v>
      </c>
      <c r="L672">
        <v>3.09</v>
      </c>
      <c r="M672">
        <v>96.02</v>
      </c>
      <c r="N672">
        <v>2.15</v>
      </c>
      <c r="O672">
        <v>67.12</v>
      </c>
      <c r="P672">
        <v>34.99</v>
      </c>
    </row>
    <row r="673" spans="1:16" x14ac:dyDescent="0.25">
      <c r="A673" t="s">
        <v>97</v>
      </c>
      <c r="B673" t="s">
        <v>55</v>
      </c>
      <c r="C673">
        <v>11141000</v>
      </c>
      <c r="D673" t="s">
        <v>16</v>
      </c>
      <c r="E673">
        <v>2020</v>
      </c>
      <c r="F673">
        <v>29173</v>
      </c>
      <c r="G673">
        <v>342</v>
      </c>
      <c r="H673">
        <v>318109</v>
      </c>
      <c r="I673">
        <v>25427</v>
      </c>
      <c r="J673">
        <v>0</v>
      </c>
      <c r="K673">
        <v>0</v>
      </c>
      <c r="L673">
        <v>3.09</v>
      </c>
      <c r="M673">
        <v>96.02</v>
      </c>
      <c r="N673">
        <v>2.15</v>
      </c>
      <c r="O673">
        <v>67.12</v>
      </c>
      <c r="P673">
        <v>34.99</v>
      </c>
    </row>
    <row r="674" spans="1:16" x14ac:dyDescent="0.25">
      <c r="A674" t="s">
        <v>97</v>
      </c>
      <c r="B674" t="s">
        <v>55</v>
      </c>
      <c r="C674">
        <v>11141000</v>
      </c>
      <c r="D674" t="s">
        <v>17</v>
      </c>
      <c r="E674">
        <v>2020</v>
      </c>
      <c r="F674">
        <v>13328</v>
      </c>
      <c r="G674">
        <v>412</v>
      </c>
      <c r="H674">
        <v>310656</v>
      </c>
      <c r="I674">
        <v>17888</v>
      </c>
      <c r="J674">
        <v>0</v>
      </c>
      <c r="K674">
        <v>0</v>
      </c>
      <c r="L674">
        <v>3.09</v>
      </c>
      <c r="M674">
        <v>96.02</v>
      </c>
      <c r="N674">
        <v>2.15</v>
      </c>
      <c r="O674">
        <v>67.12</v>
      </c>
      <c r="P674">
        <v>34.99</v>
      </c>
    </row>
    <row r="675" spans="1:16" x14ac:dyDescent="0.25">
      <c r="A675" t="s">
        <v>97</v>
      </c>
      <c r="B675" t="s">
        <v>55</v>
      </c>
      <c r="C675">
        <v>11141000</v>
      </c>
      <c r="D675" t="s">
        <v>18</v>
      </c>
      <c r="E675">
        <v>2020</v>
      </c>
      <c r="F675">
        <v>12467</v>
      </c>
      <c r="G675">
        <v>208</v>
      </c>
      <c r="H675">
        <v>317499</v>
      </c>
      <c r="I675">
        <v>10904</v>
      </c>
      <c r="J675">
        <v>0</v>
      </c>
      <c r="K675">
        <v>0</v>
      </c>
      <c r="L675">
        <v>3.09</v>
      </c>
      <c r="M675">
        <v>96.02</v>
      </c>
      <c r="N675">
        <v>2.15</v>
      </c>
      <c r="O675">
        <v>67.12</v>
      </c>
      <c r="P675">
        <v>34.99</v>
      </c>
    </row>
    <row r="676" spans="1:16" x14ac:dyDescent="0.25">
      <c r="A676" t="s">
        <v>97</v>
      </c>
      <c r="B676" t="s">
        <v>55</v>
      </c>
      <c r="C676">
        <v>11141000</v>
      </c>
      <c r="D676" t="s">
        <v>19</v>
      </c>
      <c r="E676">
        <v>2020</v>
      </c>
      <c r="F676">
        <v>16125</v>
      </c>
      <c r="G676">
        <v>278</v>
      </c>
      <c r="H676">
        <v>437092</v>
      </c>
      <c r="I676">
        <v>15679</v>
      </c>
      <c r="J676">
        <v>0</v>
      </c>
      <c r="K676">
        <v>0</v>
      </c>
      <c r="L676">
        <v>3.09</v>
      </c>
      <c r="M676">
        <v>96.02</v>
      </c>
      <c r="N676">
        <v>2.15</v>
      </c>
      <c r="O676">
        <v>67.12</v>
      </c>
      <c r="P676">
        <v>34.99</v>
      </c>
    </row>
    <row r="677" spans="1:16" x14ac:dyDescent="0.25">
      <c r="A677" t="s">
        <v>97</v>
      </c>
      <c r="B677" t="s">
        <v>55</v>
      </c>
      <c r="C677">
        <v>11141000</v>
      </c>
      <c r="D677" t="s">
        <v>20</v>
      </c>
      <c r="E677">
        <v>2021</v>
      </c>
      <c r="F677">
        <v>5209</v>
      </c>
      <c r="G677">
        <v>135</v>
      </c>
      <c r="H677">
        <v>357181</v>
      </c>
      <c r="I677">
        <v>8460</v>
      </c>
      <c r="J677">
        <v>31228</v>
      </c>
      <c r="K677">
        <v>0</v>
      </c>
      <c r="L677">
        <v>3.09</v>
      </c>
      <c r="M677">
        <v>96.02</v>
      </c>
      <c r="N677">
        <v>2.15</v>
      </c>
      <c r="O677">
        <v>67.12</v>
      </c>
      <c r="P677">
        <v>34.99</v>
      </c>
    </row>
    <row r="678" spans="1:16" x14ac:dyDescent="0.25">
      <c r="A678" t="s">
        <v>97</v>
      </c>
      <c r="B678" t="s">
        <v>55</v>
      </c>
      <c r="C678">
        <v>11141000</v>
      </c>
      <c r="D678" t="s">
        <v>21</v>
      </c>
      <c r="E678">
        <v>2021</v>
      </c>
      <c r="F678">
        <v>863</v>
      </c>
      <c r="G678">
        <v>48</v>
      </c>
      <c r="H678">
        <v>272151</v>
      </c>
      <c r="I678">
        <v>1487</v>
      </c>
      <c r="J678">
        <v>111112</v>
      </c>
      <c r="K678">
        <v>19446</v>
      </c>
      <c r="L678">
        <v>3.09</v>
      </c>
      <c r="M678">
        <v>96.02</v>
      </c>
      <c r="N678">
        <v>2.15</v>
      </c>
      <c r="O678">
        <v>67.12</v>
      </c>
      <c r="P678">
        <v>34.99</v>
      </c>
    </row>
    <row r="679" spans="1:16" x14ac:dyDescent="0.25">
      <c r="A679" t="s">
        <v>97</v>
      </c>
      <c r="B679" t="s">
        <v>55</v>
      </c>
      <c r="C679">
        <v>11141000</v>
      </c>
      <c r="D679" t="s">
        <v>10</v>
      </c>
      <c r="E679">
        <v>2021</v>
      </c>
      <c r="F679">
        <v>3419</v>
      </c>
      <c r="G679">
        <v>25</v>
      </c>
      <c r="H679">
        <v>333206</v>
      </c>
      <c r="I679">
        <v>1877</v>
      </c>
      <c r="J679">
        <v>434894</v>
      </c>
      <c r="K679">
        <v>102219</v>
      </c>
      <c r="L679">
        <v>3.09</v>
      </c>
      <c r="M679">
        <v>96.02</v>
      </c>
      <c r="N679">
        <v>2.15</v>
      </c>
      <c r="O679">
        <v>67.12</v>
      </c>
      <c r="P679">
        <v>34.99</v>
      </c>
    </row>
    <row r="680" spans="1:16" x14ac:dyDescent="0.25">
      <c r="A680" t="s">
        <v>97</v>
      </c>
      <c r="B680" t="s">
        <v>55</v>
      </c>
      <c r="C680">
        <v>11141000</v>
      </c>
      <c r="D680" t="s">
        <v>11</v>
      </c>
      <c r="E680">
        <v>2021</v>
      </c>
      <c r="F680">
        <v>80110</v>
      </c>
      <c r="G680">
        <v>907</v>
      </c>
      <c r="H680">
        <v>1042723</v>
      </c>
      <c r="I680">
        <v>29235</v>
      </c>
      <c r="J680">
        <v>1085027</v>
      </c>
      <c r="K680">
        <v>292217</v>
      </c>
      <c r="L680">
        <v>3.09</v>
      </c>
      <c r="M680">
        <v>96.02</v>
      </c>
      <c r="N680">
        <v>2.15</v>
      </c>
      <c r="O680">
        <v>67.12</v>
      </c>
      <c r="P680">
        <v>34.99</v>
      </c>
    </row>
    <row r="681" spans="1:16" x14ac:dyDescent="0.25">
      <c r="A681" t="s">
        <v>97</v>
      </c>
      <c r="B681" t="s">
        <v>55</v>
      </c>
      <c r="C681">
        <v>11141000</v>
      </c>
      <c r="D681" t="s">
        <v>12</v>
      </c>
      <c r="E681">
        <v>2021</v>
      </c>
      <c r="F681">
        <v>148973</v>
      </c>
      <c r="G681">
        <v>3828</v>
      </c>
      <c r="H681">
        <v>1012253</v>
      </c>
      <c r="I681">
        <v>164363</v>
      </c>
      <c r="J681">
        <v>572365</v>
      </c>
      <c r="K681">
        <v>270040</v>
      </c>
      <c r="L681">
        <v>3.09</v>
      </c>
      <c r="M681">
        <v>96.02</v>
      </c>
      <c r="N681">
        <v>2.15</v>
      </c>
      <c r="O681">
        <v>67.12</v>
      </c>
      <c r="P681">
        <v>34.99</v>
      </c>
    </row>
    <row r="682" spans="1:16" x14ac:dyDescent="0.25">
      <c r="A682" t="s">
        <v>97</v>
      </c>
      <c r="B682" t="s">
        <v>55</v>
      </c>
      <c r="C682">
        <v>11141000</v>
      </c>
      <c r="D682" t="s">
        <v>13</v>
      </c>
      <c r="E682">
        <v>2021</v>
      </c>
      <c r="F682">
        <v>10761</v>
      </c>
      <c r="G682">
        <v>864</v>
      </c>
      <c r="H682">
        <v>739073</v>
      </c>
      <c r="I682">
        <v>36081</v>
      </c>
      <c r="J682">
        <v>1345214</v>
      </c>
      <c r="K682">
        <v>138052</v>
      </c>
      <c r="L682">
        <v>3.09</v>
      </c>
      <c r="M682">
        <v>96.02</v>
      </c>
      <c r="N682">
        <v>2.15</v>
      </c>
      <c r="O682">
        <v>67.12</v>
      </c>
      <c r="P682">
        <v>34.99</v>
      </c>
    </row>
    <row r="683" spans="1:16" x14ac:dyDescent="0.25">
      <c r="A683" t="s">
        <v>97</v>
      </c>
      <c r="B683" t="s">
        <v>55</v>
      </c>
      <c r="C683">
        <v>11141000</v>
      </c>
      <c r="D683" t="s">
        <v>14</v>
      </c>
      <c r="E683">
        <v>2021</v>
      </c>
      <c r="F683">
        <v>1884</v>
      </c>
      <c r="G683">
        <v>46</v>
      </c>
      <c r="H683">
        <v>764296</v>
      </c>
      <c r="I683">
        <v>3099</v>
      </c>
      <c r="J683">
        <v>917584</v>
      </c>
      <c r="K683">
        <v>614724</v>
      </c>
      <c r="L683">
        <v>3.09</v>
      </c>
      <c r="M683">
        <v>96.02</v>
      </c>
      <c r="N683">
        <v>2.15</v>
      </c>
      <c r="O683">
        <v>67.12</v>
      </c>
      <c r="P683">
        <v>34.99</v>
      </c>
    </row>
    <row r="684" spans="1:16" x14ac:dyDescent="0.25">
      <c r="A684" t="s">
        <v>97</v>
      </c>
      <c r="B684" t="s">
        <v>55</v>
      </c>
      <c r="C684">
        <v>11141000</v>
      </c>
      <c r="D684" t="s">
        <v>15</v>
      </c>
      <c r="E684">
        <v>2021</v>
      </c>
      <c r="F684">
        <v>837</v>
      </c>
      <c r="G684">
        <v>25</v>
      </c>
      <c r="H684">
        <v>578085</v>
      </c>
      <c r="I684">
        <v>1075</v>
      </c>
      <c r="J684">
        <v>1987307</v>
      </c>
      <c r="K684">
        <v>594436</v>
      </c>
      <c r="L684">
        <v>3.09</v>
      </c>
      <c r="M684">
        <v>96.02</v>
      </c>
      <c r="N684">
        <v>2.15</v>
      </c>
      <c r="O684">
        <v>67.12</v>
      </c>
      <c r="P684">
        <v>34.99</v>
      </c>
    </row>
    <row r="685" spans="1:16" x14ac:dyDescent="0.25">
      <c r="A685" t="s">
        <v>97</v>
      </c>
      <c r="B685" t="s">
        <v>55</v>
      </c>
      <c r="C685">
        <v>11141000</v>
      </c>
      <c r="D685" t="s">
        <v>16</v>
      </c>
      <c r="E685">
        <v>2021</v>
      </c>
      <c r="F685">
        <v>561</v>
      </c>
      <c r="G685">
        <v>7</v>
      </c>
      <c r="H685">
        <v>519623</v>
      </c>
      <c r="I685">
        <v>693</v>
      </c>
      <c r="J685">
        <v>875833</v>
      </c>
      <c r="K685">
        <v>1108206</v>
      </c>
      <c r="L685">
        <v>3.09</v>
      </c>
      <c r="M685">
        <v>96.02</v>
      </c>
      <c r="N685">
        <v>2.15</v>
      </c>
      <c r="O685">
        <v>67.12</v>
      </c>
      <c r="P685">
        <v>34.99</v>
      </c>
    </row>
    <row r="686" spans="1:16" x14ac:dyDescent="0.25">
      <c r="A686" t="s">
        <v>97</v>
      </c>
      <c r="B686" t="s">
        <v>55</v>
      </c>
      <c r="C686">
        <v>11141000</v>
      </c>
      <c r="D686" t="s">
        <v>17</v>
      </c>
      <c r="E686">
        <v>2021</v>
      </c>
      <c r="F686">
        <v>359</v>
      </c>
      <c r="G686">
        <v>6</v>
      </c>
      <c r="H686">
        <v>385186</v>
      </c>
      <c r="I686">
        <v>319</v>
      </c>
      <c r="J686">
        <v>117453</v>
      </c>
      <c r="K686">
        <v>759002</v>
      </c>
      <c r="L686">
        <v>3.09</v>
      </c>
      <c r="M686">
        <v>96.02</v>
      </c>
      <c r="N686">
        <v>2.15</v>
      </c>
      <c r="O686">
        <v>67.12</v>
      </c>
      <c r="P686">
        <v>34.99</v>
      </c>
    </row>
    <row r="687" spans="1:16" x14ac:dyDescent="0.25">
      <c r="A687" t="s">
        <v>98</v>
      </c>
      <c r="B687" t="s">
        <v>56</v>
      </c>
      <c r="C687">
        <v>96906000</v>
      </c>
      <c r="D687" t="s">
        <v>10</v>
      </c>
      <c r="E687">
        <v>2020</v>
      </c>
      <c r="F687">
        <v>37</v>
      </c>
      <c r="G687">
        <v>3</v>
      </c>
      <c r="H687">
        <v>0</v>
      </c>
      <c r="I687">
        <v>3</v>
      </c>
      <c r="J687">
        <v>0</v>
      </c>
      <c r="K687">
        <v>0</v>
      </c>
      <c r="L687">
        <v>1.64</v>
      </c>
      <c r="M687">
        <v>98.28</v>
      </c>
      <c r="N687">
        <v>1.2</v>
      </c>
      <c r="O687">
        <v>57.99</v>
      </c>
      <c r="P687">
        <v>22.25</v>
      </c>
    </row>
    <row r="688" spans="1:16" x14ac:dyDescent="0.25">
      <c r="A688" t="s">
        <v>98</v>
      </c>
      <c r="B688" t="s">
        <v>56</v>
      </c>
      <c r="C688">
        <v>96906000</v>
      </c>
      <c r="D688" t="s">
        <v>11</v>
      </c>
      <c r="E688">
        <v>2020</v>
      </c>
      <c r="F688">
        <v>721</v>
      </c>
      <c r="G688">
        <v>30</v>
      </c>
      <c r="H688">
        <v>16525</v>
      </c>
      <c r="I688">
        <v>121</v>
      </c>
      <c r="J688">
        <v>0</v>
      </c>
      <c r="K688">
        <v>0</v>
      </c>
      <c r="L688">
        <v>1.64</v>
      </c>
      <c r="M688">
        <v>98.28</v>
      </c>
      <c r="N688">
        <v>1.2</v>
      </c>
      <c r="O688">
        <v>57.99</v>
      </c>
      <c r="P688">
        <v>22.25</v>
      </c>
    </row>
    <row r="689" spans="1:16" x14ac:dyDescent="0.25">
      <c r="A689" t="s">
        <v>98</v>
      </c>
      <c r="B689" t="s">
        <v>56</v>
      </c>
      <c r="C689">
        <v>96906000</v>
      </c>
      <c r="D689" t="s">
        <v>12</v>
      </c>
      <c r="E689">
        <v>2020</v>
      </c>
      <c r="F689">
        <v>4743</v>
      </c>
      <c r="G689">
        <v>284</v>
      </c>
      <c r="H689">
        <v>187226</v>
      </c>
      <c r="I689">
        <v>2033</v>
      </c>
      <c r="J689">
        <v>0</v>
      </c>
      <c r="K689">
        <v>0</v>
      </c>
      <c r="L689">
        <v>1.64</v>
      </c>
      <c r="M689">
        <v>98.28</v>
      </c>
      <c r="N689">
        <v>1.2</v>
      </c>
      <c r="O689">
        <v>57.99</v>
      </c>
      <c r="P689">
        <v>22.25</v>
      </c>
    </row>
    <row r="690" spans="1:16" x14ac:dyDescent="0.25">
      <c r="A690" t="s">
        <v>98</v>
      </c>
      <c r="B690" t="s">
        <v>56</v>
      </c>
      <c r="C690">
        <v>96906000</v>
      </c>
      <c r="D690" t="s">
        <v>13</v>
      </c>
      <c r="E690">
        <v>2020</v>
      </c>
      <c r="F690">
        <v>13058</v>
      </c>
      <c r="G690">
        <v>351</v>
      </c>
      <c r="H690">
        <v>284287</v>
      </c>
      <c r="I690">
        <v>9973</v>
      </c>
      <c r="J690">
        <v>0</v>
      </c>
      <c r="K690">
        <v>0</v>
      </c>
      <c r="L690">
        <v>1.64</v>
      </c>
      <c r="M690">
        <v>98.28</v>
      </c>
      <c r="N690">
        <v>1.2</v>
      </c>
      <c r="O690">
        <v>57.99</v>
      </c>
      <c r="P690">
        <v>22.25</v>
      </c>
    </row>
    <row r="691" spans="1:16" x14ac:dyDescent="0.25">
      <c r="A691" t="s">
        <v>98</v>
      </c>
      <c r="B691" t="s">
        <v>56</v>
      </c>
      <c r="C691">
        <v>96906000</v>
      </c>
      <c r="D691" t="s">
        <v>14</v>
      </c>
      <c r="E691">
        <v>2020</v>
      </c>
      <c r="F691">
        <v>51629</v>
      </c>
      <c r="G691">
        <v>913</v>
      </c>
      <c r="H691">
        <v>405362</v>
      </c>
      <c r="I691">
        <v>36244</v>
      </c>
      <c r="J691">
        <v>0</v>
      </c>
      <c r="K691">
        <v>0</v>
      </c>
      <c r="L691">
        <v>1.64</v>
      </c>
      <c r="M691">
        <v>98.28</v>
      </c>
      <c r="N691">
        <v>1.2</v>
      </c>
      <c r="O691">
        <v>57.99</v>
      </c>
      <c r="P691">
        <v>22.25</v>
      </c>
    </row>
    <row r="692" spans="1:16" x14ac:dyDescent="0.25">
      <c r="A692" t="s">
        <v>98</v>
      </c>
      <c r="B692" t="s">
        <v>56</v>
      </c>
      <c r="C692">
        <v>96906000</v>
      </c>
      <c r="D692" t="s">
        <v>15</v>
      </c>
      <c r="E692">
        <v>2020</v>
      </c>
      <c r="F692">
        <v>92590</v>
      </c>
      <c r="G692">
        <v>1647</v>
      </c>
      <c r="H692">
        <v>994235</v>
      </c>
      <c r="I692">
        <v>85896</v>
      </c>
      <c r="J692">
        <v>0</v>
      </c>
      <c r="K692">
        <v>0</v>
      </c>
      <c r="L692">
        <v>1.64</v>
      </c>
      <c r="M692">
        <v>98.28</v>
      </c>
      <c r="N692">
        <v>1.2</v>
      </c>
      <c r="O692">
        <v>57.99</v>
      </c>
      <c r="P692">
        <v>22.25</v>
      </c>
    </row>
    <row r="693" spans="1:16" x14ac:dyDescent="0.25">
      <c r="A693" t="s">
        <v>98</v>
      </c>
      <c r="B693" t="s">
        <v>56</v>
      </c>
      <c r="C693">
        <v>96906000</v>
      </c>
      <c r="D693" t="s">
        <v>16</v>
      </c>
      <c r="E693">
        <v>2020</v>
      </c>
      <c r="F693">
        <v>94271</v>
      </c>
      <c r="G693">
        <v>1730</v>
      </c>
      <c r="H693">
        <v>1339827</v>
      </c>
      <c r="I693">
        <v>91489</v>
      </c>
      <c r="J693">
        <v>0</v>
      </c>
      <c r="K693">
        <v>0</v>
      </c>
      <c r="L693">
        <v>1.64</v>
      </c>
      <c r="M693">
        <v>98.28</v>
      </c>
      <c r="N693">
        <v>1.2</v>
      </c>
      <c r="O693">
        <v>57.99</v>
      </c>
      <c r="P693">
        <v>22.25</v>
      </c>
    </row>
    <row r="694" spans="1:16" x14ac:dyDescent="0.25">
      <c r="A694" t="s">
        <v>98</v>
      </c>
      <c r="B694" t="s">
        <v>56</v>
      </c>
      <c r="C694">
        <v>96906000</v>
      </c>
      <c r="D694" t="s">
        <v>17</v>
      </c>
      <c r="E694">
        <v>2020</v>
      </c>
      <c r="F694">
        <v>116615</v>
      </c>
      <c r="G694">
        <v>1883</v>
      </c>
      <c r="H694">
        <v>1328963</v>
      </c>
      <c r="I694">
        <v>104178</v>
      </c>
      <c r="J694">
        <v>0</v>
      </c>
      <c r="K694">
        <v>0</v>
      </c>
      <c r="L694">
        <v>1.64</v>
      </c>
      <c r="M694">
        <v>98.28</v>
      </c>
      <c r="N694">
        <v>1.2</v>
      </c>
      <c r="O694">
        <v>57.99</v>
      </c>
      <c r="P694">
        <v>22.25</v>
      </c>
    </row>
    <row r="695" spans="1:16" x14ac:dyDescent="0.25">
      <c r="A695" t="s">
        <v>98</v>
      </c>
      <c r="B695" t="s">
        <v>56</v>
      </c>
      <c r="C695">
        <v>96906000</v>
      </c>
      <c r="D695" t="s">
        <v>18</v>
      </c>
      <c r="E695">
        <v>2020</v>
      </c>
      <c r="F695">
        <v>109820</v>
      </c>
      <c r="G695">
        <v>1583</v>
      </c>
      <c r="H695">
        <v>1316508</v>
      </c>
      <c r="I695">
        <v>120825</v>
      </c>
      <c r="J695">
        <v>0</v>
      </c>
      <c r="K695">
        <v>0</v>
      </c>
      <c r="L695">
        <v>1.64</v>
      </c>
      <c r="M695">
        <v>98.28</v>
      </c>
      <c r="N695">
        <v>1.2</v>
      </c>
      <c r="O695">
        <v>57.99</v>
      </c>
      <c r="P695">
        <v>22.25</v>
      </c>
    </row>
    <row r="696" spans="1:16" x14ac:dyDescent="0.25">
      <c r="A696" t="s">
        <v>98</v>
      </c>
      <c r="B696" t="s">
        <v>56</v>
      </c>
      <c r="C696">
        <v>96906000</v>
      </c>
      <c r="D696" t="s">
        <v>19</v>
      </c>
      <c r="E696">
        <v>2020</v>
      </c>
      <c r="F696">
        <v>68579</v>
      </c>
      <c r="G696">
        <v>1288</v>
      </c>
      <c r="H696">
        <v>1237497</v>
      </c>
      <c r="I696">
        <v>79604</v>
      </c>
      <c r="J696">
        <v>0</v>
      </c>
      <c r="K696">
        <v>0</v>
      </c>
      <c r="L696">
        <v>1.64</v>
      </c>
      <c r="M696">
        <v>98.28</v>
      </c>
      <c r="N696">
        <v>1.2</v>
      </c>
      <c r="O696">
        <v>57.99</v>
      </c>
      <c r="P696">
        <v>22.25</v>
      </c>
    </row>
    <row r="697" spans="1:16" x14ac:dyDescent="0.25">
      <c r="A697" t="s">
        <v>98</v>
      </c>
      <c r="B697" t="s">
        <v>56</v>
      </c>
      <c r="C697">
        <v>96906000</v>
      </c>
      <c r="D697" t="s">
        <v>20</v>
      </c>
      <c r="E697">
        <v>2021</v>
      </c>
      <c r="F697">
        <v>17935</v>
      </c>
      <c r="G697">
        <v>461</v>
      </c>
      <c r="H697">
        <v>885424</v>
      </c>
      <c r="I697">
        <v>23906</v>
      </c>
      <c r="J697">
        <v>243143</v>
      </c>
      <c r="K697">
        <v>0</v>
      </c>
      <c r="L697">
        <v>1.64</v>
      </c>
      <c r="M697">
        <v>98.28</v>
      </c>
      <c r="N697">
        <v>1.2</v>
      </c>
      <c r="O697">
        <v>57.99</v>
      </c>
      <c r="P697">
        <v>22.25</v>
      </c>
    </row>
    <row r="698" spans="1:16" x14ac:dyDescent="0.25">
      <c r="A698" t="s">
        <v>98</v>
      </c>
      <c r="B698" t="s">
        <v>56</v>
      </c>
      <c r="C698">
        <v>96906000</v>
      </c>
      <c r="D698" t="s">
        <v>21</v>
      </c>
      <c r="E698">
        <v>2021</v>
      </c>
      <c r="F698">
        <v>5120</v>
      </c>
      <c r="G698">
        <v>95</v>
      </c>
      <c r="H698">
        <v>567424</v>
      </c>
      <c r="I698">
        <v>7271</v>
      </c>
      <c r="J698">
        <v>718273</v>
      </c>
      <c r="K698">
        <v>144765</v>
      </c>
      <c r="L698">
        <v>1.64</v>
      </c>
      <c r="M698">
        <v>98.28</v>
      </c>
      <c r="N698">
        <v>1.2</v>
      </c>
      <c r="O698">
        <v>57.99</v>
      </c>
      <c r="P698">
        <v>22.25</v>
      </c>
    </row>
    <row r="699" spans="1:16" x14ac:dyDescent="0.25">
      <c r="A699" t="s">
        <v>98</v>
      </c>
      <c r="B699" t="s">
        <v>56</v>
      </c>
      <c r="C699">
        <v>96906000</v>
      </c>
      <c r="D699" t="s">
        <v>10</v>
      </c>
      <c r="E699">
        <v>2021</v>
      </c>
      <c r="F699">
        <v>11797</v>
      </c>
      <c r="G699">
        <v>61</v>
      </c>
      <c r="H699">
        <v>609321</v>
      </c>
      <c r="I699">
        <v>9268</v>
      </c>
      <c r="J699">
        <v>3599719</v>
      </c>
      <c r="K699">
        <v>524266</v>
      </c>
      <c r="L699">
        <v>1.64</v>
      </c>
      <c r="M699">
        <v>98.28</v>
      </c>
      <c r="N699">
        <v>1.2</v>
      </c>
      <c r="O699">
        <v>57.99</v>
      </c>
      <c r="P699">
        <v>22.25</v>
      </c>
    </row>
    <row r="700" spans="1:16" x14ac:dyDescent="0.25">
      <c r="A700" t="s">
        <v>98</v>
      </c>
      <c r="B700" t="s">
        <v>56</v>
      </c>
      <c r="C700">
        <v>96906000</v>
      </c>
      <c r="D700" t="s">
        <v>11</v>
      </c>
      <c r="E700">
        <v>2021</v>
      </c>
      <c r="F700">
        <v>241451</v>
      </c>
      <c r="G700">
        <v>1015</v>
      </c>
      <c r="H700">
        <v>1259954</v>
      </c>
      <c r="I700">
        <v>132587</v>
      </c>
      <c r="J700">
        <v>4101369</v>
      </c>
      <c r="K700">
        <v>1640943</v>
      </c>
      <c r="L700">
        <v>1.64</v>
      </c>
      <c r="M700">
        <v>98.28</v>
      </c>
      <c r="N700">
        <v>1.2</v>
      </c>
      <c r="O700">
        <v>57.99</v>
      </c>
      <c r="P700">
        <v>22.25</v>
      </c>
    </row>
    <row r="701" spans="1:16" x14ac:dyDescent="0.25">
      <c r="A701" t="s">
        <v>98</v>
      </c>
      <c r="B701" t="s">
        <v>56</v>
      </c>
      <c r="C701">
        <v>96906000</v>
      </c>
      <c r="D701" t="s">
        <v>12</v>
      </c>
      <c r="E701">
        <v>2021</v>
      </c>
      <c r="F701">
        <v>548011</v>
      </c>
      <c r="G701">
        <v>4197</v>
      </c>
      <c r="H701">
        <v>1998424</v>
      </c>
      <c r="I701">
        <v>570390</v>
      </c>
      <c r="J701">
        <v>2172453</v>
      </c>
      <c r="K701">
        <v>1569600</v>
      </c>
      <c r="L701">
        <v>1.64</v>
      </c>
      <c r="M701">
        <v>98.28</v>
      </c>
      <c r="N701">
        <v>1.2</v>
      </c>
      <c r="O701">
        <v>57.99</v>
      </c>
      <c r="P701">
        <v>22.25</v>
      </c>
    </row>
    <row r="702" spans="1:16" x14ac:dyDescent="0.25">
      <c r="A702" t="s">
        <v>98</v>
      </c>
      <c r="B702" t="s">
        <v>56</v>
      </c>
      <c r="C702">
        <v>96906000</v>
      </c>
      <c r="D702" t="s">
        <v>13</v>
      </c>
      <c r="E702">
        <v>2021</v>
      </c>
      <c r="F702">
        <v>123406</v>
      </c>
      <c r="G702">
        <v>2167</v>
      </c>
      <c r="H702">
        <v>1787215</v>
      </c>
      <c r="I702">
        <v>187702</v>
      </c>
      <c r="J702">
        <v>5998458</v>
      </c>
      <c r="K702">
        <v>1177345</v>
      </c>
      <c r="L702">
        <v>1.64</v>
      </c>
      <c r="M702">
        <v>98.28</v>
      </c>
      <c r="N702">
        <v>1.2</v>
      </c>
      <c r="O702">
        <v>57.99</v>
      </c>
      <c r="P702">
        <v>22.25</v>
      </c>
    </row>
    <row r="703" spans="1:16" x14ac:dyDescent="0.25">
      <c r="A703" t="s">
        <v>98</v>
      </c>
      <c r="B703" t="s">
        <v>56</v>
      </c>
      <c r="C703">
        <v>96906000</v>
      </c>
      <c r="D703" t="s">
        <v>14</v>
      </c>
      <c r="E703">
        <v>2021</v>
      </c>
      <c r="F703">
        <v>28236</v>
      </c>
      <c r="G703">
        <v>428</v>
      </c>
      <c r="H703">
        <v>1512282</v>
      </c>
      <c r="I703">
        <v>37280</v>
      </c>
      <c r="J703">
        <v>4138979</v>
      </c>
      <c r="K703">
        <v>3628154</v>
      </c>
      <c r="L703">
        <v>1.64</v>
      </c>
      <c r="M703">
        <v>98.28</v>
      </c>
      <c r="N703">
        <v>1.2</v>
      </c>
      <c r="O703">
        <v>57.99</v>
      </c>
      <c r="P703">
        <v>22.25</v>
      </c>
    </row>
    <row r="704" spans="1:16" x14ac:dyDescent="0.25">
      <c r="A704" t="s">
        <v>98</v>
      </c>
      <c r="B704" t="s">
        <v>56</v>
      </c>
      <c r="C704">
        <v>96906000</v>
      </c>
      <c r="D704" t="s">
        <v>15</v>
      </c>
      <c r="E704">
        <v>2021</v>
      </c>
      <c r="F704">
        <v>20585</v>
      </c>
      <c r="G704">
        <v>311</v>
      </c>
      <c r="H704">
        <v>1270574</v>
      </c>
      <c r="I704">
        <v>22572</v>
      </c>
      <c r="J704">
        <v>8571339</v>
      </c>
      <c r="K704">
        <v>2870662</v>
      </c>
      <c r="L704">
        <v>1.64</v>
      </c>
      <c r="M704">
        <v>98.28</v>
      </c>
      <c r="N704">
        <v>1.2</v>
      </c>
      <c r="O704">
        <v>57.99</v>
      </c>
      <c r="P704">
        <v>22.25</v>
      </c>
    </row>
    <row r="705" spans="1:16" x14ac:dyDescent="0.25">
      <c r="A705" t="s">
        <v>98</v>
      </c>
      <c r="B705" t="s">
        <v>56</v>
      </c>
      <c r="C705">
        <v>96906000</v>
      </c>
      <c r="D705" t="s">
        <v>16</v>
      </c>
      <c r="E705">
        <v>2021</v>
      </c>
      <c r="F705">
        <v>20466</v>
      </c>
      <c r="G705">
        <v>346</v>
      </c>
      <c r="H705">
        <v>1144613</v>
      </c>
      <c r="I705">
        <v>21365</v>
      </c>
      <c r="J705">
        <v>11538836</v>
      </c>
      <c r="K705">
        <v>5126997</v>
      </c>
      <c r="L705">
        <v>1.64</v>
      </c>
      <c r="M705">
        <v>98.28</v>
      </c>
      <c r="N705">
        <v>1.2</v>
      </c>
      <c r="O705">
        <v>57.99</v>
      </c>
      <c r="P705">
        <v>22.25</v>
      </c>
    </row>
    <row r="706" spans="1:16" x14ac:dyDescent="0.25">
      <c r="A706" t="s">
        <v>98</v>
      </c>
      <c r="B706" t="s">
        <v>56</v>
      </c>
      <c r="C706">
        <v>96906000</v>
      </c>
      <c r="D706" t="s">
        <v>17</v>
      </c>
      <c r="E706">
        <v>2021</v>
      </c>
      <c r="F706">
        <v>23838</v>
      </c>
      <c r="G706">
        <v>348</v>
      </c>
      <c r="H706">
        <v>1082642</v>
      </c>
      <c r="I706">
        <v>22764</v>
      </c>
      <c r="J706">
        <v>15109597</v>
      </c>
      <c r="K706">
        <v>4877015</v>
      </c>
      <c r="L706">
        <v>1.64</v>
      </c>
      <c r="M706">
        <v>98.28</v>
      </c>
      <c r="N706">
        <v>1.2</v>
      </c>
      <c r="O706">
        <v>57.99</v>
      </c>
      <c r="P706">
        <v>22.25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F07F-8D81-49D5-AF0E-774B1CBDCD71}">
  <dimension ref="A3:P76"/>
  <sheetViews>
    <sheetView topLeftCell="K13" workbookViewId="0">
      <selection activeCell="O28" sqref="O28"/>
    </sheetView>
  </sheetViews>
  <sheetFormatPr defaultRowHeight="15" x14ac:dyDescent="0.25"/>
  <cols>
    <col min="1" max="1" width="13.140625" bestFit="1" customWidth="1"/>
    <col min="2" max="2" width="21" bestFit="1" customWidth="1"/>
    <col min="3" max="3" width="13.140625" bestFit="1" customWidth="1"/>
    <col min="4" max="4" width="12.140625" bestFit="1" customWidth="1"/>
    <col min="5" max="6" width="15.42578125" bestFit="1" customWidth="1"/>
    <col min="7" max="8" width="19.28515625" bestFit="1" customWidth="1"/>
    <col min="9" max="9" width="8" bestFit="1" customWidth="1"/>
    <col min="10" max="10" width="10.85546875" bestFit="1" customWidth="1"/>
    <col min="11" max="11" width="8.140625" bestFit="1" customWidth="1"/>
    <col min="12" max="12" width="14.5703125" bestFit="1" customWidth="1"/>
    <col min="13" max="13" width="10" bestFit="1" customWidth="1"/>
    <col min="14" max="14" width="10.42578125" bestFit="1" customWidth="1"/>
    <col min="15" max="15" width="19.28515625" bestFit="1" customWidth="1"/>
    <col min="16" max="16" width="15.5703125" bestFit="1" customWidth="1"/>
  </cols>
  <sheetData>
    <row r="3" spans="1:3" x14ac:dyDescent="0.25">
      <c r="A3" s="2" t="s">
        <v>2</v>
      </c>
      <c r="B3" s="2" t="s">
        <v>1</v>
      </c>
      <c r="C3" t="s">
        <v>61</v>
      </c>
    </row>
    <row r="4" spans="1:3" x14ac:dyDescent="0.25">
      <c r="A4">
        <v>2020</v>
      </c>
      <c r="B4" t="s">
        <v>10</v>
      </c>
      <c r="C4" s="12">
        <v>15</v>
      </c>
    </row>
    <row r="5" spans="1:3" x14ac:dyDescent="0.25">
      <c r="A5">
        <v>2020</v>
      </c>
      <c r="B5" t="s">
        <v>11</v>
      </c>
      <c r="C5" s="12">
        <v>59</v>
      </c>
    </row>
    <row r="6" spans="1:3" x14ac:dyDescent="0.25">
      <c r="A6">
        <v>2020</v>
      </c>
      <c r="B6" t="s">
        <v>12</v>
      </c>
      <c r="C6" s="12">
        <v>219</v>
      </c>
    </row>
    <row r="7" spans="1:3" x14ac:dyDescent="0.25">
      <c r="A7">
        <v>2020</v>
      </c>
      <c r="B7" t="s">
        <v>13</v>
      </c>
      <c r="C7" s="12">
        <v>147</v>
      </c>
    </row>
    <row r="8" spans="1:3" x14ac:dyDescent="0.25">
      <c r="A8">
        <v>2020</v>
      </c>
      <c r="B8" t="s">
        <v>14</v>
      </c>
      <c r="C8" s="12">
        <v>611</v>
      </c>
    </row>
    <row r="9" spans="1:3" x14ac:dyDescent="0.25">
      <c r="A9">
        <v>2020</v>
      </c>
      <c r="B9" t="s">
        <v>15</v>
      </c>
      <c r="C9" s="12">
        <v>3295</v>
      </c>
    </row>
    <row r="10" spans="1:3" x14ac:dyDescent="0.25">
      <c r="A10">
        <v>2020</v>
      </c>
      <c r="B10" t="s">
        <v>16</v>
      </c>
      <c r="C10" s="12">
        <v>7592</v>
      </c>
    </row>
    <row r="11" spans="1:3" x14ac:dyDescent="0.25">
      <c r="A11">
        <v>2020</v>
      </c>
      <c r="B11" t="s">
        <v>17</v>
      </c>
      <c r="C11" s="12">
        <v>2480</v>
      </c>
    </row>
    <row r="12" spans="1:3" x14ac:dyDescent="0.25">
      <c r="A12">
        <v>2020</v>
      </c>
      <c r="B12" t="s">
        <v>18</v>
      </c>
      <c r="C12" s="12">
        <v>2991</v>
      </c>
    </row>
    <row r="13" spans="1:3" x14ac:dyDescent="0.25">
      <c r="A13">
        <v>2020</v>
      </c>
      <c r="B13" t="s">
        <v>19</v>
      </c>
      <c r="C13" s="12">
        <v>2339</v>
      </c>
    </row>
    <row r="14" spans="1:3" x14ac:dyDescent="0.25">
      <c r="A14">
        <v>2021</v>
      </c>
      <c r="B14" t="s">
        <v>20</v>
      </c>
      <c r="C14" s="12">
        <v>1177</v>
      </c>
    </row>
    <row r="15" spans="1:3" x14ac:dyDescent="0.25">
      <c r="A15">
        <v>2021</v>
      </c>
      <c r="B15" t="s">
        <v>21</v>
      </c>
      <c r="C15" s="12">
        <v>845</v>
      </c>
    </row>
    <row r="16" spans="1:3" x14ac:dyDescent="0.25">
      <c r="A16">
        <v>2021</v>
      </c>
      <c r="B16" t="s">
        <v>10</v>
      </c>
      <c r="C16" s="12">
        <v>5229</v>
      </c>
    </row>
    <row r="17" spans="1:16" x14ac:dyDescent="0.25">
      <c r="A17">
        <v>2021</v>
      </c>
      <c r="B17" t="s">
        <v>11</v>
      </c>
      <c r="C17" s="12">
        <v>15648</v>
      </c>
    </row>
    <row r="18" spans="1:16" x14ac:dyDescent="0.25">
      <c r="A18">
        <v>2021</v>
      </c>
      <c r="B18" t="s">
        <v>12</v>
      </c>
      <c r="C18" s="12">
        <v>17399</v>
      </c>
    </row>
    <row r="19" spans="1:16" x14ac:dyDescent="0.25">
      <c r="A19">
        <v>2021</v>
      </c>
      <c r="B19" t="s">
        <v>13</v>
      </c>
      <c r="C19" s="12">
        <v>1624</v>
      </c>
    </row>
    <row r="20" spans="1:16" x14ac:dyDescent="0.25">
      <c r="A20">
        <v>2021</v>
      </c>
      <c r="B20" t="s">
        <v>14</v>
      </c>
      <c r="C20" s="12">
        <v>283</v>
      </c>
    </row>
    <row r="21" spans="1:16" x14ac:dyDescent="0.25">
      <c r="A21">
        <v>2021</v>
      </c>
      <c r="B21" t="s">
        <v>15</v>
      </c>
      <c r="C21" s="12">
        <v>3152</v>
      </c>
    </row>
    <row r="22" spans="1:16" x14ac:dyDescent="0.25">
      <c r="A22">
        <v>2021</v>
      </c>
      <c r="B22" t="s">
        <v>16</v>
      </c>
      <c r="C22" s="12">
        <v>125</v>
      </c>
    </row>
    <row r="23" spans="1:16" x14ac:dyDescent="0.25">
      <c r="A23">
        <v>2021</v>
      </c>
      <c r="B23" t="s">
        <v>17</v>
      </c>
      <c r="C23" s="12">
        <v>121</v>
      </c>
    </row>
    <row r="28" spans="1:16" x14ac:dyDescent="0.25">
      <c r="B28" t="s">
        <v>100</v>
      </c>
      <c r="C28" t="s">
        <v>101</v>
      </c>
      <c r="D28" t="s">
        <v>102</v>
      </c>
      <c r="E28" t="s">
        <v>103</v>
      </c>
      <c r="F28" t="s">
        <v>104</v>
      </c>
      <c r="G28" t="s">
        <v>105</v>
      </c>
      <c r="H28" t="s">
        <v>106</v>
      </c>
      <c r="L28" s="2" t="s">
        <v>58</v>
      </c>
      <c r="M28" t="s">
        <v>242</v>
      </c>
      <c r="N28" t="s">
        <v>241</v>
      </c>
      <c r="O28" t="s">
        <v>243</v>
      </c>
      <c r="P28" t="s">
        <v>238</v>
      </c>
    </row>
    <row r="29" spans="1:16" x14ac:dyDescent="0.25">
      <c r="B29" s="7">
        <f>IF(GETPIVOTDATA("Min of state_total_population",$A$32)=68000,$E$30,GETPIVOTDATA("Min of state_total_population",$A$32))</f>
        <v>1179000</v>
      </c>
      <c r="C29" s="5">
        <f>GETPIVOTDATA("Sum of tested",$A$32)</f>
        <v>792851</v>
      </c>
      <c r="D29" s="5">
        <f>GETPIVOTDATA("state_confirmed",$A$32)</f>
        <v>65351</v>
      </c>
      <c r="E29" s="5">
        <f>GETPIVOTDATA("Sum of recovered",$A$32)</f>
        <v>64495</v>
      </c>
      <c r="F29" s="6">
        <f>GETPIVOTDATA("Sum of deceased",$A$32)</f>
        <v>820</v>
      </c>
      <c r="G29" s="5">
        <f>GETPIVOTDATA("Sum of vaccinated_1",$A$32)</f>
        <v>926035</v>
      </c>
      <c r="H29" s="5">
        <f>GETPIVOTDATA("Sum of vaccinated_2",$A$32)</f>
        <v>546981</v>
      </c>
      <c r="L29" s="3">
        <v>2020</v>
      </c>
      <c r="M29" s="12">
        <v>317</v>
      </c>
      <c r="N29" s="12">
        <v>19045</v>
      </c>
      <c r="O29" s="12">
        <v>0</v>
      </c>
      <c r="P29" s="12">
        <v>0</v>
      </c>
    </row>
    <row r="30" spans="1:16" x14ac:dyDescent="0.25">
      <c r="E30">
        <v>1332898000</v>
      </c>
      <c r="L30" s="11" t="s">
        <v>10</v>
      </c>
      <c r="M30" s="12">
        <v>0</v>
      </c>
      <c r="N30" s="12">
        <v>0</v>
      </c>
      <c r="O30" s="12">
        <v>0</v>
      </c>
      <c r="P30" s="12">
        <v>0</v>
      </c>
    </row>
    <row r="31" spans="1:16" x14ac:dyDescent="0.25">
      <c r="L31" s="11" t="s">
        <v>11</v>
      </c>
      <c r="M31" s="12">
        <v>0</v>
      </c>
      <c r="N31" s="12">
        <v>18</v>
      </c>
      <c r="O31" s="12">
        <v>0</v>
      </c>
      <c r="P31" s="12">
        <v>0</v>
      </c>
    </row>
    <row r="32" spans="1:16" x14ac:dyDescent="0.25">
      <c r="A32" s="2" t="s">
        <v>58</v>
      </c>
      <c r="B32" t="s">
        <v>115</v>
      </c>
      <c r="C32" t="s">
        <v>110</v>
      </c>
      <c r="D32" t="s">
        <v>99</v>
      </c>
      <c r="E32" t="s">
        <v>111</v>
      </c>
      <c r="F32" t="s">
        <v>112</v>
      </c>
      <c r="G32" t="s">
        <v>113</v>
      </c>
      <c r="H32" t="s">
        <v>114</v>
      </c>
      <c r="L32" s="11" t="s">
        <v>12</v>
      </c>
      <c r="M32" s="12">
        <v>4</v>
      </c>
      <c r="N32" s="12">
        <v>181</v>
      </c>
      <c r="O32" s="12">
        <v>0</v>
      </c>
      <c r="P32" s="12">
        <v>0</v>
      </c>
    </row>
    <row r="33" spans="1:16" x14ac:dyDescent="0.25">
      <c r="A33" s="3" t="s">
        <v>26</v>
      </c>
      <c r="B33" s="12">
        <v>1179000</v>
      </c>
      <c r="C33" s="12">
        <v>792851</v>
      </c>
      <c r="D33" s="12">
        <v>65351</v>
      </c>
      <c r="E33" s="12">
        <v>64495</v>
      </c>
      <c r="F33" s="12">
        <v>820</v>
      </c>
      <c r="G33" s="12">
        <v>926035</v>
      </c>
      <c r="H33" s="12">
        <v>546981</v>
      </c>
      <c r="L33" s="11" t="s">
        <v>13</v>
      </c>
      <c r="M33" s="12">
        <v>2</v>
      </c>
      <c r="N33" s="12">
        <v>165</v>
      </c>
      <c r="O33" s="12">
        <v>0</v>
      </c>
      <c r="P33" s="12">
        <v>0</v>
      </c>
    </row>
    <row r="34" spans="1:16" x14ac:dyDescent="0.25">
      <c r="A34" s="3" t="s">
        <v>59</v>
      </c>
      <c r="B34" s="12">
        <v>1179000</v>
      </c>
      <c r="C34" s="12">
        <v>792851</v>
      </c>
      <c r="D34" s="12">
        <v>65351</v>
      </c>
      <c r="E34" s="12">
        <v>64495</v>
      </c>
      <c r="F34" s="12">
        <v>820</v>
      </c>
      <c r="G34" s="12">
        <v>926035</v>
      </c>
      <c r="H34" s="12">
        <v>546981</v>
      </c>
      <c r="L34" s="11" t="s">
        <v>14</v>
      </c>
      <c r="M34" s="12">
        <v>9</v>
      </c>
      <c r="N34" s="12">
        <v>303</v>
      </c>
      <c r="O34" s="12">
        <v>0</v>
      </c>
      <c r="P34" s="12">
        <v>0</v>
      </c>
    </row>
    <row r="35" spans="1:16" x14ac:dyDescent="0.25">
      <c r="L35" s="11" t="s">
        <v>15</v>
      </c>
      <c r="M35" s="12">
        <v>41</v>
      </c>
      <c r="N35" s="12">
        <v>1764</v>
      </c>
      <c r="O35" s="12">
        <v>0</v>
      </c>
      <c r="P35" s="12">
        <v>0</v>
      </c>
    </row>
    <row r="36" spans="1:16" x14ac:dyDescent="0.25">
      <c r="L36" s="11" t="s">
        <v>16</v>
      </c>
      <c r="M36" s="12">
        <v>106</v>
      </c>
      <c r="N36" s="12">
        <v>7382</v>
      </c>
      <c r="O36" s="12">
        <v>0</v>
      </c>
      <c r="P36" s="12">
        <v>0</v>
      </c>
    </row>
    <row r="37" spans="1:16" x14ac:dyDescent="0.25">
      <c r="L37" s="11" t="s">
        <v>17</v>
      </c>
      <c r="M37" s="12">
        <v>64</v>
      </c>
      <c r="N37" s="12">
        <v>3738</v>
      </c>
      <c r="O37" s="12">
        <v>0</v>
      </c>
      <c r="P37" s="12">
        <v>0</v>
      </c>
    </row>
    <row r="38" spans="1:16" x14ac:dyDescent="0.25">
      <c r="L38" s="11" t="s">
        <v>18</v>
      </c>
      <c r="M38" s="12">
        <v>51</v>
      </c>
      <c r="N38" s="12">
        <v>2519</v>
      </c>
      <c r="O38" s="12">
        <v>0</v>
      </c>
      <c r="P38" s="12">
        <v>0</v>
      </c>
    </row>
    <row r="39" spans="1:16" x14ac:dyDescent="0.25">
      <c r="L39" s="11" t="s">
        <v>19</v>
      </c>
      <c r="M39" s="12">
        <v>40</v>
      </c>
      <c r="N39" s="12">
        <v>2975</v>
      </c>
      <c r="O39" s="12">
        <v>0</v>
      </c>
      <c r="P39" s="12">
        <v>0</v>
      </c>
    </row>
    <row r="40" spans="1:16" x14ac:dyDescent="0.25">
      <c r="L40" s="3">
        <v>2021</v>
      </c>
      <c r="M40" s="12">
        <v>503</v>
      </c>
      <c r="N40" s="12">
        <v>45450</v>
      </c>
      <c r="O40" s="12">
        <v>926035</v>
      </c>
      <c r="P40" s="12">
        <v>546981</v>
      </c>
    </row>
    <row r="41" spans="1:16" x14ac:dyDescent="0.25">
      <c r="L41" s="11" t="s">
        <v>20</v>
      </c>
      <c r="M41" s="12">
        <v>17</v>
      </c>
      <c r="N41" s="12">
        <v>1381</v>
      </c>
      <c r="O41" s="12">
        <v>3447</v>
      </c>
      <c r="P41" s="12">
        <v>0</v>
      </c>
    </row>
    <row r="42" spans="1:16" x14ac:dyDescent="0.25">
      <c r="L42" s="11" t="s">
        <v>21</v>
      </c>
      <c r="M42" s="12">
        <v>18</v>
      </c>
      <c r="N42" s="12">
        <v>611</v>
      </c>
      <c r="O42" s="12">
        <v>17443</v>
      </c>
      <c r="P42" s="12">
        <v>1712</v>
      </c>
    </row>
    <row r="43" spans="1:16" x14ac:dyDescent="0.25">
      <c r="L43" s="11" t="s">
        <v>10</v>
      </c>
      <c r="M43" s="12">
        <v>27</v>
      </c>
      <c r="N43" s="12">
        <v>2665</v>
      </c>
      <c r="O43" s="12">
        <v>45140</v>
      </c>
      <c r="P43" s="12">
        <v>9839</v>
      </c>
    </row>
    <row r="44" spans="1:16" x14ac:dyDescent="0.25">
      <c r="L44" s="11" t="s">
        <v>11</v>
      </c>
      <c r="M44" s="12">
        <v>99</v>
      </c>
      <c r="N44" s="12">
        <v>11561</v>
      </c>
      <c r="O44" s="12">
        <v>94041</v>
      </c>
      <c r="P44" s="12">
        <v>36867</v>
      </c>
    </row>
    <row r="45" spans="1:16" x14ac:dyDescent="0.25">
      <c r="L45" s="11" t="s">
        <v>12</v>
      </c>
      <c r="M45" s="12">
        <v>275</v>
      </c>
      <c r="N45" s="12">
        <v>22263</v>
      </c>
      <c r="O45" s="12">
        <v>114351</v>
      </c>
      <c r="P45" s="12">
        <v>26483</v>
      </c>
    </row>
    <row r="46" spans="1:16" x14ac:dyDescent="0.25">
      <c r="L46" s="11" t="s">
        <v>13</v>
      </c>
      <c r="M46" s="12">
        <v>55</v>
      </c>
      <c r="N46" s="12">
        <v>3182</v>
      </c>
      <c r="O46" s="12">
        <v>164879</v>
      </c>
      <c r="P46" s="12">
        <v>12675</v>
      </c>
    </row>
    <row r="47" spans="1:16" x14ac:dyDescent="0.25">
      <c r="L47" s="11" t="s">
        <v>14</v>
      </c>
      <c r="M47" s="12">
        <v>3</v>
      </c>
      <c r="N47" s="12">
        <v>403</v>
      </c>
      <c r="O47" s="12">
        <v>203527</v>
      </c>
      <c r="P47" s="12">
        <v>107802</v>
      </c>
    </row>
    <row r="48" spans="1:16" x14ac:dyDescent="0.25">
      <c r="L48" s="11" t="s">
        <v>15</v>
      </c>
      <c r="M48" s="12">
        <v>2</v>
      </c>
      <c r="N48" s="12">
        <v>3141</v>
      </c>
      <c r="O48" s="12">
        <v>164238</v>
      </c>
      <c r="P48" s="12">
        <v>113011</v>
      </c>
    </row>
    <row r="49" spans="12:16" x14ac:dyDescent="0.25">
      <c r="L49" s="11" t="s">
        <v>16</v>
      </c>
      <c r="M49" s="12">
        <v>6</v>
      </c>
      <c r="N49" s="12">
        <v>118</v>
      </c>
      <c r="O49" s="12">
        <v>93919</v>
      </c>
      <c r="P49" s="12">
        <v>140670</v>
      </c>
    </row>
    <row r="50" spans="12:16" x14ac:dyDescent="0.25">
      <c r="L50" s="11" t="s">
        <v>17</v>
      </c>
      <c r="M50" s="12">
        <v>1</v>
      </c>
      <c r="N50" s="12">
        <v>125</v>
      </c>
      <c r="O50" s="12">
        <v>25050</v>
      </c>
      <c r="P50" s="12">
        <v>97922</v>
      </c>
    </row>
    <row r="51" spans="12:16" x14ac:dyDescent="0.25">
      <c r="L51" s="3" t="s">
        <v>59</v>
      </c>
      <c r="M51" s="12">
        <v>820</v>
      </c>
      <c r="N51" s="12">
        <v>64495</v>
      </c>
      <c r="O51" s="12">
        <v>926035</v>
      </c>
      <c r="P51" s="12">
        <v>546981</v>
      </c>
    </row>
    <row r="71" spans="1:6" x14ac:dyDescent="0.25">
      <c r="C71" t="s">
        <v>217</v>
      </c>
    </row>
    <row r="74" spans="1:6" x14ac:dyDescent="0.25">
      <c r="A74" s="2" t="s">
        <v>58</v>
      </c>
      <c r="B74" t="s">
        <v>216</v>
      </c>
      <c r="C74" t="s">
        <v>215</v>
      </c>
      <c r="D74" t="s">
        <v>214</v>
      </c>
      <c r="E74" t="s">
        <v>212</v>
      </c>
      <c r="F74" t="s">
        <v>213</v>
      </c>
    </row>
    <row r="75" spans="1:6" x14ac:dyDescent="0.25">
      <c r="A75" s="3" t="s">
        <v>68</v>
      </c>
      <c r="B75" s="12">
        <v>5.5400000000000027</v>
      </c>
      <c r="C75" s="12">
        <v>98.690000000000026</v>
      </c>
      <c r="D75" s="12">
        <v>1.25</v>
      </c>
      <c r="E75" s="12">
        <v>78.539999999999992</v>
      </c>
      <c r="F75" s="12">
        <v>46.389999999999993</v>
      </c>
    </row>
    <row r="76" spans="1:6" x14ac:dyDescent="0.25">
      <c r="A76" s="3" t="s">
        <v>59</v>
      </c>
      <c r="B76" s="12">
        <v>5.5400000000000027</v>
      </c>
      <c r="C76" s="12">
        <v>98.690000000000026</v>
      </c>
      <c r="D76" s="12">
        <v>1.25</v>
      </c>
      <c r="E76" s="12">
        <v>78.539999999999992</v>
      </c>
      <c r="F76" s="12">
        <v>46.389999999999993</v>
      </c>
    </row>
  </sheetData>
  <pageMargins left="0.7" right="0.7" top="0.75" bottom="0.75" header="0.3" footer="0.3"/>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B949-6E4A-4B69-BED9-947EEF30DE86}">
  <dimension ref="A1:I23"/>
  <sheetViews>
    <sheetView workbookViewId="0">
      <selection activeCell="M12" sqref="M12"/>
    </sheetView>
  </sheetViews>
  <sheetFormatPr defaultRowHeight="15" x14ac:dyDescent="0.25"/>
  <cols>
    <col min="1" max="1" width="12.85546875" bestFit="1" customWidth="1"/>
    <col min="2" max="2" width="10.85546875" bestFit="1" customWidth="1"/>
    <col min="3" max="3" width="15" bestFit="1" customWidth="1"/>
    <col min="4" max="4" width="10.140625" bestFit="1" customWidth="1"/>
    <col min="9" max="9" width="12.42578125" bestFit="1" customWidth="1"/>
  </cols>
  <sheetData>
    <row r="1" spans="1:9" x14ac:dyDescent="0.25">
      <c r="A1" t="s">
        <v>1</v>
      </c>
      <c r="B1" t="s">
        <v>2</v>
      </c>
      <c r="C1" t="s">
        <v>3</v>
      </c>
      <c r="D1" t="s">
        <v>4</v>
      </c>
      <c r="E1" t="s">
        <v>5</v>
      </c>
      <c r="F1" t="s">
        <v>6</v>
      </c>
      <c r="G1" t="s">
        <v>7</v>
      </c>
      <c r="H1" t="s">
        <v>8</v>
      </c>
      <c r="I1" t="s">
        <v>60</v>
      </c>
    </row>
    <row r="2" spans="1:9" x14ac:dyDescent="0.25">
      <c r="A2" t="s">
        <v>20</v>
      </c>
      <c r="B2">
        <v>2020</v>
      </c>
      <c r="C2">
        <v>1</v>
      </c>
      <c r="D2">
        <v>1</v>
      </c>
      <c r="E2">
        <v>0</v>
      </c>
      <c r="F2">
        <v>0</v>
      </c>
      <c r="G2">
        <v>0</v>
      </c>
      <c r="H2">
        <v>0</v>
      </c>
      <c r="I2">
        <v>0</v>
      </c>
    </row>
    <row r="3" spans="1:9" x14ac:dyDescent="0.25">
      <c r="A3" t="s">
        <v>21</v>
      </c>
      <c r="B3">
        <v>2020</v>
      </c>
      <c r="C3">
        <v>2</v>
      </c>
      <c r="D3">
        <v>2</v>
      </c>
      <c r="E3">
        <v>3</v>
      </c>
      <c r="F3">
        <v>0</v>
      </c>
      <c r="G3">
        <v>0</v>
      </c>
      <c r="H3">
        <v>0</v>
      </c>
      <c r="I3">
        <v>0</v>
      </c>
    </row>
    <row r="4" spans="1:9" x14ac:dyDescent="0.25">
      <c r="A4" t="s">
        <v>10</v>
      </c>
      <c r="B4">
        <v>2020</v>
      </c>
      <c r="C4">
        <v>3</v>
      </c>
      <c r="D4">
        <v>1632</v>
      </c>
      <c r="E4">
        <v>157</v>
      </c>
      <c r="F4">
        <v>47</v>
      </c>
      <c r="G4">
        <v>0</v>
      </c>
      <c r="H4">
        <v>0</v>
      </c>
      <c r="I4">
        <v>0</v>
      </c>
    </row>
    <row r="5" spans="1:9" x14ac:dyDescent="0.25">
      <c r="A5" t="s">
        <v>11</v>
      </c>
      <c r="B5">
        <v>2020</v>
      </c>
      <c r="C5">
        <v>4</v>
      </c>
      <c r="D5">
        <v>33232</v>
      </c>
      <c r="E5">
        <v>8899</v>
      </c>
      <c r="F5">
        <v>1107</v>
      </c>
      <c r="G5">
        <v>1003252</v>
      </c>
      <c r="H5">
        <v>0</v>
      </c>
      <c r="I5">
        <v>0</v>
      </c>
    </row>
    <row r="6" spans="1:9" x14ac:dyDescent="0.25">
      <c r="A6" t="s">
        <v>12</v>
      </c>
      <c r="B6">
        <v>2020</v>
      </c>
      <c r="C6">
        <v>5</v>
      </c>
      <c r="D6">
        <v>150290</v>
      </c>
      <c r="E6">
        <v>82803</v>
      </c>
      <c r="F6">
        <v>4251</v>
      </c>
      <c r="G6">
        <v>3248173</v>
      </c>
      <c r="H6">
        <v>0</v>
      </c>
      <c r="I6">
        <v>0</v>
      </c>
    </row>
    <row r="7" spans="1:9" x14ac:dyDescent="0.25">
      <c r="A7" t="s">
        <v>13</v>
      </c>
      <c r="B7">
        <v>2020</v>
      </c>
      <c r="C7">
        <v>6</v>
      </c>
      <c r="D7">
        <v>393630</v>
      </c>
      <c r="E7">
        <v>255979</v>
      </c>
      <c r="F7">
        <v>12005</v>
      </c>
      <c r="G7">
        <v>5664627</v>
      </c>
      <c r="H7">
        <v>0</v>
      </c>
      <c r="I7">
        <v>0</v>
      </c>
    </row>
    <row r="8" spans="1:9" x14ac:dyDescent="0.25">
      <c r="A8" t="s">
        <v>14</v>
      </c>
      <c r="B8">
        <v>2020</v>
      </c>
      <c r="C8">
        <v>7</v>
      </c>
      <c r="D8">
        <v>1118267</v>
      </c>
      <c r="E8">
        <v>747708</v>
      </c>
      <c r="F8">
        <v>19146</v>
      </c>
      <c r="G8">
        <v>12168390</v>
      </c>
      <c r="H8">
        <v>0</v>
      </c>
      <c r="I8">
        <v>0</v>
      </c>
    </row>
    <row r="9" spans="1:9" x14ac:dyDescent="0.25">
      <c r="A9" t="s">
        <v>15</v>
      </c>
      <c r="B9">
        <v>2020</v>
      </c>
      <c r="C9">
        <v>8</v>
      </c>
      <c r="D9">
        <v>1990888</v>
      </c>
      <c r="E9">
        <v>1741832</v>
      </c>
      <c r="F9">
        <v>28879</v>
      </c>
      <c r="G9">
        <v>25438161</v>
      </c>
      <c r="H9">
        <v>0</v>
      </c>
      <c r="I9">
        <v>0</v>
      </c>
    </row>
    <row r="10" spans="1:9" x14ac:dyDescent="0.25">
      <c r="A10" t="s">
        <v>16</v>
      </c>
      <c r="B10">
        <v>2020</v>
      </c>
      <c r="C10">
        <v>9</v>
      </c>
      <c r="D10">
        <v>2622324</v>
      </c>
      <c r="E10">
        <v>2432634</v>
      </c>
      <c r="F10">
        <v>33273</v>
      </c>
      <c r="G10">
        <v>34953260</v>
      </c>
      <c r="H10">
        <v>0</v>
      </c>
      <c r="I10">
        <v>0</v>
      </c>
    </row>
    <row r="11" spans="1:9" x14ac:dyDescent="0.25">
      <c r="A11" t="s">
        <v>17</v>
      </c>
      <c r="B11">
        <v>2020</v>
      </c>
      <c r="C11">
        <v>10</v>
      </c>
      <c r="D11">
        <v>1873130</v>
      </c>
      <c r="E11">
        <v>2219578</v>
      </c>
      <c r="F11">
        <v>23443</v>
      </c>
      <c r="G11">
        <v>34975119</v>
      </c>
      <c r="H11">
        <v>0</v>
      </c>
      <c r="I11">
        <v>0</v>
      </c>
    </row>
    <row r="12" spans="1:9" x14ac:dyDescent="0.25">
      <c r="A12" t="s">
        <v>18</v>
      </c>
      <c r="B12">
        <v>2020</v>
      </c>
      <c r="C12">
        <v>11</v>
      </c>
      <c r="D12">
        <v>1279860</v>
      </c>
      <c r="E12">
        <v>1399002</v>
      </c>
      <c r="F12">
        <v>15508</v>
      </c>
      <c r="G12">
        <v>33152329</v>
      </c>
      <c r="H12">
        <v>0</v>
      </c>
      <c r="I12">
        <v>0</v>
      </c>
    </row>
    <row r="13" spans="1:9" x14ac:dyDescent="0.25">
      <c r="A13" t="s">
        <v>19</v>
      </c>
      <c r="B13">
        <v>2020</v>
      </c>
      <c r="C13">
        <v>12</v>
      </c>
      <c r="D13">
        <v>823056</v>
      </c>
      <c r="E13">
        <v>993137</v>
      </c>
      <c r="F13">
        <v>11359</v>
      </c>
      <c r="G13">
        <v>34249543</v>
      </c>
      <c r="H13">
        <v>0</v>
      </c>
      <c r="I13">
        <v>0</v>
      </c>
    </row>
    <row r="14" spans="1:9" x14ac:dyDescent="0.25">
      <c r="A14" t="s">
        <v>20</v>
      </c>
      <c r="B14">
        <v>2021</v>
      </c>
      <c r="C14">
        <v>1</v>
      </c>
      <c r="D14">
        <v>472317</v>
      </c>
      <c r="E14">
        <v>552275</v>
      </c>
      <c r="F14">
        <v>5410</v>
      </c>
      <c r="G14">
        <v>27905978</v>
      </c>
      <c r="H14">
        <v>3706723</v>
      </c>
      <c r="I14">
        <v>0</v>
      </c>
    </row>
    <row r="15" spans="1:9" x14ac:dyDescent="0.25">
      <c r="A15" t="s">
        <v>21</v>
      </c>
      <c r="B15">
        <v>2021</v>
      </c>
      <c r="C15">
        <v>2</v>
      </c>
      <c r="D15">
        <v>353428</v>
      </c>
      <c r="E15">
        <v>350561</v>
      </c>
      <c r="F15">
        <v>2766</v>
      </c>
      <c r="G15">
        <v>21560981</v>
      </c>
      <c r="H15">
        <v>7500222</v>
      </c>
      <c r="I15">
        <v>2409858</v>
      </c>
    </row>
    <row r="16" spans="1:9" x14ac:dyDescent="0.25">
      <c r="A16" t="s">
        <v>10</v>
      </c>
      <c r="B16">
        <v>2021</v>
      </c>
      <c r="C16">
        <v>3</v>
      </c>
      <c r="D16">
        <v>1108660</v>
      </c>
      <c r="E16">
        <v>687932</v>
      </c>
      <c r="F16">
        <v>5766</v>
      </c>
      <c r="G16">
        <v>28655584</v>
      </c>
      <c r="H16">
        <v>43097155</v>
      </c>
      <c r="I16">
        <v>6218888</v>
      </c>
    </row>
    <row r="17" spans="1:9" x14ac:dyDescent="0.25">
      <c r="A17" t="s">
        <v>11</v>
      </c>
      <c r="B17">
        <v>2021</v>
      </c>
      <c r="C17">
        <v>4</v>
      </c>
      <c r="D17">
        <v>6936479</v>
      </c>
      <c r="E17">
        <v>4200750</v>
      </c>
      <c r="F17">
        <v>48879</v>
      </c>
      <c r="G17">
        <v>52110551</v>
      </c>
      <c r="H17">
        <v>71081609</v>
      </c>
      <c r="I17">
        <v>17997388</v>
      </c>
    </row>
    <row r="18" spans="1:9" x14ac:dyDescent="0.25">
      <c r="A18" t="s">
        <v>12</v>
      </c>
      <c r="B18">
        <v>2021</v>
      </c>
      <c r="C18">
        <v>5</v>
      </c>
      <c r="D18">
        <v>9016687</v>
      </c>
      <c r="E18">
        <v>10266500</v>
      </c>
      <c r="F18">
        <v>120072</v>
      </c>
      <c r="G18">
        <v>65709074</v>
      </c>
      <c r="H18">
        <v>44093433</v>
      </c>
      <c r="I18">
        <v>16758027</v>
      </c>
    </row>
    <row r="19" spans="1:9" x14ac:dyDescent="0.25">
      <c r="A19" t="s">
        <v>13</v>
      </c>
      <c r="B19">
        <v>2021</v>
      </c>
      <c r="C19">
        <v>6</v>
      </c>
      <c r="D19">
        <v>2236885</v>
      </c>
      <c r="E19">
        <v>3542091</v>
      </c>
      <c r="F19">
        <v>67578</v>
      </c>
      <c r="G19">
        <v>62227662</v>
      </c>
      <c r="H19">
        <v>104884457</v>
      </c>
      <c r="I19">
        <v>14710554</v>
      </c>
    </row>
    <row r="20" spans="1:9" x14ac:dyDescent="0.25">
      <c r="A20" t="s">
        <v>14</v>
      </c>
      <c r="B20">
        <v>2021</v>
      </c>
      <c r="C20">
        <v>7</v>
      </c>
      <c r="D20">
        <v>1243973</v>
      </c>
      <c r="E20">
        <v>1331216</v>
      </c>
      <c r="F20">
        <v>24894</v>
      </c>
      <c r="G20">
        <v>61411207</v>
      </c>
      <c r="H20">
        <v>90698185</v>
      </c>
      <c r="I20">
        <v>43852525</v>
      </c>
    </row>
    <row r="21" spans="1:9" x14ac:dyDescent="0.25">
      <c r="A21" t="s">
        <v>15</v>
      </c>
      <c r="B21">
        <v>2021</v>
      </c>
      <c r="C21">
        <v>8</v>
      </c>
      <c r="D21">
        <v>1156005</v>
      </c>
      <c r="E21">
        <v>1173272</v>
      </c>
      <c r="F21">
        <v>14671</v>
      </c>
      <c r="G21">
        <v>57953439</v>
      </c>
      <c r="H21">
        <v>136367837</v>
      </c>
      <c r="I21">
        <v>47279790</v>
      </c>
    </row>
    <row r="22" spans="1:9" x14ac:dyDescent="0.25">
      <c r="A22" t="s">
        <v>16</v>
      </c>
      <c r="B22">
        <v>2021</v>
      </c>
      <c r="C22">
        <v>9</v>
      </c>
      <c r="D22">
        <v>954756</v>
      </c>
      <c r="E22">
        <v>1049215</v>
      </c>
      <c r="F22">
        <v>9318</v>
      </c>
      <c r="G22">
        <v>50370454</v>
      </c>
      <c r="H22">
        <v>146896521</v>
      </c>
      <c r="I22">
        <v>89192351</v>
      </c>
    </row>
    <row r="23" spans="1:9" x14ac:dyDescent="0.25">
      <c r="A23" t="s">
        <v>17</v>
      </c>
      <c r="B23">
        <v>2021</v>
      </c>
      <c r="C23">
        <v>10</v>
      </c>
      <c r="D23">
        <v>520110</v>
      </c>
      <c r="E23">
        <v>625795</v>
      </c>
      <c r="F23">
        <v>10098</v>
      </c>
      <c r="G23">
        <v>41615073</v>
      </c>
      <c r="H23">
        <v>81807920</v>
      </c>
      <c r="I23">
        <v>90768693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739AD-2405-4BDD-A2A7-7D7432BD0CED}">
  <dimension ref="A1:H5"/>
  <sheetViews>
    <sheetView workbookViewId="0">
      <selection activeCell="H2" sqref="H2"/>
    </sheetView>
  </sheetViews>
  <sheetFormatPr defaultRowHeight="15" x14ac:dyDescent="0.25"/>
  <cols>
    <col min="1" max="1" width="10.5703125" bestFit="1" customWidth="1"/>
    <col min="2" max="2" width="15.140625" bestFit="1" customWidth="1"/>
    <col min="3" max="4" width="14.85546875" bestFit="1" customWidth="1"/>
    <col min="5" max="5" width="11.42578125" bestFit="1" customWidth="1"/>
    <col min="6" max="6" width="11.28515625" bestFit="1" customWidth="1"/>
    <col min="7" max="7" width="16.42578125" bestFit="1" customWidth="1"/>
    <col min="8" max="8" width="8.28515625" bestFit="1" customWidth="1"/>
  </cols>
  <sheetData>
    <row r="1" spans="1:8" x14ac:dyDescent="0.25">
      <c r="A1" t="s">
        <v>184</v>
      </c>
      <c r="B1" t="s">
        <v>185</v>
      </c>
      <c r="C1" t="s">
        <v>186</v>
      </c>
      <c r="D1" t="s">
        <v>187</v>
      </c>
      <c r="E1" t="s">
        <v>188</v>
      </c>
      <c r="F1" t="s">
        <v>189</v>
      </c>
      <c r="G1" t="s">
        <v>190</v>
      </c>
      <c r="H1" t="s">
        <v>191</v>
      </c>
    </row>
    <row r="2" spans="1:8" x14ac:dyDescent="0.25">
      <c r="A2" t="s">
        <v>192</v>
      </c>
      <c r="B2">
        <v>1701378</v>
      </c>
      <c r="C2">
        <v>38785</v>
      </c>
      <c r="D2">
        <v>38095</v>
      </c>
      <c r="E2">
        <v>591</v>
      </c>
      <c r="F2">
        <v>79623</v>
      </c>
      <c r="G2">
        <v>0.04</v>
      </c>
      <c r="H2">
        <v>1.52</v>
      </c>
    </row>
    <row r="3" spans="1:8" x14ac:dyDescent="0.25">
      <c r="A3" t="s">
        <v>193</v>
      </c>
      <c r="B3">
        <v>2017079</v>
      </c>
      <c r="C3">
        <v>52089</v>
      </c>
      <c r="D3">
        <v>51136</v>
      </c>
      <c r="E3">
        <v>659</v>
      </c>
      <c r="F3">
        <v>336271</v>
      </c>
      <c r="G3">
        <v>0.17</v>
      </c>
      <c r="H3">
        <v>1.27</v>
      </c>
    </row>
    <row r="4" spans="1:8" x14ac:dyDescent="0.25">
      <c r="A4" t="s">
        <v>194</v>
      </c>
      <c r="B4">
        <v>1982465</v>
      </c>
      <c r="C4">
        <v>126050</v>
      </c>
      <c r="D4">
        <v>124153</v>
      </c>
      <c r="E4">
        <v>1399</v>
      </c>
      <c r="F4">
        <v>746774</v>
      </c>
      <c r="G4">
        <v>0.4</v>
      </c>
      <c r="H4">
        <v>1.1100000000000001</v>
      </c>
    </row>
    <row r="5" spans="1:8" x14ac:dyDescent="0.25">
      <c r="A5" t="s">
        <v>195</v>
      </c>
      <c r="B5">
        <v>5322180</v>
      </c>
      <c r="C5">
        <v>658611</v>
      </c>
      <c r="D5">
        <v>646777</v>
      </c>
      <c r="E5">
        <v>8550</v>
      </c>
      <c r="F5">
        <v>3838369</v>
      </c>
      <c r="G5">
        <v>0.73</v>
      </c>
      <c r="H5">
        <v>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DF9F-582C-49F2-A4D3-3DFF28D116DB}">
  <dimension ref="A3:C8"/>
  <sheetViews>
    <sheetView topLeftCell="B1" workbookViewId="0">
      <selection activeCell="C5" sqref="C5"/>
    </sheetView>
  </sheetViews>
  <sheetFormatPr defaultRowHeight="15" x14ac:dyDescent="0.25"/>
  <cols>
    <col min="1" max="1" width="13.140625" bestFit="1" customWidth="1"/>
    <col min="2" max="2" width="15" bestFit="1" customWidth="1"/>
    <col min="3" max="3" width="23.28515625" bestFit="1" customWidth="1"/>
  </cols>
  <sheetData>
    <row r="3" spans="1:3" x14ac:dyDescent="0.25">
      <c r="A3" s="2" t="s">
        <v>58</v>
      </c>
      <c r="B3" t="s">
        <v>218</v>
      </c>
      <c r="C3" t="s">
        <v>219</v>
      </c>
    </row>
    <row r="4" spans="1:3" x14ac:dyDescent="0.25">
      <c r="A4" s="3" t="s">
        <v>192</v>
      </c>
      <c r="B4">
        <v>1.52</v>
      </c>
      <c r="C4">
        <v>0.04</v>
      </c>
    </row>
    <row r="5" spans="1:3" x14ac:dyDescent="0.25">
      <c r="A5" s="3" t="s">
        <v>193</v>
      </c>
      <c r="B5">
        <v>1.27</v>
      </c>
      <c r="C5">
        <v>0.17</v>
      </c>
    </row>
    <row r="6" spans="1:3" x14ac:dyDescent="0.25">
      <c r="A6" s="3" t="s">
        <v>194</v>
      </c>
      <c r="B6">
        <v>1.1100000000000001</v>
      </c>
      <c r="C6">
        <v>0.4</v>
      </c>
    </row>
    <row r="7" spans="1:3" x14ac:dyDescent="0.25">
      <c r="A7" s="3" t="s">
        <v>195</v>
      </c>
      <c r="B7">
        <v>1.3</v>
      </c>
      <c r="C7">
        <v>0.73</v>
      </c>
    </row>
    <row r="8" spans="1:3" x14ac:dyDescent="0.25">
      <c r="A8" s="3" t="s">
        <v>59</v>
      </c>
      <c r="B8">
        <v>5.2</v>
      </c>
      <c r="C8">
        <v>1.34</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1C72-9AEB-4A03-828D-788B59F4BFE0}">
  <dimension ref="A1:G109"/>
  <sheetViews>
    <sheetView workbookViewId="0">
      <selection activeCell="C7" sqref="A1:G109"/>
    </sheetView>
  </sheetViews>
  <sheetFormatPr defaultRowHeight="15" x14ac:dyDescent="0.25"/>
  <cols>
    <col min="1" max="1" width="11.42578125" customWidth="1"/>
    <col min="3" max="3" width="20.5703125" bestFit="1" customWidth="1"/>
  </cols>
  <sheetData>
    <row r="1" spans="1:7" x14ac:dyDescent="0.25">
      <c r="A1" t="s">
        <v>116</v>
      </c>
      <c r="B1" t="s">
        <v>117</v>
      </c>
      <c r="C1" t="s">
        <v>118</v>
      </c>
      <c r="D1" t="s">
        <v>102</v>
      </c>
      <c r="E1" t="s">
        <v>103</v>
      </c>
      <c r="F1" t="s">
        <v>119</v>
      </c>
      <c r="G1" t="s">
        <v>101</v>
      </c>
    </row>
    <row r="2" spans="1:7" x14ac:dyDescent="0.25">
      <c r="A2">
        <v>2020</v>
      </c>
      <c r="B2">
        <v>1</v>
      </c>
      <c r="C2" t="s">
        <v>120</v>
      </c>
      <c r="D2">
        <v>1</v>
      </c>
      <c r="E2">
        <v>0</v>
      </c>
      <c r="F2">
        <v>0</v>
      </c>
      <c r="G2">
        <v>0</v>
      </c>
    </row>
    <row r="3" spans="1:7" x14ac:dyDescent="0.25">
      <c r="A3">
        <v>2020</v>
      </c>
      <c r="B3">
        <v>2</v>
      </c>
      <c r="C3" t="s">
        <v>121</v>
      </c>
      <c r="D3">
        <v>2</v>
      </c>
      <c r="E3">
        <v>0</v>
      </c>
      <c r="F3">
        <v>0</v>
      </c>
      <c r="G3">
        <v>0</v>
      </c>
    </row>
    <row r="4" spans="1:7" x14ac:dyDescent="0.25">
      <c r="A4">
        <v>2020</v>
      </c>
      <c r="B4">
        <v>2</v>
      </c>
      <c r="C4" t="s">
        <v>122</v>
      </c>
      <c r="D4">
        <v>0</v>
      </c>
      <c r="E4">
        <v>3</v>
      </c>
      <c r="F4">
        <v>0</v>
      </c>
      <c r="G4">
        <v>0</v>
      </c>
    </row>
    <row r="5" spans="1:7" x14ac:dyDescent="0.25">
      <c r="A5">
        <v>2020</v>
      </c>
      <c r="B5">
        <v>3</v>
      </c>
      <c r="C5" t="s">
        <v>123</v>
      </c>
      <c r="D5">
        <v>31</v>
      </c>
      <c r="E5">
        <v>0</v>
      </c>
      <c r="F5">
        <v>0</v>
      </c>
      <c r="G5">
        <v>0</v>
      </c>
    </row>
    <row r="6" spans="1:7" x14ac:dyDescent="0.25">
      <c r="A6">
        <v>2020</v>
      </c>
      <c r="B6">
        <v>3</v>
      </c>
      <c r="C6" t="s">
        <v>124</v>
      </c>
      <c r="D6">
        <v>68</v>
      </c>
      <c r="E6">
        <v>0</v>
      </c>
      <c r="F6">
        <v>1</v>
      </c>
      <c r="G6">
        <v>0</v>
      </c>
    </row>
    <row r="7" spans="1:7" x14ac:dyDescent="0.25">
      <c r="A7">
        <v>2020</v>
      </c>
      <c r="B7">
        <v>3</v>
      </c>
      <c r="C7" t="s">
        <v>125</v>
      </c>
      <c r="D7">
        <v>232</v>
      </c>
      <c r="E7">
        <v>1</v>
      </c>
      <c r="F7">
        <v>0</v>
      </c>
      <c r="G7">
        <v>0</v>
      </c>
    </row>
    <row r="8" spans="1:7" x14ac:dyDescent="0.25">
      <c r="A8">
        <v>2020</v>
      </c>
      <c r="B8">
        <v>3</v>
      </c>
      <c r="C8" t="s">
        <v>126</v>
      </c>
      <c r="D8">
        <v>685</v>
      </c>
      <c r="E8">
        <v>4</v>
      </c>
      <c r="F8">
        <v>2</v>
      </c>
      <c r="G8">
        <v>0</v>
      </c>
    </row>
    <row r="9" spans="1:7" x14ac:dyDescent="0.25">
      <c r="A9">
        <v>2020</v>
      </c>
      <c r="B9">
        <v>3</v>
      </c>
      <c r="C9" t="s">
        <v>127</v>
      </c>
      <c r="D9">
        <v>616</v>
      </c>
      <c r="E9">
        <v>152</v>
      </c>
      <c r="F9">
        <v>44</v>
      </c>
      <c r="G9">
        <v>0</v>
      </c>
    </row>
    <row r="10" spans="1:7" x14ac:dyDescent="0.25">
      <c r="A10">
        <v>2020</v>
      </c>
      <c r="B10">
        <v>4</v>
      </c>
      <c r="C10" t="s">
        <v>128</v>
      </c>
      <c r="D10">
        <v>2049</v>
      </c>
      <c r="E10">
        <v>126</v>
      </c>
      <c r="F10">
        <v>49</v>
      </c>
      <c r="G10">
        <v>30848</v>
      </c>
    </row>
    <row r="11" spans="1:7" x14ac:dyDescent="0.25">
      <c r="A11">
        <v>2020</v>
      </c>
      <c r="B11">
        <v>4</v>
      </c>
      <c r="C11" t="s">
        <v>129</v>
      </c>
      <c r="D11">
        <v>4769</v>
      </c>
      <c r="E11">
        <v>686</v>
      </c>
      <c r="F11">
        <v>194</v>
      </c>
      <c r="G11">
        <v>141161</v>
      </c>
    </row>
    <row r="12" spans="1:7" x14ac:dyDescent="0.25">
      <c r="A12">
        <v>2020</v>
      </c>
      <c r="B12">
        <v>4</v>
      </c>
      <c r="C12" t="s">
        <v>130</v>
      </c>
      <c r="D12">
        <v>7272</v>
      </c>
      <c r="E12">
        <v>1494</v>
      </c>
      <c r="F12">
        <v>232</v>
      </c>
      <c r="G12">
        <v>195298</v>
      </c>
    </row>
    <row r="13" spans="1:7" x14ac:dyDescent="0.25">
      <c r="A13">
        <v>2020</v>
      </c>
      <c r="B13">
        <v>4</v>
      </c>
      <c r="C13" t="s">
        <v>131</v>
      </c>
      <c r="D13">
        <v>10558</v>
      </c>
      <c r="E13">
        <v>3472</v>
      </c>
      <c r="F13">
        <v>303</v>
      </c>
      <c r="G13">
        <v>343293</v>
      </c>
    </row>
    <row r="14" spans="1:7" x14ac:dyDescent="0.25">
      <c r="A14">
        <v>2020</v>
      </c>
      <c r="B14">
        <v>4</v>
      </c>
      <c r="C14" t="s">
        <v>132</v>
      </c>
      <c r="D14">
        <v>8584</v>
      </c>
      <c r="E14">
        <v>3121</v>
      </c>
      <c r="F14">
        <v>329</v>
      </c>
      <c r="G14">
        <v>292652</v>
      </c>
    </row>
    <row r="15" spans="1:7" x14ac:dyDescent="0.25">
      <c r="A15">
        <v>2020</v>
      </c>
      <c r="B15">
        <v>5</v>
      </c>
      <c r="C15" t="s">
        <v>133</v>
      </c>
      <c r="D15">
        <v>4960</v>
      </c>
      <c r="E15">
        <v>1793</v>
      </c>
      <c r="F15">
        <v>169</v>
      </c>
      <c r="G15">
        <v>141330</v>
      </c>
    </row>
    <row r="16" spans="1:7" x14ac:dyDescent="0.25">
      <c r="A16">
        <v>2020</v>
      </c>
      <c r="B16">
        <v>5</v>
      </c>
      <c r="C16" t="s">
        <v>134</v>
      </c>
      <c r="D16">
        <v>23039</v>
      </c>
      <c r="E16">
        <v>8449</v>
      </c>
      <c r="F16">
        <v>779</v>
      </c>
      <c r="G16">
        <v>550191</v>
      </c>
    </row>
    <row r="17" spans="1:7" x14ac:dyDescent="0.25">
      <c r="A17">
        <v>2020</v>
      </c>
      <c r="B17">
        <v>5</v>
      </c>
      <c r="C17" t="s">
        <v>135</v>
      </c>
      <c r="D17">
        <v>27784</v>
      </c>
      <c r="E17">
        <v>14956</v>
      </c>
      <c r="F17">
        <v>771</v>
      </c>
      <c r="G17">
        <v>656133</v>
      </c>
    </row>
    <row r="18" spans="1:7" x14ac:dyDescent="0.25">
      <c r="A18">
        <v>2020</v>
      </c>
      <c r="B18">
        <v>5</v>
      </c>
      <c r="C18" t="s">
        <v>136</v>
      </c>
      <c r="D18">
        <v>38876</v>
      </c>
      <c r="E18">
        <v>20152</v>
      </c>
      <c r="F18">
        <v>995</v>
      </c>
      <c r="G18">
        <v>837326</v>
      </c>
    </row>
    <row r="19" spans="1:7" x14ac:dyDescent="0.25">
      <c r="A19">
        <v>2020</v>
      </c>
      <c r="B19">
        <v>5</v>
      </c>
      <c r="C19" t="s">
        <v>137</v>
      </c>
      <c r="D19">
        <v>47290</v>
      </c>
      <c r="E19">
        <v>32525</v>
      </c>
      <c r="F19">
        <v>1315</v>
      </c>
      <c r="G19">
        <v>918427</v>
      </c>
    </row>
    <row r="20" spans="1:7" x14ac:dyDescent="0.25">
      <c r="A20">
        <v>2020</v>
      </c>
      <c r="B20">
        <v>5</v>
      </c>
      <c r="C20" t="s">
        <v>138</v>
      </c>
      <c r="D20">
        <v>8341</v>
      </c>
      <c r="E20">
        <v>4928</v>
      </c>
      <c r="F20">
        <v>222</v>
      </c>
      <c r="G20">
        <v>144766</v>
      </c>
    </row>
    <row r="21" spans="1:7" x14ac:dyDescent="0.25">
      <c r="A21">
        <v>2020</v>
      </c>
      <c r="B21">
        <v>6</v>
      </c>
      <c r="C21" t="s">
        <v>139</v>
      </c>
      <c r="D21">
        <v>53250</v>
      </c>
      <c r="E21">
        <v>26796</v>
      </c>
      <c r="F21">
        <v>1539</v>
      </c>
      <c r="G21">
        <v>897862</v>
      </c>
    </row>
    <row r="22" spans="1:7" x14ac:dyDescent="0.25">
      <c r="A22">
        <v>2020</v>
      </c>
      <c r="B22">
        <v>6</v>
      </c>
      <c r="C22" t="s">
        <v>140</v>
      </c>
      <c r="D22">
        <v>75243</v>
      </c>
      <c r="E22">
        <v>43669</v>
      </c>
      <c r="F22">
        <v>2253</v>
      </c>
      <c r="G22">
        <v>1122051</v>
      </c>
    </row>
    <row r="23" spans="1:7" x14ac:dyDescent="0.25">
      <c r="A23">
        <v>2020</v>
      </c>
      <c r="B23">
        <v>6</v>
      </c>
      <c r="C23" t="s">
        <v>141</v>
      </c>
      <c r="D23">
        <v>88835</v>
      </c>
      <c r="E23">
        <v>65858</v>
      </c>
      <c r="F23">
        <v>4080</v>
      </c>
      <c r="G23">
        <v>1328254</v>
      </c>
    </row>
    <row r="24" spans="1:7" x14ac:dyDescent="0.25">
      <c r="A24">
        <v>2020</v>
      </c>
      <c r="B24">
        <v>6</v>
      </c>
      <c r="C24" t="s">
        <v>142</v>
      </c>
      <c r="D24">
        <v>119079</v>
      </c>
      <c r="E24">
        <v>81963</v>
      </c>
      <c r="F24">
        <v>2826</v>
      </c>
      <c r="G24">
        <v>1607363</v>
      </c>
    </row>
    <row r="25" spans="1:7" x14ac:dyDescent="0.25">
      <c r="A25">
        <v>2020</v>
      </c>
      <c r="B25">
        <v>6</v>
      </c>
      <c r="C25" t="s">
        <v>143</v>
      </c>
      <c r="D25">
        <v>57223</v>
      </c>
      <c r="E25">
        <v>37693</v>
      </c>
      <c r="F25">
        <v>1307</v>
      </c>
      <c r="G25">
        <v>709097</v>
      </c>
    </row>
    <row r="26" spans="1:7" x14ac:dyDescent="0.25">
      <c r="A26">
        <v>2020</v>
      </c>
      <c r="B26">
        <v>7</v>
      </c>
      <c r="C26" t="s">
        <v>144</v>
      </c>
      <c r="D26">
        <v>90118</v>
      </c>
      <c r="E26">
        <v>61226</v>
      </c>
      <c r="F26">
        <v>1871</v>
      </c>
      <c r="G26">
        <v>1103601</v>
      </c>
    </row>
    <row r="27" spans="1:7" x14ac:dyDescent="0.25">
      <c r="A27">
        <v>2020</v>
      </c>
      <c r="B27">
        <v>7</v>
      </c>
      <c r="C27" t="s">
        <v>145</v>
      </c>
      <c r="D27">
        <v>178027</v>
      </c>
      <c r="E27">
        <v>127168</v>
      </c>
      <c r="F27">
        <v>3405</v>
      </c>
      <c r="G27">
        <v>2124491</v>
      </c>
    </row>
    <row r="28" spans="1:7" x14ac:dyDescent="0.25">
      <c r="A28">
        <v>2020</v>
      </c>
      <c r="B28">
        <v>7</v>
      </c>
      <c r="C28" t="s">
        <v>146</v>
      </c>
      <c r="D28">
        <v>230764</v>
      </c>
      <c r="E28">
        <v>141438</v>
      </c>
      <c r="F28">
        <v>4133</v>
      </c>
      <c r="G28">
        <v>2491388</v>
      </c>
    </row>
    <row r="29" spans="1:7" x14ac:dyDescent="0.25">
      <c r="A29">
        <v>2020</v>
      </c>
      <c r="B29">
        <v>7</v>
      </c>
      <c r="C29" t="s">
        <v>147</v>
      </c>
      <c r="D29">
        <v>309378</v>
      </c>
      <c r="E29">
        <v>209462</v>
      </c>
      <c r="F29">
        <v>5293</v>
      </c>
      <c r="G29">
        <v>3104486</v>
      </c>
    </row>
    <row r="30" spans="1:7" x14ac:dyDescent="0.25">
      <c r="A30">
        <v>2020</v>
      </c>
      <c r="B30">
        <v>7</v>
      </c>
      <c r="C30" t="s">
        <v>148</v>
      </c>
      <c r="D30">
        <v>309980</v>
      </c>
      <c r="E30">
        <v>208414</v>
      </c>
      <c r="F30">
        <v>4444</v>
      </c>
      <c r="G30">
        <v>3344424</v>
      </c>
    </row>
    <row r="31" spans="1:7" x14ac:dyDescent="0.25">
      <c r="A31">
        <v>2020</v>
      </c>
      <c r="B31">
        <v>8</v>
      </c>
      <c r="C31" t="s">
        <v>149</v>
      </c>
      <c r="D31">
        <v>55117</v>
      </c>
      <c r="E31">
        <v>51368</v>
      </c>
      <c r="F31">
        <v>854</v>
      </c>
      <c r="G31">
        <v>611980</v>
      </c>
    </row>
    <row r="32" spans="1:7" x14ac:dyDescent="0.25">
      <c r="A32">
        <v>2020</v>
      </c>
      <c r="B32">
        <v>8</v>
      </c>
      <c r="C32" t="s">
        <v>150</v>
      </c>
      <c r="D32">
        <v>399852</v>
      </c>
      <c r="E32">
        <v>332891</v>
      </c>
      <c r="F32">
        <v>6044</v>
      </c>
      <c r="G32">
        <v>4471253</v>
      </c>
    </row>
    <row r="33" spans="1:7" x14ac:dyDescent="0.25">
      <c r="A33">
        <v>2020</v>
      </c>
      <c r="B33">
        <v>8</v>
      </c>
      <c r="C33" t="s">
        <v>151</v>
      </c>
      <c r="D33">
        <v>437188</v>
      </c>
      <c r="E33">
        <v>380868</v>
      </c>
      <c r="F33">
        <v>6632</v>
      </c>
      <c r="G33">
        <v>5515481</v>
      </c>
    </row>
    <row r="34" spans="1:7" x14ac:dyDescent="0.25">
      <c r="A34">
        <v>2020</v>
      </c>
      <c r="B34">
        <v>8</v>
      </c>
      <c r="C34" t="s">
        <v>152</v>
      </c>
      <c r="D34">
        <v>454228</v>
      </c>
      <c r="E34">
        <v>419228</v>
      </c>
      <c r="F34">
        <v>6762</v>
      </c>
      <c r="G34">
        <v>5987805</v>
      </c>
    </row>
    <row r="35" spans="1:7" x14ac:dyDescent="0.25">
      <c r="A35">
        <v>2020</v>
      </c>
      <c r="B35">
        <v>8</v>
      </c>
      <c r="C35" t="s">
        <v>153</v>
      </c>
      <c r="D35">
        <v>496276</v>
      </c>
      <c r="E35">
        <v>432620</v>
      </c>
      <c r="F35">
        <v>6811</v>
      </c>
      <c r="G35">
        <v>6808724</v>
      </c>
    </row>
    <row r="36" spans="1:7" x14ac:dyDescent="0.25">
      <c r="A36">
        <v>2020</v>
      </c>
      <c r="B36">
        <v>8</v>
      </c>
      <c r="C36" t="s">
        <v>154</v>
      </c>
      <c r="D36">
        <v>148227</v>
      </c>
      <c r="E36">
        <v>124857</v>
      </c>
      <c r="F36">
        <v>1776</v>
      </c>
      <c r="G36">
        <v>2042918</v>
      </c>
    </row>
    <row r="37" spans="1:7" x14ac:dyDescent="0.25">
      <c r="A37">
        <v>2020</v>
      </c>
      <c r="B37">
        <v>9</v>
      </c>
      <c r="C37" t="s">
        <v>155</v>
      </c>
      <c r="D37">
        <v>422905</v>
      </c>
      <c r="E37">
        <v>340302</v>
      </c>
      <c r="F37">
        <v>5246</v>
      </c>
      <c r="G37">
        <v>5552440</v>
      </c>
    </row>
    <row r="38" spans="1:7" x14ac:dyDescent="0.25">
      <c r="A38">
        <v>2020</v>
      </c>
      <c r="B38">
        <v>9</v>
      </c>
      <c r="C38" t="s">
        <v>156</v>
      </c>
      <c r="D38">
        <v>640962</v>
      </c>
      <c r="E38">
        <v>521638</v>
      </c>
      <c r="F38">
        <v>7935</v>
      </c>
      <c r="G38">
        <v>7954960</v>
      </c>
    </row>
    <row r="39" spans="1:7" x14ac:dyDescent="0.25">
      <c r="A39">
        <v>2020</v>
      </c>
      <c r="B39">
        <v>9</v>
      </c>
      <c r="C39" t="s">
        <v>157</v>
      </c>
      <c r="D39">
        <v>646420</v>
      </c>
      <c r="E39">
        <v>600426</v>
      </c>
      <c r="F39">
        <v>8160</v>
      </c>
      <c r="G39">
        <v>8026815</v>
      </c>
    </row>
    <row r="40" spans="1:7" x14ac:dyDescent="0.25">
      <c r="A40">
        <v>2020</v>
      </c>
      <c r="B40">
        <v>9</v>
      </c>
      <c r="C40" t="s">
        <v>158</v>
      </c>
      <c r="D40">
        <v>592350</v>
      </c>
      <c r="E40">
        <v>638955</v>
      </c>
      <c r="F40">
        <v>7760</v>
      </c>
      <c r="G40">
        <v>8368574</v>
      </c>
    </row>
    <row r="41" spans="1:7" x14ac:dyDescent="0.25">
      <c r="A41">
        <v>2020</v>
      </c>
      <c r="B41">
        <v>9</v>
      </c>
      <c r="C41" t="s">
        <v>159</v>
      </c>
      <c r="D41">
        <v>319687</v>
      </c>
      <c r="E41">
        <v>331313</v>
      </c>
      <c r="F41">
        <v>4172</v>
      </c>
      <c r="G41">
        <v>5050471</v>
      </c>
    </row>
    <row r="42" spans="1:7" x14ac:dyDescent="0.25">
      <c r="A42">
        <v>2020</v>
      </c>
      <c r="B42">
        <v>10</v>
      </c>
      <c r="C42" t="s">
        <v>160</v>
      </c>
      <c r="D42">
        <v>237149</v>
      </c>
      <c r="E42">
        <v>236726</v>
      </c>
      <c r="F42">
        <v>3104</v>
      </c>
      <c r="G42">
        <v>3468109</v>
      </c>
    </row>
    <row r="43" spans="1:7" x14ac:dyDescent="0.25">
      <c r="A43">
        <v>2020</v>
      </c>
      <c r="B43">
        <v>10</v>
      </c>
      <c r="C43" t="s">
        <v>161</v>
      </c>
      <c r="D43">
        <v>504099</v>
      </c>
      <c r="E43">
        <v>568124</v>
      </c>
      <c r="F43">
        <v>6559</v>
      </c>
      <c r="G43">
        <v>8080653</v>
      </c>
    </row>
    <row r="44" spans="1:7" x14ac:dyDescent="0.25">
      <c r="A44">
        <v>2020</v>
      </c>
      <c r="B44">
        <v>10</v>
      </c>
      <c r="C44" t="s">
        <v>162</v>
      </c>
      <c r="D44">
        <v>441217</v>
      </c>
      <c r="E44">
        <v>519534</v>
      </c>
      <c r="F44">
        <v>5694</v>
      </c>
      <c r="G44">
        <v>8057611</v>
      </c>
    </row>
    <row r="45" spans="1:7" x14ac:dyDescent="0.25">
      <c r="A45">
        <v>2020</v>
      </c>
      <c r="B45">
        <v>10</v>
      </c>
      <c r="C45" t="s">
        <v>163</v>
      </c>
      <c r="D45">
        <v>371305</v>
      </c>
      <c r="E45">
        <v>481440</v>
      </c>
      <c r="F45">
        <v>4505</v>
      </c>
      <c r="G45">
        <v>7948256</v>
      </c>
    </row>
    <row r="46" spans="1:7" x14ac:dyDescent="0.25">
      <c r="A46">
        <v>2020</v>
      </c>
      <c r="B46">
        <v>10</v>
      </c>
      <c r="C46" t="s">
        <v>164</v>
      </c>
      <c r="D46">
        <v>319360</v>
      </c>
      <c r="E46">
        <v>413754</v>
      </c>
      <c r="F46">
        <v>3581</v>
      </c>
      <c r="G46">
        <v>7420490</v>
      </c>
    </row>
    <row r="47" spans="1:7" x14ac:dyDescent="0.25">
      <c r="A47">
        <v>2020</v>
      </c>
      <c r="B47">
        <v>11</v>
      </c>
      <c r="C47" t="s">
        <v>165</v>
      </c>
      <c r="D47">
        <v>323810</v>
      </c>
      <c r="E47">
        <v>377698</v>
      </c>
      <c r="F47">
        <v>4012</v>
      </c>
      <c r="G47">
        <v>7870012</v>
      </c>
    </row>
    <row r="48" spans="1:7" x14ac:dyDescent="0.25">
      <c r="A48">
        <v>2020</v>
      </c>
      <c r="B48">
        <v>11</v>
      </c>
      <c r="C48" t="s">
        <v>166</v>
      </c>
      <c r="D48">
        <v>307731</v>
      </c>
      <c r="E48">
        <v>336548</v>
      </c>
      <c r="F48">
        <v>3512</v>
      </c>
      <c r="G48">
        <v>7649612</v>
      </c>
    </row>
    <row r="49" spans="1:7" x14ac:dyDescent="0.25">
      <c r="A49">
        <v>2020</v>
      </c>
      <c r="B49">
        <v>11</v>
      </c>
      <c r="C49" t="s">
        <v>167</v>
      </c>
      <c r="D49">
        <v>280973</v>
      </c>
      <c r="E49">
        <v>316200</v>
      </c>
      <c r="F49">
        <v>3588</v>
      </c>
      <c r="G49">
        <v>6942787</v>
      </c>
    </row>
    <row r="50" spans="1:7" x14ac:dyDescent="0.25">
      <c r="A50">
        <v>2020</v>
      </c>
      <c r="B50">
        <v>11</v>
      </c>
      <c r="C50" t="s">
        <v>168</v>
      </c>
      <c r="D50">
        <v>297131</v>
      </c>
      <c r="E50">
        <v>281122</v>
      </c>
      <c r="F50">
        <v>3470</v>
      </c>
      <c r="G50">
        <v>8343374</v>
      </c>
    </row>
    <row r="51" spans="1:7" x14ac:dyDescent="0.25">
      <c r="A51">
        <v>2020</v>
      </c>
      <c r="B51">
        <v>11</v>
      </c>
      <c r="C51" t="s">
        <v>169</v>
      </c>
      <c r="D51">
        <v>70215</v>
      </c>
      <c r="E51">
        <v>87434</v>
      </c>
      <c r="F51">
        <v>926</v>
      </c>
      <c r="G51">
        <v>2346544</v>
      </c>
    </row>
    <row r="52" spans="1:7" x14ac:dyDescent="0.25">
      <c r="A52">
        <v>2020</v>
      </c>
      <c r="B52">
        <v>12</v>
      </c>
      <c r="C52" t="s">
        <v>170</v>
      </c>
      <c r="D52">
        <v>181275</v>
      </c>
      <c r="E52">
        <v>211351</v>
      </c>
      <c r="F52">
        <v>2561</v>
      </c>
      <c r="G52">
        <v>6054806</v>
      </c>
    </row>
    <row r="53" spans="1:7" x14ac:dyDescent="0.25">
      <c r="A53">
        <v>2020</v>
      </c>
      <c r="B53">
        <v>12</v>
      </c>
      <c r="C53" t="s">
        <v>171</v>
      </c>
      <c r="D53">
        <v>212851</v>
      </c>
      <c r="E53">
        <v>256933</v>
      </c>
      <c r="F53">
        <v>2835</v>
      </c>
      <c r="G53">
        <v>7849439</v>
      </c>
    </row>
    <row r="54" spans="1:7" x14ac:dyDescent="0.25">
      <c r="A54">
        <v>2020</v>
      </c>
      <c r="B54">
        <v>12</v>
      </c>
      <c r="C54" t="s">
        <v>172</v>
      </c>
      <c r="D54">
        <v>174279</v>
      </c>
      <c r="E54">
        <v>222802</v>
      </c>
      <c r="F54">
        <v>2458</v>
      </c>
      <c r="G54">
        <v>7830075</v>
      </c>
    </row>
    <row r="55" spans="1:7" x14ac:dyDescent="0.25">
      <c r="A55">
        <v>2020</v>
      </c>
      <c r="B55">
        <v>12</v>
      </c>
      <c r="C55" t="s">
        <v>173</v>
      </c>
      <c r="D55">
        <v>156733</v>
      </c>
      <c r="E55">
        <v>181167</v>
      </c>
      <c r="F55">
        <v>2146</v>
      </c>
      <c r="G55">
        <v>7371034</v>
      </c>
    </row>
    <row r="56" spans="1:7" x14ac:dyDescent="0.25">
      <c r="A56">
        <v>2020</v>
      </c>
      <c r="B56">
        <v>12</v>
      </c>
      <c r="C56" t="s">
        <v>174</v>
      </c>
      <c r="D56">
        <v>97918</v>
      </c>
      <c r="E56">
        <v>120884</v>
      </c>
      <c r="F56">
        <v>1359</v>
      </c>
      <c r="G56">
        <v>5144189</v>
      </c>
    </row>
    <row r="57" spans="1:7" x14ac:dyDescent="0.25">
      <c r="A57">
        <v>2021</v>
      </c>
      <c r="B57">
        <v>1</v>
      </c>
      <c r="C57" t="s">
        <v>175</v>
      </c>
      <c r="D57">
        <v>38303</v>
      </c>
      <c r="E57">
        <v>44741</v>
      </c>
      <c r="F57">
        <v>453</v>
      </c>
      <c r="G57">
        <v>2046012</v>
      </c>
    </row>
    <row r="58" spans="1:7" x14ac:dyDescent="0.25">
      <c r="A58">
        <v>2021</v>
      </c>
      <c r="B58">
        <v>1</v>
      </c>
      <c r="C58" t="s">
        <v>176</v>
      </c>
      <c r="D58">
        <v>126733</v>
      </c>
      <c r="E58">
        <v>148922</v>
      </c>
      <c r="F58">
        <v>1577</v>
      </c>
      <c r="G58">
        <v>7076491</v>
      </c>
    </row>
    <row r="59" spans="1:7" x14ac:dyDescent="0.25">
      <c r="A59">
        <v>2021</v>
      </c>
      <c r="B59">
        <v>1</v>
      </c>
      <c r="C59" t="s">
        <v>177</v>
      </c>
      <c r="D59">
        <v>107367</v>
      </c>
      <c r="E59">
        <v>120828</v>
      </c>
      <c r="F59">
        <v>1263</v>
      </c>
      <c r="G59">
        <v>6459962</v>
      </c>
    </row>
    <row r="60" spans="1:7" x14ac:dyDescent="0.25">
      <c r="A60">
        <v>2021</v>
      </c>
      <c r="B60">
        <v>1</v>
      </c>
      <c r="C60" t="s">
        <v>178</v>
      </c>
      <c r="D60">
        <v>96729</v>
      </c>
      <c r="E60">
        <v>119873</v>
      </c>
      <c r="F60">
        <v>1066</v>
      </c>
      <c r="G60">
        <v>6092588</v>
      </c>
    </row>
    <row r="61" spans="1:7" x14ac:dyDescent="0.25">
      <c r="A61">
        <v>2021</v>
      </c>
      <c r="B61">
        <v>1</v>
      </c>
      <c r="C61" t="s">
        <v>120</v>
      </c>
      <c r="D61">
        <v>91658</v>
      </c>
      <c r="E61">
        <v>106029</v>
      </c>
      <c r="F61">
        <v>935</v>
      </c>
      <c r="G61">
        <v>5474267</v>
      </c>
    </row>
    <row r="62" spans="1:7" x14ac:dyDescent="0.25">
      <c r="A62">
        <v>2021</v>
      </c>
      <c r="B62">
        <v>1</v>
      </c>
      <c r="C62" t="s">
        <v>179</v>
      </c>
      <c r="D62">
        <v>11527</v>
      </c>
      <c r="E62">
        <v>11882</v>
      </c>
      <c r="F62">
        <v>116</v>
      </c>
      <c r="G62">
        <v>756658</v>
      </c>
    </row>
    <row r="63" spans="1:7" x14ac:dyDescent="0.25">
      <c r="A63">
        <v>2021</v>
      </c>
      <c r="B63">
        <v>2</v>
      </c>
      <c r="C63" t="s">
        <v>180</v>
      </c>
      <c r="D63">
        <v>68686</v>
      </c>
      <c r="E63">
        <v>87567</v>
      </c>
      <c r="F63">
        <v>604</v>
      </c>
      <c r="G63">
        <v>4762347</v>
      </c>
    </row>
    <row r="64" spans="1:7" x14ac:dyDescent="0.25">
      <c r="A64">
        <v>2021</v>
      </c>
      <c r="B64">
        <v>2</v>
      </c>
      <c r="C64" t="s">
        <v>121</v>
      </c>
      <c r="D64">
        <v>77459</v>
      </c>
      <c r="E64">
        <v>88267</v>
      </c>
      <c r="F64">
        <v>646</v>
      </c>
      <c r="G64">
        <v>5537468</v>
      </c>
    </row>
    <row r="65" spans="1:7" x14ac:dyDescent="0.25">
      <c r="A65">
        <v>2021</v>
      </c>
      <c r="B65">
        <v>2</v>
      </c>
      <c r="C65" t="s">
        <v>122</v>
      </c>
      <c r="D65">
        <v>86319</v>
      </c>
      <c r="E65">
        <v>77698</v>
      </c>
      <c r="F65">
        <v>661</v>
      </c>
      <c r="G65">
        <v>5039350</v>
      </c>
    </row>
    <row r="66" spans="1:7" x14ac:dyDescent="0.25">
      <c r="A66">
        <v>2021</v>
      </c>
      <c r="B66">
        <v>2</v>
      </c>
      <c r="C66" t="s">
        <v>181</v>
      </c>
      <c r="D66">
        <v>105350</v>
      </c>
      <c r="E66">
        <v>85738</v>
      </c>
      <c r="F66">
        <v>747</v>
      </c>
      <c r="G66">
        <v>5432777</v>
      </c>
    </row>
    <row r="67" spans="1:7" x14ac:dyDescent="0.25">
      <c r="A67">
        <v>2021</v>
      </c>
      <c r="B67">
        <v>2</v>
      </c>
      <c r="C67" t="s">
        <v>182</v>
      </c>
      <c r="D67">
        <v>15614</v>
      </c>
      <c r="E67">
        <v>11291</v>
      </c>
      <c r="F67">
        <v>108</v>
      </c>
      <c r="G67">
        <v>789039</v>
      </c>
    </row>
    <row r="68" spans="1:7" x14ac:dyDescent="0.25">
      <c r="A68">
        <v>2021</v>
      </c>
      <c r="B68">
        <v>3</v>
      </c>
      <c r="C68" t="s">
        <v>123</v>
      </c>
      <c r="D68">
        <v>98565</v>
      </c>
      <c r="E68">
        <v>82009</v>
      </c>
      <c r="F68">
        <v>599</v>
      </c>
      <c r="G68">
        <v>4862291</v>
      </c>
    </row>
    <row r="69" spans="1:7" x14ac:dyDescent="0.25">
      <c r="A69">
        <v>2021</v>
      </c>
      <c r="B69">
        <v>3</v>
      </c>
      <c r="C69" t="s">
        <v>124</v>
      </c>
      <c r="D69">
        <v>148024</v>
      </c>
      <c r="E69">
        <v>121278</v>
      </c>
      <c r="F69">
        <v>849</v>
      </c>
      <c r="G69">
        <v>5598594</v>
      </c>
    </row>
    <row r="70" spans="1:7" x14ac:dyDescent="0.25">
      <c r="A70">
        <v>2021</v>
      </c>
      <c r="B70">
        <v>3</v>
      </c>
      <c r="C70" t="s">
        <v>125</v>
      </c>
      <c r="D70">
        <v>240065</v>
      </c>
      <c r="E70">
        <v>140265</v>
      </c>
      <c r="F70">
        <v>1148</v>
      </c>
      <c r="G70">
        <v>6564079</v>
      </c>
    </row>
    <row r="71" spans="1:7" x14ac:dyDescent="0.25">
      <c r="A71">
        <v>2021</v>
      </c>
      <c r="B71">
        <v>3</v>
      </c>
      <c r="C71" t="s">
        <v>126</v>
      </c>
      <c r="D71">
        <v>372296</v>
      </c>
      <c r="E71">
        <v>193457</v>
      </c>
      <c r="F71">
        <v>1796</v>
      </c>
      <c r="G71">
        <v>7634266</v>
      </c>
    </row>
    <row r="72" spans="1:7" x14ac:dyDescent="0.25">
      <c r="A72">
        <v>2021</v>
      </c>
      <c r="B72">
        <v>3</v>
      </c>
      <c r="C72" t="s">
        <v>127</v>
      </c>
      <c r="D72">
        <v>249710</v>
      </c>
      <c r="E72">
        <v>150923</v>
      </c>
      <c r="F72">
        <v>1374</v>
      </c>
      <c r="G72">
        <v>3996354</v>
      </c>
    </row>
    <row r="73" spans="1:7" x14ac:dyDescent="0.25">
      <c r="A73">
        <v>2021</v>
      </c>
      <c r="B73">
        <v>4</v>
      </c>
      <c r="C73" t="s">
        <v>128</v>
      </c>
      <c r="D73">
        <v>263415</v>
      </c>
      <c r="E73">
        <v>154622</v>
      </c>
      <c r="F73">
        <v>1695</v>
      </c>
      <c r="G73">
        <v>3747768</v>
      </c>
    </row>
    <row r="74" spans="1:7" x14ac:dyDescent="0.25">
      <c r="A74">
        <v>2021</v>
      </c>
      <c r="B74">
        <v>4</v>
      </c>
      <c r="C74" t="s">
        <v>129</v>
      </c>
      <c r="D74">
        <v>871385</v>
      </c>
      <c r="E74">
        <v>451251</v>
      </c>
      <c r="F74">
        <v>4650</v>
      </c>
      <c r="G74">
        <v>10268571</v>
      </c>
    </row>
    <row r="75" spans="1:7" x14ac:dyDescent="0.25">
      <c r="A75">
        <v>2021</v>
      </c>
      <c r="B75">
        <v>4</v>
      </c>
      <c r="C75" t="s">
        <v>130</v>
      </c>
      <c r="D75">
        <v>1427394</v>
      </c>
      <c r="E75">
        <v>726816</v>
      </c>
      <c r="F75">
        <v>7868</v>
      </c>
      <c r="G75">
        <v>12028596</v>
      </c>
    </row>
    <row r="76" spans="1:7" x14ac:dyDescent="0.25">
      <c r="A76">
        <v>2021</v>
      </c>
      <c r="B76">
        <v>4</v>
      </c>
      <c r="C76" t="s">
        <v>131</v>
      </c>
      <c r="D76">
        <v>2169053</v>
      </c>
      <c r="E76">
        <v>1272981</v>
      </c>
      <c r="F76">
        <v>15137</v>
      </c>
      <c r="G76">
        <v>13785068</v>
      </c>
    </row>
    <row r="77" spans="1:7" x14ac:dyDescent="0.25">
      <c r="A77">
        <v>2021</v>
      </c>
      <c r="B77">
        <v>4</v>
      </c>
      <c r="C77" t="s">
        <v>132</v>
      </c>
      <c r="D77">
        <v>2205232</v>
      </c>
      <c r="E77">
        <v>1595080</v>
      </c>
      <c r="F77">
        <v>19529</v>
      </c>
      <c r="G77">
        <v>12280548</v>
      </c>
    </row>
    <row r="78" spans="1:7" x14ac:dyDescent="0.25">
      <c r="A78">
        <v>2021</v>
      </c>
      <c r="B78">
        <v>5</v>
      </c>
      <c r="C78" t="s">
        <v>133</v>
      </c>
      <c r="D78">
        <v>392576</v>
      </c>
      <c r="E78">
        <v>308688</v>
      </c>
      <c r="F78">
        <v>3685</v>
      </c>
      <c r="G78">
        <v>2168401</v>
      </c>
    </row>
    <row r="79" spans="1:7" x14ac:dyDescent="0.25">
      <c r="A79">
        <v>2021</v>
      </c>
      <c r="B79">
        <v>5</v>
      </c>
      <c r="C79" t="s">
        <v>134</v>
      </c>
      <c r="D79">
        <v>2746319</v>
      </c>
      <c r="E79">
        <v>2329749</v>
      </c>
      <c r="F79">
        <v>26875</v>
      </c>
      <c r="G79">
        <v>14645609</v>
      </c>
    </row>
    <row r="80" spans="1:7" x14ac:dyDescent="0.25">
      <c r="A80">
        <v>2021</v>
      </c>
      <c r="B80">
        <v>5</v>
      </c>
      <c r="C80" t="s">
        <v>135</v>
      </c>
      <c r="D80">
        <v>2387151</v>
      </c>
      <c r="E80">
        <v>2477533</v>
      </c>
      <c r="F80">
        <v>27920</v>
      </c>
      <c r="G80">
        <v>14225185</v>
      </c>
    </row>
    <row r="81" spans="1:7" x14ac:dyDescent="0.25">
      <c r="A81">
        <v>2021</v>
      </c>
      <c r="B81">
        <v>5</v>
      </c>
      <c r="C81" t="s">
        <v>136</v>
      </c>
      <c r="D81">
        <v>1845729</v>
      </c>
      <c r="E81">
        <v>2629616</v>
      </c>
      <c r="F81">
        <v>28980</v>
      </c>
      <c r="G81">
        <v>15089166</v>
      </c>
    </row>
    <row r="82" spans="1:7" x14ac:dyDescent="0.25">
      <c r="A82">
        <v>2021</v>
      </c>
      <c r="B82">
        <v>5</v>
      </c>
      <c r="C82" t="s">
        <v>137</v>
      </c>
      <c r="D82">
        <v>1364633</v>
      </c>
      <c r="E82">
        <v>2028125</v>
      </c>
      <c r="F82">
        <v>26699</v>
      </c>
      <c r="G82">
        <v>15518753</v>
      </c>
    </row>
    <row r="83" spans="1:7" x14ac:dyDescent="0.25">
      <c r="A83">
        <v>2021</v>
      </c>
      <c r="B83">
        <v>5</v>
      </c>
      <c r="C83" t="s">
        <v>138</v>
      </c>
      <c r="D83">
        <v>280279</v>
      </c>
      <c r="E83">
        <v>492789</v>
      </c>
      <c r="F83">
        <v>5913</v>
      </c>
      <c r="G83">
        <v>4061960</v>
      </c>
    </row>
    <row r="84" spans="1:7" x14ac:dyDescent="0.25">
      <c r="A84">
        <v>2021</v>
      </c>
      <c r="B84">
        <v>6</v>
      </c>
      <c r="C84" t="s">
        <v>139</v>
      </c>
      <c r="D84">
        <v>634562</v>
      </c>
      <c r="E84">
        <v>1037146</v>
      </c>
      <c r="F84">
        <v>14874</v>
      </c>
      <c r="G84">
        <v>11201176</v>
      </c>
    </row>
    <row r="85" spans="1:7" x14ac:dyDescent="0.25">
      <c r="A85">
        <v>2021</v>
      </c>
      <c r="B85">
        <v>6</v>
      </c>
      <c r="C85" t="s">
        <v>140</v>
      </c>
      <c r="D85">
        <v>630631</v>
      </c>
      <c r="E85">
        <v>1059078</v>
      </c>
      <c r="F85">
        <v>23622</v>
      </c>
      <c r="G85">
        <v>14850437</v>
      </c>
    </row>
    <row r="86" spans="1:7" x14ac:dyDescent="0.25">
      <c r="A86">
        <v>2021</v>
      </c>
      <c r="B86">
        <v>6</v>
      </c>
      <c r="C86" t="s">
        <v>141</v>
      </c>
      <c r="D86">
        <v>442331</v>
      </c>
      <c r="E86">
        <v>722528</v>
      </c>
      <c r="F86">
        <v>16334</v>
      </c>
      <c r="G86">
        <v>14394178</v>
      </c>
    </row>
    <row r="87" spans="1:7" x14ac:dyDescent="0.25">
      <c r="A87">
        <v>2021</v>
      </c>
      <c r="B87">
        <v>6</v>
      </c>
      <c r="C87" t="s">
        <v>142</v>
      </c>
      <c r="D87">
        <v>351058</v>
      </c>
      <c r="E87">
        <v>485158</v>
      </c>
      <c r="F87">
        <v>9042</v>
      </c>
      <c r="G87">
        <v>14058441</v>
      </c>
    </row>
    <row r="88" spans="1:7" x14ac:dyDescent="0.25">
      <c r="A88">
        <v>2021</v>
      </c>
      <c r="B88">
        <v>6</v>
      </c>
      <c r="C88" t="s">
        <v>143</v>
      </c>
      <c r="D88">
        <v>178303</v>
      </c>
      <c r="E88">
        <v>238181</v>
      </c>
      <c r="F88">
        <v>3706</v>
      </c>
      <c r="G88">
        <v>7723430</v>
      </c>
    </row>
    <row r="89" spans="1:7" x14ac:dyDescent="0.25">
      <c r="A89">
        <v>2021</v>
      </c>
      <c r="B89">
        <v>7</v>
      </c>
      <c r="C89" t="s">
        <v>144</v>
      </c>
      <c r="D89">
        <v>133995</v>
      </c>
      <c r="E89">
        <v>168821</v>
      </c>
      <c r="F89">
        <v>2544</v>
      </c>
      <c r="G89">
        <v>6217009</v>
      </c>
    </row>
    <row r="90" spans="1:7" x14ac:dyDescent="0.25">
      <c r="A90">
        <v>2021</v>
      </c>
      <c r="B90">
        <v>7</v>
      </c>
      <c r="C90" t="s">
        <v>145</v>
      </c>
      <c r="D90">
        <v>291499</v>
      </c>
      <c r="E90">
        <v>316864</v>
      </c>
      <c r="F90">
        <v>6039</v>
      </c>
      <c r="G90">
        <v>13810901</v>
      </c>
    </row>
    <row r="91" spans="1:7" x14ac:dyDescent="0.25">
      <c r="A91">
        <v>2021</v>
      </c>
      <c r="B91">
        <v>7</v>
      </c>
      <c r="C91" t="s">
        <v>146</v>
      </c>
      <c r="D91">
        <v>269016</v>
      </c>
      <c r="E91">
        <v>294717</v>
      </c>
      <c r="F91">
        <v>5568</v>
      </c>
      <c r="G91">
        <v>13776186</v>
      </c>
    </row>
    <row r="92" spans="1:7" x14ac:dyDescent="0.25">
      <c r="A92">
        <v>2021</v>
      </c>
      <c r="B92">
        <v>7</v>
      </c>
      <c r="C92" t="s">
        <v>147</v>
      </c>
      <c r="D92">
        <v>266215</v>
      </c>
      <c r="E92">
        <v>273254</v>
      </c>
      <c r="F92">
        <v>6944</v>
      </c>
      <c r="G92">
        <v>13689912</v>
      </c>
    </row>
    <row r="93" spans="1:7" x14ac:dyDescent="0.25">
      <c r="A93">
        <v>2021</v>
      </c>
      <c r="B93">
        <v>7</v>
      </c>
      <c r="C93" t="s">
        <v>148</v>
      </c>
      <c r="D93">
        <v>283248</v>
      </c>
      <c r="E93">
        <v>277560</v>
      </c>
      <c r="F93">
        <v>3799</v>
      </c>
      <c r="G93">
        <v>13917199</v>
      </c>
    </row>
    <row r="94" spans="1:7" x14ac:dyDescent="0.25">
      <c r="A94">
        <v>2021</v>
      </c>
      <c r="B94">
        <v>8</v>
      </c>
      <c r="C94" t="s">
        <v>149</v>
      </c>
      <c r="D94">
        <v>278819</v>
      </c>
      <c r="E94">
        <v>279040</v>
      </c>
      <c r="F94">
        <v>3509</v>
      </c>
      <c r="G94">
        <v>14182812</v>
      </c>
    </row>
    <row r="95" spans="1:7" x14ac:dyDescent="0.25">
      <c r="A95">
        <v>2021</v>
      </c>
      <c r="B95">
        <v>8</v>
      </c>
      <c r="C95" t="s">
        <v>150</v>
      </c>
      <c r="D95">
        <v>258407</v>
      </c>
      <c r="E95">
        <v>276368</v>
      </c>
      <c r="F95">
        <v>3361</v>
      </c>
      <c r="G95">
        <v>13473845</v>
      </c>
    </row>
    <row r="96" spans="1:7" x14ac:dyDescent="0.25">
      <c r="A96">
        <v>2021</v>
      </c>
      <c r="B96">
        <v>8</v>
      </c>
      <c r="C96" t="s">
        <v>151</v>
      </c>
      <c r="D96">
        <v>231582</v>
      </c>
      <c r="E96">
        <v>260538</v>
      </c>
      <c r="F96">
        <v>3146</v>
      </c>
      <c r="G96">
        <v>12593187</v>
      </c>
    </row>
    <row r="97" spans="1:7" x14ac:dyDescent="0.25">
      <c r="A97">
        <v>2021</v>
      </c>
      <c r="B97">
        <v>8</v>
      </c>
      <c r="C97" t="s">
        <v>152</v>
      </c>
      <c r="D97">
        <v>270502</v>
      </c>
      <c r="E97">
        <v>252131</v>
      </c>
      <c r="F97">
        <v>3461</v>
      </c>
      <c r="G97">
        <v>12631413</v>
      </c>
    </row>
    <row r="98" spans="1:7" x14ac:dyDescent="0.25">
      <c r="A98">
        <v>2021</v>
      </c>
      <c r="B98">
        <v>8</v>
      </c>
      <c r="C98" t="s">
        <v>153</v>
      </c>
      <c r="D98">
        <v>116695</v>
      </c>
      <c r="E98">
        <v>105195</v>
      </c>
      <c r="F98">
        <v>1194</v>
      </c>
      <c r="G98">
        <v>5072182</v>
      </c>
    </row>
    <row r="99" spans="1:7" x14ac:dyDescent="0.25">
      <c r="A99">
        <v>2021</v>
      </c>
      <c r="B99">
        <v>9</v>
      </c>
      <c r="C99" t="s">
        <v>155</v>
      </c>
      <c r="D99">
        <v>176873</v>
      </c>
      <c r="E99">
        <v>144265</v>
      </c>
      <c r="F99">
        <v>1513</v>
      </c>
      <c r="G99">
        <v>7531823</v>
      </c>
    </row>
    <row r="100" spans="1:7" x14ac:dyDescent="0.25">
      <c r="A100">
        <v>2021</v>
      </c>
      <c r="B100">
        <v>9</v>
      </c>
      <c r="C100" t="s">
        <v>156</v>
      </c>
      <c r="D100">
        <v>244551</v>
      </c>
      <c r="E100">
        <v>265543</v>
      </c>
      <c r="F100">
        <v>2121</v>
      </c>
      <c r="G100">
        <v>12416338</v>
      </c>
    </row>
    <row r="101" spans="1:7" x14ac:dyDescent="0.25">
      <c r="A101">
        <v>2021</v>
      </c>
      <c r="B101">
        <v>9</v>
      </c>
      <c r="C101" t="s">
        <v>157</v>
      </c>
      <c r="D101">
        <v>214849</v>
      </c>
      <c r="E101">
        <v>268233</v>
      </c>
      <c r="F101">
        <v>2181</v>
      </c>
      <c r="G101">
        <v>11048219</v>
      </c>
    </row>
    <row r="102" spans="1:7" x14ac:dyDescent="0.25">
      <c r="A102">
        <v>2021</v>
      </c>
      <c r="B102">
        <v>9</v>
      </c>
      <c r="C102" t="s">
        <v>158</v>
      </c>
      <c r="D102">
        <v>204228</v>
      </c>
      <c r="E102">
        <v>230424</v>
      </c>
      <c r="F102">
        <v>2080</v>
      </c>
      <c r="G102">
        <v>11791936</v>
      </c>
    </row>
    <row r="103" spans="1:7" x14ac:dyDescent="0.25">
      <c r="A103">
        <v>2021</v>
      </c>
      <c r="B103">
        <v>9</v>
      </c>
      <c r="C103" t="s">
        <v>159</v>
      </c>
      <c r="D103">
        <v>114255</v>
      </c>
      <c r="E103">
        <v>140750</v>
      </c>
      <c r="F103">
        <v>1423</v>
      </c>
      <c r="G103">
        <v>7582138</v>
      </c>
    </row>
    <row r="104" spans="1:7" x14ac:dyDescent="0.25">
      <c r="A104">
        <v>2021</v>
      </c>
      <c r="B104">
        <v>10</v>
      </c>
      <c r="C104" t="s">
        <v>160</v>
      </c>
      <c r="D104">
        <v>47107</v>
      </c>
      <c r="E104">
        <v>51398</v>
      </c>
      <c r="F104">
        <v>475</v>
      </c>
      <c r="G104">
        <v>3253069</v>
      </c>
    </row>
    <row r="105" spans="1:7" x14ac:dyDescent="0.25">
      <c r="A105">
        <v>2021</v>
      </c>
      <c r="B105">
        <v>10</v>
      </c>
      <c r="C105" t="s">
        <v>161</v>
      </c>
      <c r="D105">
        <v>139667</v>
      </c>
      <c r="E105">
        <v>177360</v>
      </c>
      <c r="F105">
        <v>1774</v>
      </c>
      <c r="G105">
        <v>9766368</v>
      </c>
    </row>
    <row r="106" spans="1:7" x14ac:dyDescent="0.25">
      <c r="A106">
        <v>2021</v>
      </c>
      <c r="B106">
        <v>10</v>
      </c>
      <c r="C106" t="s">
        <v>162</v>
      </c>
      <c r="D106">
        <v>114489</v>
      </c>
      <c r="E106">
        <v>147837</v>
      </c>
      <c r="F106">
        <v>1535</v>
      </c>
      <c r="G106">
        <v>8722154</v>
      </c>
    </row>
    <row r="107" spans="1:7" x14ac:dyDescent="0.25">
      <c r="A107">
        <v>2021</v>
      </c>
      <c r="B107">
        <v>10</v>
      </c>
      <c r="C107" t="s">
        <v>163</v>
      </c>
      <c r="D107">
        <v>108122</v>
      </c>
      <c r="E107">
        <v>128839</v>
      </c>
      <c r="F107">
        <v>2145</v>
      </c>
      <c r="G107">
        <v>8839986</v>
      </c>
    </row>
    <row r="108" spans="1:7" x14ac:dyDescent="0.25">
      <c r="A108">
        <v>2021</v>
      </c>
      <c r="B108">
        <v>10</v>
      </c>
      <c r="C108" t="s">
        <v>164</v>
      </c>
      <c r="D108">
        <v>97818</v>
      </c>
      <c r="E108">
        <v>107209</v>
      </c>
      <c r="F108">
        <v>3918</v>
      </c>
      <c r="G108">
        <v>9712876</v>
      </c>
    </row>
    <row r="109" spans="1:7" x14ac:dyDescent="0.25">
      <c r="A109">
        <v>2021</v>
      </c>
      <c r="B109">
        <v>10</v>
      </c>
      <c r="C109" t="s">
        <v>183</v>
      </c>
      <c r="D109">
        <v>12907</v>
      </c>
      <c r="E109">
        <v>13152</v>
      </c>
      <c r="F109">
        <v>251</v>
      </c>
      <c r="G109">
        <v>1320620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5F76-98F8-41FF-B72E-11CAFB20D9FA}">
  <dimension ref="A2:Q67"/>
  <sheetViews>
    <sheetView workbookViewId="0">
      <selection activeCell="J4" sqref="J4"/>
    </sheetView>
  </sheetViews>
  <sheetFormatPr defaultRowHeight="15" x14ac:dyDescent="0.25"/>
  <cols>
    <col min="1" max="1" width="23.140625" bestFit="1" customWidth="1"/>
    <col min="2" max="3" width="10.85546875" bestFit="1" customWidth="1"/>
    <col min="4" max="4" width="7.5703125" bestFit="1" customWidth="1"/>
    <col min="5" max="5" width="8" bestFit="1" customWidth="1"/>
    <col min="6" max="6" width="12.7109375" customWidth="1"/>
    <col min="7" max="7" width="13.140625" customWidth="1"/>
    <col min="8" max="8" width="11.28515625" customWidth="1"/>
    <col min="9" max="9" width="23.140625" bestFit="1" customWidth="1"/>
    <col min="10" max="11" width="10.85546875" bestFit="1" customWidth="1"/>
    <col min="12" max="12" width="7.5703125" bestFit="1" customWidth="1"/>
    <col min="13" max="13" width="9" bestFit="1" customWidth="1"/>
    <col min="17" max="17" width="17" customWidth="1"/>
  </cols>
  <sheetData>
    <row r="2" spans="1:17" x14ac:dyDescent="0.25">
      <c r="A2" s="2" t="s">
        <v>116</v>
      </c>
      <c r="B2" s="3">
        <v>2020</v>
      </c>
      <c r="I2" s="2" t="s">
        <v>116</v>
      </c>
      <c r="J2" s="3">
        <v>2021</v>
      </c>
    </row>
    <row r="3" spans="1:17" x14ac:dyDescent="0.25">
      <c r="Q3" s="3"/>
    </row>
    <row r="4" spans="1:17" x14ac:dyDescent="0.25">
      <c r="A4" s="2" t="s">
        <v>118</v>
      </c>
      <c r="B4" t="s">
        <v>221</v>
      </c>
      <c r="C4" t="s">
        <v>222</v>
      </c>
      <c r="D4" t="s">
        <v>223</v>
      </c>
      <c r="E4" t="s">
        <v>224</v>
      </c>
      <c r="I4" s="2" t="s">
        <v>118</v>
      </c>
      <c r="J4" t="s">
        <v>225</v>
      </c>
      <c r="K4" t="s">
        <v>226</v>
      </c>
      <c r="L4" t="s">
        <v>227</v>
      </c>
      <c r="M4" t="s">
        <v>228</v>
      </c>
      <c r="Q4" s="3"/>
    </row>
    <row r="5" spans="1:17" x14ac:dyDescent="0.25">
      <c r="A5" t="s">
        <v>151</v>
      </c>
      <c r="B5" s="12">
        <v>437188</v>
      </c>
      <c r="C5" s="12">
        <v>380868</v>
      </c>
      <c r="D5" s="12">
        <v>6632</v>
      </c>
      <c r="E5" s="12">
        <v>5515481</v>
      </c>
      <c r="I5" t="s">
        <v>130</v>
      </c>
      <c r="J5" s="12">
        <v>1427394</v>
      </c>
      <c r="K5" s="12">
        <v>726816</v>
      </c>
      <c r="L5" s="12">
        <v>7868</v>
      </c>
      <c r="M5" s="12">
        <v>12028596</v>
      </c>
      <c r="Q5" s="3"/>
    </row>
    <row r="6" spans="1:17" x14ac:dyDescent="0.25">
      <c r="Q6" s="3"/>
    </row>
    <row r="7" spans="1:17" x14ac:dyDescent="0.25">
      <c r="Q7" s="3"/>
    </row>
    <row r="8" spans="1:17" x14ac:dyDescent="0.25">
      <c r="Q8" s="3"/>
    </row>
    <row r="9" spans="1:17" x14ac:dyDescent="0.25">
      <c r="Q9" s="3"/>
    </row>
    <row r="10" spans="1:17" x14ac:dyDescent="0.25">
      <c r="Q10" s="3"/>
    </row>
    <row r="11" spans="1:17" x14ac:dyDescent="0.25">
      <c r="Q11" s="3"/>
    </row>
    <row r="12" spans="1:17" x14ac:dyDescent="0.25">
      <c r="Q12" s="3"/>
    </row>
    <row r="13" spans="1:17" x14ac:dyDescent="0.25">
      <c r="Q13" s="3"/>
    </row>
    <row r="14" spans="1:17" x14ac:dyDescent="0.25">
      <c r="Q14" s="3"/>
    </row>
    <row r="15" spans="1:17" x14ac:dyDescent="0.25">
      <c r="Q15" s="3"/>
    </row>
    <row r="16" spans="1:17" x14ac:dyDescent="0.25">
      <c r="Q16" s="3"/>
    </row>
    <row r="17" spans="17:17" x14ac:dyDescent="0.25">
      <c r="Q17" s="3"/>
    </row>
    <row r="18" spans="17:17" x14ac:dyDescent="0.25">
      <c r="Q18" s="3"/>
    </row>
    <row r="19" spans="17:17" x14ac:dyDescent="0.25">
      <c r="Q19" s="3"/>
    </row>
    <row r="20" spans="17:17" x14ac:dyDescent="0.25">
      <c r="Q20" s="3"/>
    </row>
    <row r="21" spans="17:17" x14ac:dyDescent="0.25">
      <c r="Q21" s="3"/>
    </row>
    <row r="22" spans="17:17" x14ac:dyDescent="0.25">
      <c r="Q22" s="3"/>
    </row>
    <row r="23" spans="17:17" x14ac:dyDescent="0.25">
      <c r="Q23" s="3"/>
    </row>
    <row r="24" spans="17:17" x14ac:dyDescent="0.25">
      <c r="Q24" s="3"/>
    </row>
    <row r="25" spans="17:17" x14ac:dyDescent="0.25">
      <c r="Q25" s="3"/>
    </row>
    <row r="26" spans="17:17" x14ac:dyDescent="0.25">
      <c r="Q26" s="3"/>
    </row>
    <row r="27" spans="17:17" x14ac:dyDescent="0.25">
      <c r="Q27" s="3"/>
    </row>
    <row r="28" spans="17:17" x14ac:dyDescent="0.25">
      <c r="Q28" s="3"/>
    </row>
    <row r="29" spans="17:17" x14ac:dyDescent="0.25">
      <c r="Q29" s="3"/>
    </row>
    <row r="30" spans="17:17" x14ac:dyDescent="0.25">
      <c r="Q30" s="3"/>
    </row>
    <row r="31" spans="17:17" x14ac:dyDescent="0.25">
      <c r="Q31" s="3"/>
    </row>
    <row r="32" spans="17:17" x14ac:dyDescent="0.25">
      <c r="Q32" s="3"/>
    </row>
    <row r="33" spans="17:17" x14ac:dyDescent="0.25">
      <c r="Q33" s="3"/>
    </row>
    <row r="34" spans="17:17" x14ac:dyDescent="0.25">
      <c r="Q34" s="3"/>
    </row>
    <row r="35" spans="17:17" x14ac:dyDescent="0.25">
      <c r="Q35" s="3"/>
    </row>
    <row r="36" spans="17:17" x14ac:dyDescent="0.25">
      <c r="Q36" s="3"/>
    </row>
    <row r="37" spans="17:17" x14ac:dyDescent="0.25">
      <c r="Q37" s="3"/>
    </row>
    <row r="38" spans="17:17" x14ac:dyDescent="0.25">
      <c r="Q38" s="3"/>
    </row>
    <row r="39" spans="17:17" x14ac:dyDescent="0.25">
      <c r="Q39" s="3"/>
    </row>
    <row r="40" spans="17:17" x14ac:dyDescent="0.25">
      <c r="Q40" s="3"/>
    </row>
    <row r="41" spans="17:17" x14ac:dyDescent="0.25">
      <c r="Q41" s="3"/>
    </row>
    <row r="42" spans="17:17" x14ac:dyDescent="0.25">
      <c r="Q42" s="3"/>
    </row>
    <row r="43" spans="17:17" x14ac:dyDescent="0.25">
      <c r="Q43" s="3"/>
    </row>
    <row r="44" spans="17:17" x14ac:dyDescent="0.25">
      <c r="Q44" s="3"/>
    </row>
    <row r="45" spans="17:17" x14ac:dyDescent="0.25">
      <c r="Q45" s="3"/>
    </row>
    <row r="46" spans="17:17" x14ac:dyDescent="0.25">
      <c r="Q46" s="3"/>
    </row>
    <row r="47" spans="17:17" x14ac:dyDescent="0.25">
      <c r="Q47" s="3"/>
    </row>
    <row r="48" spans="17:17" x14ac:dyDescent="0.25">
      <c r="Q48" s="3"/>
    </row>
    <row r="49" spans="17:17" x14ac:dyDescent="0.25">
      <c r="Q49" s="3"/>
    </row>
    <row r="50" spans="17:17" x14ac:dyDescent="0.25">
      <c r="Q50" s="3"/>
    </row>
    <row r="51" spans="17:17" x14ac:dyDescent="0.25">
      <c r="Q51" s="3"/>
    </row>
    <row r="52" spans="17:17" x14ac:dyDescent="0.25">
      <c r="Q52" s="3"/>
    </row>
    <row r="53" spans="17:17" x14ac:dyDescent="0.25">
      <c r="Q53" s="3"/>
    </row>
    <row r="54" spans="17:17" x14ac:dyDescent="0.25">
      <c r="Q54" s="3"/>
    </row>
    <row r="55" spans="17:17" x14ac:dyDescent="0.25">
      <c r="Q55" s="3"/>
    </row>
    <row r="56" spans="17:17" x14ac:dyDescent="0.25">
      <c r="Q56" s="3"/>
    </row>
    <row r="57" spans="17:17" x14ac:dyDescent="0.25">
      <c r="Q57" s="3"/>
    </row>
    <row r="58" spans="17:17" x14ac:dyDescent="0.25">
      <c r="Q58" s="3"/>
    </row>
    <row r="59" spans="17:17" x14ac:dyDescent="0.25">
      <c r="Q59" s="3"/>
    </row>
    <row r="60" spans="17:17" x14ac:dyDescent="0.25">
      <c r="Q60" s="3"/>
    </row>
    <row r="61" spans="17:17" x14ac:dyDescent="0.25">
      <c r="Q61" s="3"/>
    </row>
    <row r="62" spans="17:17" x14ac:dyDescent="0.25">
      <c r="Q62" s="3"/>
    </row>
    <row r="63" spans="17:17" x14ac:dyDescent="0.25">
      <c r="Q63" s="3"/>
    </row>
    <row r="64" spans="17:17" x14ac:dyDescent="0.25">
      <c r="Q64" s="3"/>
    </row>
    <row r="65" spans="17:17" x14ac:dyDescent="0.25">
      <c r="Q65" s="3"/>
    </row>
    <row r="66" spans="17:17" x14ac:dyDescent="0.25">
      <c r="Q66" s="3"/>
    </row>
    <row r="67" spans="17:17" x14ac:dyDescent="0.25">
      <c r="Q67" s="3"/>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0F0F-E08E-4A9C-8438-184216240435}">
  <dimension ref="A1:D59"/>
  <sheetViews>
    <sheetView workbookViewId="0">
      <selection activeCell="C3" sqref="C3"/>
    </sheetView>
  </sheetViews>
  <sheetFormatPr defaultRowHeight="15" x14ac:dyDescent="0.25"/>
  <cols>
    <col min="1" max="1" width="18.42578125" bestFit="1" customWidth="1"/>
    <col min="2" max="2" width="17.28515625" bestFit="1" customWidth="1"/>
    <col min="3" max="3" width="13.85546875" bestFit="1" customWidth="1"/>
    <col min="4" max="4" width="17.28515625" bestFit="1" customWidth="1"/>
  </cols>
  <sheetData>
    <row r="1" spans="1:4" x14ac:dyDescent="0.25">
      <c r="A1" s="2" t="s">
        <v>116</v>
      </c>
      <c r="B1" s="3">
        <v>2020</v>
      </c>
    </row>
    <row r="3" spans="1:4" x14ac:dyDescent="0.25">
      <c r="A3" s="2" t="s">
        <v>58</v>
      </c>
      <c r="B3" t="s">
        <v>201</v>
      </c>
      <c r="C3" t="s">
        <v>220</v>
      </c>
      <c r="D3" t="s">
        <v>203</v>
      </c>
    </row>
    <row r="4" spans="1:4" x14ac:dyDescent="0.25">
      <c r="A4" s="3" t="s">
        <v>128</v>
      </c>
      <c r="B4">
        <v>2049</v>
      </c>
      <c r="C4">
        <v>49</v>
      </c>
      <c r="D4">
        <v>126</v>
      </c>
    </row>
    <row r="5" spans="1:4" x14ac:dyDescent="0.25">
      <c r="A5" s="3" t="s">
        <v>129</v>
      </c>
      <c r="B5">
        <v>4769</v>
      </c>
      <c r="C5">
        <v>194</v>
      </c>
      <c r="D5">
        <v>686</v>
      </c>
    </row>
    <row r="6" spans="1:4" x14ac:dyDescent="0.25">
      <c r="A6" s="3" t="s">
        <v>130</v>
      </c>
      <c r="B6">
        <v>7272</v>
      </c>
      <c r="C6">
        <v>232</v>
      </c>
      <c r="D6">
        <v>1494</v>
      </c>
    </row>
    <row r="7" spans="1:4" x14ac:dyDescent="0.25">
      <c r="A7" s="3" t="s">
        <v>131</v>
      </c>
      <c r="B7">
        <v>10558</v>
      </c>
      <c r="C7">
        <v>303</v>
      </c>
      <c r="D7">
        <v>3472</v>
      </c>
    </row>
    <row r="8" spans="1:4" x14ac:dyDescent="0.25">
      <c r="A8" s="3" t="s">
        <v>132</v>
      </c>
      <c r="B8">
        <v>8584</v>
      </c>
      <c r="C8">
        <v>329</v>
      </c>
      <c r="D8">
        <v>3121</v>
      </c>
    </row>
    <row r="9" spans="1:4" x14ac:dyDescent="0.25">
      <c r="A9" s="3" t="s">
        <v>149</v>
      </c>
      <c r="B9">
        <v>55117</v>
      </c>
      <c r="C9">
        <v>854</v>
      </c>
      <c r="D9">
        <v>51368</v>
      </c>
    </row>
    <row r="10" spans="1:4" x14ac:dyDescent="0.25">
      <c r="A10" s="3" t="s">
        <v>150</v>
      </c>
      <c r="B10">
        <v>399852</v>
      </c>
      <c r="C10">
        <v>6044</v>
      </c>
      <c r="D10">
        <v>332891</v>
      </c>
    </row>
    <row r="11" spans="1:4" x14ac:dyDescent="0.25">
      <c r="A11" s="3" t="s">
        <v>151</v>
      </c>
      <c r="B11">
        <v>437188</v>
      </c>
      <c r="C11">
        <v>6632</v>
      </c>
      <c r="D11">
        <v>380868</v>
      </c>
    </row>
    <row r="12" spans="1:4" x14ac:dyDescent="0.25">
      <c r="A12" s="3" t="s">
        <v>152</v>
      </c>
      <c r="B12">
        <v>454228</v>
      </c>
      <c r="C12">
        <v>6762</v>
      </c>
      <c r="D12">
        <v>419228</v>
      </c>
    </row>
    <row r="13" spans="1:4" x14ac:dyDescent="0.25">
      <c r="A13" s="3" t="s">
        <v>153</v>
      </c>
      <c r="B13">
        <v>496276</v>
      </c>
      <c r="C13">
        <v>6811</v>
      </c>
      <c r="D13">
        <v>432620</v>
      </c>
    </row>
    <row r="14" spans="1:4" x14ac:dyDescent="0.25">
      <c r="A14" s="3" t="s">
        <v>154</v>
      </c>
      <c r="B14">
        <v>148227</v>
      </c>
      <c r="C14">
        <v>1776</v>
      </c>
      <c r="D14">
        <v>124857</v>
      </c>
    </row>
    <row r="15" spans="1:4" x14ac:dyDescent="0.25">
      <c r="A15" s="3" t="s">
        <v>170</v>
      </c>
      <c r="B15">
        <v>181275</v>
      </c>
      <c r="C15">
        <v>2561</v>
      </c>
      <c r="D15">
        <v>211351</v>
      </c>
    </row>
    <row r="16" spans="1:4" x14ac:dyDescent="0.25">
      <c r="A16" s="3" t="s">
        <v>171</v>
      </c>
      <c r="B16">
        <v>212851</v>
      </c>
      <c r="C16">
        <v>2835</v>
      </c>
      <c r="D16">
        <v>256933</v>
      </c>
    </row>
    <row r="17" spans="1:4" x14ac:dyDescent="0.25">
      <c r="A17" s="3" t="s">
        <v>172</v>
      </c>
      <c r="B17">
        <v>174279</v>
      </c>
      <c r="C17">
        <v>2458</v>
      </c>
      <c r="D17">
        <v>222802</v>
      </c>
    </row>
    <row r="18" spans="1:4" x14ac:dyDescent="0.25">
      <c r="A18" s="3" t="s">
        <v>173</v>
      </c>
      <c r="B18">
        <v>156733</v>
      </c>
      <c r="C18">
        <v>2146</v>
      </c>
      <c r="D18">
        <v>181167</v>
      </c>
    </row>
    <row r="19" spans="1:4" x14ac:dyDescent="0.25">
      <c r="A19" s="3" t="s">
        <v>174</v>
      </c>
      <c r="B19">
        <v>97918</v>
      </c>
      <c r="C19">
        <v>1359</v>
      </c>
      <c r="D19">
        <v>120884</v>
      </c>
    </row>
    <row r="20" spans="1:4" x14ac:dyDescent="0.25">
      <c r="A20" s="3" t="s">
        <v>121</v>
      </c>
      <c r="B20">
        <v>2</v>
      </c>
      <c r="C20">
        <v>0</v>
      </c>
      <c r="D20">
        <v>0</v>
      </c>
    </row>
    <row r="21" spans="1:4" x14ac:dyDescent="0.25">
      <c r="A21" s="3" t="s">
        <v>122</v>
      </c>
      <c r="B21">
        <v>0</v>
      </c>
      <c r="C21">
        <v>0</v>
      </c>
      <c r="D21">
        <v>3</v>
      </c>
    </row>
    <row r="22" spans="1:4" x14ac:dyDescent="0.25">
      <c r="A22" s="3" t="s">
        <v>120</v>
      </c>
      <c r="B22">
        <v>1</v>
      </c>
      <c r="C22">
        <v>0</v>
      </c>
      <c r="D22">
        <v>0</v>
      </c>
    </row>
    <row r="23" spans="1:4" x14ac:dyDescent="0.25">
      <c r="A23" s="3" t="s">
        <v>144</v>
      </c>
      <c r="B23">
        <v>90118</v>
      </c>
      <c r="C23">
        <v>1871</v>
      </c>
      <c r="D23">
        <v>61226</v>
      </c>
    </row>
    <row r="24" spans="1:4" x14ac:dyDescent="0.25">
      <c r="A24" s="3" t="s">
        <v>145</v>
      </c>
      <c r="B24">
        <v>178027</v>
      </c>
      <c r="C24">
        <v>3405</v>
      </c>
      <c r="D24">
        <v>127168</v>
      </c>
    </row>
    <row r="25" spans="1:4" x14ac:dyDescent="0.25">
      <c r="A25" s="3" t="s">
        <v>146</v>
      </c>
      <c r="B25">
        <v>230764</v>
      </c>
      <c r="C25">
        <v>4133</v>
      </c>
      <c r="D25">
        <v>141438</v>
      </c>
    </row>
    <row r="26" spans="1:4" x14ac:dyDescent="0.25">
      <c r="A26" s="3" t="s">
        <v>147</v>
      </c>
      <c r="B26">
        <v>309378</v>
      </c>
      <c r="C26">
        <v>5293</v>
      </c>
      <c r="D26">
        <v>209462</v>
      </c>
    </row>
    <row r="27" spans="1:4" x14ac:dyDescent="0.25">
      <c r="A27" s="3" t="s">
        <v>148</v>
      </c>
      <c r="B27">
        <v>309980</v>
      </c>
      <c r="C27">
        <v>4444</v>
      </c>
      <c r="D27">
        <v>208414</v>
      </c>
    </row>
    <row r="28" spans="1:4" x14ac:dyDescent="0.25">
      <c r="A28" s="3" t="s">
        <v>139</v>
      </c>
      <c r="B28">
        <v>53250</v>
      </c>
      <c r="C28">
        <v>1539</v>
      </c>
      <c r="D28">
        <v>26796</v>
      </c>
    </row>
    <row r="29" spans="1:4" x14ac:dyDescent="0.25">
      <c r="A29" s="3" t="s">
        <v>140</v>
      </c>
      <c r="B29">
        <v>75243</v>
      </c>
      <c r="C29">
        <v>2253</v>
      </c>
      <c r="D29">
        <v>43669</v>
      </c>
    </row>
    <row r="30" spans="1:4" x14ac:dyDescent="0.25">
      <c r="A30" s="3" t="s">
        <v>141</v>
      </c>
      <c r="B30">
        <v>88835</v>
      </c>
      <c r="C30">
        <v>4080</v>
      </c>
      <c r="D30">
        <v>65858</v>
      </c>
    </row>
    <row r="31" spans="1:4" x14ac:dyDescent="0.25">
      <c r="A31" s="3" t="s">
        <v>142</v>
      </c>
      <c r="B31">
        <v>119079</v>
      </c>
      <c r="C31">
        <v>2826</v>
      </c>
      <c r="D31">
        <v>81963</v>
      </c>
    </row>
    <row r="32" spans="1:4" x14ac:dyDescent="0.25">
      <c r="A32" s="3" t="s">
        <v>143</v>
      </c>
      <c r="B32">
        <v>57223</v>
      </c>
      <c r="C32">
        <v>1307</v>
      </c>
      <c r="D32">
        <v>37693</v>
      </c>
    </row>
    <row r="33" spans="1:4" x14ac:dyDescent="0.25">
      <c r="A33" s="3" t="s">
        <v>123</v>
      </c>
      <c r="B33">
        <v>31</v>
      </c>
      <c r="C33">
        <v>0</v>
      </c>
      <c r="D33">
        <v>0</v>
      </c>
    </row>
    <row r="34" spans="1:4" x14ac:dyDescent="0.25">
      <c r="A34" s="3" t="s">
        <v>124</v>
      </c>
      <c r="B34">
        <v>68</v>
      </c>
      <c r="C34">
        <v>1</v>
      </c>
      <c r="D34">
        <v>0</v>
      </c>
    </row>
    <row r="35" spans="1:4" x14ac:dyDescent="0.25">
      <c r="A35" s="3" t="s">
        <v>125</v>
      </c>
      <c r="B35">
        <v>232</v>
      </c>
      <c r="C35">
        <v>0</v>
      </c>
      <c r="D35">
        <v>1</v>
      </c>
    </row>
    <row r="36" spans="1:4" x14ac:dyDescent="0.25">
      <c r="A36" s="3" t="s">
        <v>126</v>
      </c>
      <c r="B36">
        <v>685</v>
      </c>
      <c r="C36">
        <v>2</v>
      </c>
      <c r="D36">
        <v>4</v>
      </c>
    </row>
    <row r="37" spans="1:4" x14ac:dyDescent="0.25">
      <c r="A37" s="3" t="s">
        <v>127</v>
      </c>
      <c r="B37">
        <v>616</v>
      </c>
      <c r="C37">
        <v>44</v>
      </c>
      <c r="D37">
        <v>152</v>
      </c>
    </row>
    <row r="38" spans="1:4" x14ac:dyDescent="0.25">
      <c r="A38" s="3" t="s">
        <v>133</v>
      </c>
      <c r="B38">
        <v>4960</v>
      </c>
      <c r="C38">
        <v>169</v>
      </c>
      <c r="D38">
        <v>1793</v>
      </c>
    </row>
    <row r="39" spans="1:4" x14ac:dyDescent="0.25">
      <c r="A39" s="3" t="s">
        <v>134</v>
      </c>
      <c r="B39">
        <v>23039</v>
      </c>
      <c r="C39">
        <v>779</v>
      </c>
      <c r="D39">
        <v>8449</v>
      </c>
    </row>
    <row r="40" spans="1:4" x14ac:dyDescent="0.25">
      <c r="A40" s="3" t="s">
        <v>135</v>
      </c>
      <c r="B40">
        <v>27784</v>
      </c>
      <c r="C40">
        <v>771</v>
      </c>
      <c r="D40">
        <v>14956</v>
      </c>
    </row>
    <row r="41" spans="1:4" x14ac:dyDescent="0.25">
      <c r="A41" s="3" t="s">
        <v>136</v>
      </c>
      <c r="B41">
        <v>38876</v>
      </c>
      <c r="C41">
        <v>995</v>
      </c>
      <c r="D41">
        <v>20152</v>
      </c>
    </row>
    <row r="42" spans="1:4" x14ac:dyDescent="0.25">
      <c r="A42" s="3" t="s">
        <v>137</v>
      </c>
      <c r="B42">
        <v>47290</v>
      </c>
      <c r="C42">
        <v>1315</v>
      </c>
      <c r="D42">
        <v>32525</v>
      </c>
    </row>
    <row r="43" spans="1:4" x14ac:dyDescent="0.25">
      <c r="A43" s="3" t="s">
        <v>138</v>
      </c>
      <c r="B43">
        <v>8341</v>
      </c>
      <c r="C43">
        <v>222</v>
      </c>
      <c r="D43">
        <v>4928</v>
      </c>
    </row>
    <row r="44" spans="1:4" x14ac:dyDescent="0.25">
      <c r="A44" s="3" t="s">
        <v>165</v>
      </c>
      <c r="B44">
        <v>323810</v>
      </c>
      <c r="C44">
        <v>4012</v>
      </c>
      <c r="D44">
        <v>377698</v>
      </c>
    </row>
    <row r="45" spans="1:4" x14ac:dyDescent="0.25">
      <c r="A45" s="3" t="s">
        <v>166</v>
      </c>
      <c r="B45">
        <v>307731</v>
      </c>
      <c r="C45">
        <v>3512</v>
      </c>
      <c r="D45">
        <v>336548</v>
      </c>
    </row>
    <row r="46" spans="1:4" x14ac:dyDescent="0.25">
      <c r="A46" s="3" t="s">
        <v>167</v>
      </c>
      <c r="B46">
        <v>280973</v>
      </c>
      <c r="C46">
        <v>3588</v>
      </c>
      <c r="D46">
        <v>316200</v>
      </c>
    </row>
    <row r="47" spans="1:4" x14ac:dyDescent="0.25">
      <c r="A47" s="3" t="s">
        <v>168</v>
      </c>
      <c r="B47">
        <v>297131</v>
      </c>
      <c r="C47">
        <v>3470</v>
      </c>
      <c r="D47">
        <v>281122</v>
      </c>
    </row>
    <row r="48" spans="1:4" x14ac:dyDescent="0.25">
      <c r="A48" s="3" t="s">
        <v>169</v>
      </c>
      <c r="B48">
        <v>70215</v>
      </c>
      <c r="C48">
        <v>926</v>
      </c>
      <c r="D48">
        <v>87434</v>
      </c>
    </row>
    <row r="49" spans="1:4" x14ac:dyDescent="0.25">
      <c r="A49" s="3" t="s">
        <v>160</v>
      </c>
      <c r="B49">
        <v>237149</v>
      </c>
      <c r="C49">
        <v>3104</v>
      </c>
      <c r="D49">
        <v>236726</v>
      </c>
    </row>
    <row r="50" spans="1:4" x14ac:dyDescent="0.25">
      <c r="A50" s="3" t="s">
        <v>161</v>
      </c>
      <c r="B50">
        <v>504099</v>
      </c>
      <c r="C50">
        <v>6559</v>
      </c>
      <c r="D50">
        <v>568124</v>
      </c>
    </row>
    <row r="51" spans="1:4" x14ac:dyDescent="0.25">
      <c r="A51" s="3" t="s">
        <v>162</v>
      </c>
      <c r="B51">
        <v>441217</v>
      </c>
      <c r="C51">
        <v>5694</v>
      </c>
      <c r="D51">
        <v>519534</v>
      </c>
    </row>
    <row r="52" spans="1:4" x14ac:dyDescent="0.25">
      <c r="A52" s="3" t="s">
        <v>163</v>
      </c>
      <c r="B52">
        <v>371305</v>
      </c>
      <c r="C52">
        <v>4505</v>
      </c>
      <c r="D52">
        <v>481440</v>
      </c>
    </row>
    <row r="53" spans="1:4" x14ac:dyDescent="0.25">
      <c r="A53" s="3" t="s">
        <v>164</v>
      </c>
      <c r="B53">
        <v>319360</v>
      </c>
      <c r="C53">
        <v>3581</v>
      </c>
      <c r="D53">
        <v>413754</v>
      </c>
    </row>
    <row r="54" spans="1:4" x14ac:dyDescent="0.25">
      <c r="A54" s="3" t="s">
        <v>155</v>
      </c>
      <c r="B54">
        <v>422905</v>
      </c>
      <c r="C54">
        <v>5246</v>
      </c>
      <c r="D54">
        <v>340302</v>
      </c>
    </row>
    <row r="55" spans="1:4" x14ac:dyDescent="0.25">
      <c r="A55" s="3" t="s">
        <v>156</v>
      </c>
      <c r="B55">
        <v>640962</v>
      </c>
      <c r="C55">
        <v>7935</v>
      </c>
      <c r="D55">
        <v>521638</v>
      </c>
    </row>
    <row r="56" spans="1:4" x14ac:dyDescent="0.25">
      <c r="A56" s="3" t="s">
        <v>157</v>
      </c>
      <c r="B56">
        <v>646420</v>
      </c>
      <c r="C56">
        <v>8160</v>
      </c>
      <c r="D56">
        <v>600426</v>
      </c>
    </row>
    <row r="57" spans="1:4" x14ac:dyDescent="0.25">
      <c r="A57" s="3" t="s">
        <v>158</v>
      </c>
      <c r="B57">
        <v>592350</v>
      </c>
      <c r="C57">
        <v>7760</v>
      </c>
      <c r="D57">
        <v>638955</v>
      </c>
    </row>
    <row r="58" spans="1:4" x14ac:dyDescent="0.25">
      <c r="A58" s="3" t="s">
        <v>159</v>
      </c>
      <c r="B58">
        <v>319687</v>
      </c>
      <c r="C58">
        <v>4172</v>
      </c>
      <c r="D58">
        <v>331313</v>
      </c>
    </row>
    <row r="59" spans="1:4" x14ac:dyDescent="0.25">
      <c r="A59" s="3" t="s">
        <v>59</v>
      </c>
      <c r="B59">
        <v>10286312</v>
      </c>
      <c r="C59">
        <v>149018</v>
      </c>
      <c r="D59">
        <v>9881732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F8077-B5AD-4C8A-A01E-2FCFFC9258BA}">
  <dimension ref="A1"/>
  <sheetViews>
    <sheetView workbookViewId="0">
      <selection sqref="A1:G109"/>
    </sheetView>
  </sheetViews>
  <sheetFormatPr defaultColWidth="8.85546875" defaultRowHeight="15" x14ac:dyDescent="0.25"/>
  <cols>
    <col min="1" max="16384" width="8.85546875" style="9"/>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7329-2CE7-4941-B435-A62B1CD62BA7}">
  <dimension ref="A1"/>
  <sheetViews>
    <sheetView showGridLines="0" showRowColHeaders="0" tabSelected="1" zoomScale="57" zoomScaleNormal="57" workbookViewId="0"/>
  </sheetViews>
  <sheetFormatPr defaultColWidth="8.85546875" defaultRowHeight="15" x14ac:dyDescent="0.25"/>
  <cols>
    <col min="1" max="16384" width="8.85546875" style="10"/>
  </cols>
  <sheetData/>
  <dataConsolidate/>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50" r:id="rId3" name="Drop Down 6">
              <controlPr defaultSize="0" autoLine="0" autoPict="0">
                <anchor moveWithCells="1">
                  <from>
                    <xdr:col>9</xdr:col>
                    <xdr:colOff>257175</xdr:colOff>
                    <xdr:row>4</xdr:row>
                    <xdr:rowOff>123825</xdr:rowOff>
                  </from>
                  <to>
                    <xdr:col>11</xdr:col>
                    <xdr:colOff>504825</xdr:colOff>
                    <xdr:row>5</xdr:row>
                    <xdr:rowOff>142875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E3F5-00DF-4476-94E9-FCF01C3BD78E}">
  <dimension ref="A1"/>
  <sheetViews>
    <sheetView showGridLines="0" showRowColHeaders="0" zoomScale="60" zoomScaleNormal="60" workbookViewId="0"/>
  </sheetViews>
  <sheetFormatPr defaultColWidth="8.85546875" defaultRowHeight="15" x14ac:dyDescent="0.25"/>
  <cols>
    <col min="1" max="16384" width="8.85546875" style="8"/>
  </cols>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ltText="State Names">
                <anchor moveWithCells="1">
                  <from>
                    <xdr:col>9</xdr:col>
                    <xdr:colOff>314325</xdr:colOff>
                    <xdr:row>25</xdr:row>
                    <xdr:rowOff>9525</xdr:rowOff>
                  </from>
                  <to>
                    <xdr:col>10</xdr:col>
                    <xdr:colOff>485775</xdr:colOff>
                    <xdr:row>26</xdr:row>
                    <xdr:rowOff>104775</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9</xdr:col>
                    <xdr:colOff>323850</xdr:colOff>
                    <xdr:row>31</xdr:row>
                    <xdr:rowOff>114300</xdr:rowOff>
                  </from>
                  <to>
                    <xdr:col>10</xdr:col>
                    <xdr:colOff>466725</xdr:colOff>
                    <xdr:row>33</xdr:row>
                    <xdr:rowOff>9525</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E36B-6260-4D1F-A186-601AA96A4418}">
  <dimension ref="A1"/>
  <sheetViews>
    <sheetView showGridLines="0" zoomScale="66" zoomScaleNormal="66" workbookViewId="0">
      <selection activeCell="Q50" sqref="Q5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C491-4BCF-4B70-86E1-FE20E0E3F827}">
  <dimension ref="A1:D56"/>
  <sheetViews>
    <sheetView workbookViewId="0">
      <selection activeCell="B3" sqref="B3"/>
    </sheetView>
  </sheetViews>
  <sheetFormatPr defaultRowHeight="15" x14ac:dyDescent="0.25"/>
  <cols>
    <col min="1" max="1" width="18.42578125" bestFit="1" customWidth="1"/>
    <col min="2" max="3" width="10.85546875" bestFit="1" customWidth="1"/>
    <col min="4" max="4" width="7.5703125" bestFit="1" customWidth="1"/>
    <col min="5" max="5" width="13.140625" bestFit="1" customWidth="1"/>
  </cols>
  <sheetData>
    <row r="1" spans="1:4" x14ac:dyDescent="0.25">
      <c r="A1" s="2" t="s">
        <v>116</v>
      </c>
      <c r="B1" s="3">
        <v>2021</v>
      </c>
    </row>
    <row r="3" spans="1:4" x14ac:dyDescent="0.25">
      <c r="A3" s="2" t="s">
        <v>58</v>
      </c>
      <c r="B3" t="s">
        <v>221</v>
      </c>
      <c r="C3" t="s">
        <v>222</v>
      </c>
      <c r="D3" t="s">
        <v>223</v>
      </c>
    </row>
    <row r="4" spans="1:4" x14ac:dyDescent="0.25">
      <c r="A4" s="3" t="s">
        <v>175</v>
      </c>
      <c r="B4" s="12">
        <v>38303</v>
      </c>
      <c r="C4" s="12">
        <v>44741</v>
      </c>
      <c r="D4" s="12">
        <v>453</v>
      </c>
    </row>
    <row r="5" spans="1:4" x14ac:dyDescent="0.25">
      <c r="A5" s="3" t="s">
        <v>176</v>
      </c>
      <c r="B5" s="12">
        <v>126733</v>
      </c>
      <c r="C5" s="12">
        <v>148922</v>
      </c>
      <c r="D5" s="12">
        <v>1577</v>
      </c>
    </row>
    <row r="6" spans="1:4" x14ac:dyDescent="0.25">
      <c r="A6" s="3" t="s">
        <v>177</v>
      </c>
      <c r="B6" s="12">
        <v>107367</v>
      </c>
      <c r="C6" s="12">
        <v>120828</v>
      </c>
      <c r="D6" s="12">
        <v>1263</v>
      </c>
    </row>
    <row r="7" spans="1:4" x14ac:dyDescent="0.25">
      <c r="A7" s="3" t="s">
        <v>178</v>
      </c>
      <c r="B7" s="12">
        <v>96729</v>
      </c>
      <c r="C7" s="12">
        <v>119873</v>
      </c>
      <c r="D7" s="12">
        <v>1066</v>
      </c>
    </row>
    <row r="8" spans="1:4" x14ac:dyDescent="0.25">
      <c r="A8" s="3" t="s">
        <v>120</v>
      </c>
      <c r="B8" s="12">
        <v>91658</v>
      </c>
      <c r="C8" s="12">
        <v>106029</v>
      </c>
      <c r="D8" s="12">
        <v>935</v>
      </c>
    </row>
    <row r="9" spans="1:4" x14ac:dyDescent="0.25">
      <c r="A9" s="3" t="s">
        <v>179</v>
      </c>
      <c r="B9" s="12">
        <v>11527</v>
      </c>
      <c r="C9" s="12">
        <v>11882</v>
      </c>
      <c r="D9" s="12">
        <v>116</v>
      </c>
    </row>
    <row r="10" spans="1:4" x14ac:dyDescent="0.25">
      <c r="A10" s="3" t="s">
        <v>180</v>
      </c>
      <c r="B10" s="12">
        <v>68686</v>
      </c>
      <c r="C10" s="12">
        <v>87567</v>
      </c>
      <c r="D10" s="12">
        <v>604</v>
      </c>
    </row>
    <row r="11" spans="1:4" x14ac:dyDescent="0.25">
      <c r="A11" s="3" t="s">
        <v>121</v>
      </c>
      <c r="B11" s="12">
        <v>77459</v>
      </c>
      <c r="C11" s="12">
        <v>88267</v>
      </c>
      <c r="D11" s="12">
        <v>646</v>
      </c>
    </row>
    <row r="12" spans="1:4" x14ac:dyDescent="0.25">
      <c r="A12" s="3" t="s">
        <v>122</v>
      </c>
      <c r="B12" s="12">
        <v>86319</v>
      </c>
      <c r="C12" s="12">
        <v>77698</v>
      </c>
      <c r="D12" s="12">
        <v>661</v>
      </c>
    </row>
    <row r="13" spans="1:4" x14ac:dyDescent="0.25">
      <c r="A13" s="3" t="s">
        <v>181</v>
      </c>
      <c r="B13" s="12">
        <v>105350</v>
      </c>
      <c r="C13" s="12">
        <v>85738</v>
      </c>
      <c r="D13" s="12">
        <v>747</v>
      </c>
    </row>
    <row r="14" spans="1:4" x14ac:dyDescent="0.25">
      <c r="A14" s="3" t="s">
        <v>182</v>
      </c>
      <c r="B14" s="12">
        <v>15614</v>
      </c>
      <c r="C14" s="12">
        <v>11291</v>
      </c>
      <c r="D14" s="12">
        <v>108</v>
      </c>
    </row>
    <row r="15" spans="1:4" x14ac:dyDescent="0.25">
      <c r="A15" s="3" t="s">
        <v>123</v>
      </c>
      <c r="B15" s="12">
        <v>98565</v>
      </c>
      <c r="C15" s="12">
        <v>82009</v>
      </c>
      <c r="D15" s="12">
        <v>599</v>
      </c>
    </row>
    <row r="16" spans="1:4" x14ac:dyDescent="0.25">
      <c r="A16" s="3" t="s">
        <v>124</v>
      </c>
      <c r="B16" s="12">
        <v>148024</v>
      </c>
      <c r="C16" s="12">
        <v>121278</v>
      </c>
      <c r="D16" s="12">
        <v>849</v>
      </c>
    </row>
    <row r="17" spans="1:4" x14ac:dyDescent="0.25">
      <c r="A17" s="3" t="s">
        <v>125</v>
      </c>
      <c r="B17" s="12">
        <v>240065</v>
      </c>
      <c r="C17" s="12">
        <v>140265</v>
      </c>
      <c r="D17" s="12">
        <v>1148</v>
      </c>
    </row>
    <row r="18" spans="1:4" x14ac:dyDescent="0.25">
      <c r="A18" s="3" t="s">
        <v>126</v>
      </c>
      <c r="B18" s="12">
        <v>372296</v>
      </c>
      <c r="C18" s="12">
        <v>193457</v>
      </c>
      <c r="D18" s="12">
        <v>1796</v>
      </c>
    </row>
    <row r="19" spans="1:4" x14ac:dyDescent="0.25">
      <c r="A19" s="3" t="s">
        <v>127</v>
      </c>
      <c r="B19" s="12">
        <v>249710</v>
      </c>
      <c r="C19" s="12">
        <v>150923</v>
      </c>
      <c r="D19" s="12">
        <v>1374</v>
      </c>
    </row>
    <row r="20" spans="1:4" x14ac:dyDescent="0.25">
      <c r="A20" s="3" t="s">
        <v>128</v>
      </c>
      <c r="B20" s="12">
        <v>263415</v>
      </c>
      <c r="C20" s="12">
        <v>154622</v>
      </c>
      <c r="D20" s="12">
        <v>1695</v>
      </c>
    </row>
    <row r="21" spans="1:4" x14ac:dyDescent="0.25">
      <c r="A21" s="3" t="s">
        <v>129</v>
      </c>
      <c r="B21" s="12">
        <v>871385</v>
      </c>
      <c r="C21" s="12">
        <v>451251</v>
      </c>
      <c r="D21" s="12">
        <v>4650</v>
      </c>
    </row>
    <row r="22" spans="1:4" x14ac:dyDescent="0.25">
      <c r="A22" s="3" t="s">
        <v>130</v>
      </c>
      <c r="B22" s="12">
        <v>1427394</v>
      </c>
      <c r="C22" s="12">
        <v>726816</v>
      </c>
      <c r="D22" s="12">
        <v>7868</v>
      </c>
    </row>
    <row r="23" spans="1:4" x14ac:dyDescent="0.25">
      <c r="A23" s="3" t="s">
        <v>131</v>
      </c>
      <c r="B23" s="12">
        <v>2169053</v>
      </c>
      <c r="C23" s="12">
        <v>1272981</v>
      </c>
      <c r="D23" s="12">
        <v>15137</v>
      </c>
    </row>
    <row r="24" spans="1:4" x14ac:dyDescent="0.25">
      <c r="A24" s="3" t="s">
        <v>132</v>
      </c>
      <c r="B24" s="12">
        <v>2205232</v>
      </c>
      <c r="C24" s="12">
        <v>1595080</v>
      </c>
      <c r="D24" s="12">
        <v>19529</v>
      </c>
    </row>
    <row r="25" spans="1:4" x14ac:dyDescent="0.25">
      <c r="A25" s="3" t="s">
        <v>133</v>
      </c>
      <c r="B25" s="12">
        <v>392576</v>
      </c>
      <c r="C25" s="12">
        <v>308688</v>
      </c>
      <c r="D25" s="12">
        <v>3685</v>
      </c>
    </row>
    <row r="26" spans="1:4" x14ac:dyDescent="0.25">
      <c r="A26" s="3" t="s">
        <v>134</v>
      </c>
      <c r="B26" s="12">
        <v>2746319</v>
      </c>
      <c r="C26" s="12">
        <v>2329749</v>
      </c>
      <c r="D26" s="12">
        <v>26875</v>
      </c>
    </row>
    <row r="27" spans="1:4" x14ac:dyDescent="0.25">
      <c r="A27" s="3" t="s">
        <v>135</v>
      </c>
      <c r="B27" s="12">
        <v>2387151</v>
      </c>
      <c r="C27" s="12">
        <v>2477533</v>
      </c>
      <c r="D27" s="12">
        <v>27920</v>
      </c>
    </row>
    <row r="28" spans="1:4" x14ac:dyDescent="0.25">
      <c r="A28" s="3" t="s">
        <v>136</v>
      </c>
      <c r="B28" s="12">
        <v>1845729</v>
      </c>
      <c r="C28" s="12">
        <v>2629616</v>
      </c>
      <c r="D28" s="12">
        <v>28980</v>
      </c>
    </row>
    <row r="29" spans="1:4" x14ac:dyDescent="0.25">
      <c r="A29" s="3" t="s">
        <v>137</v>
      </c>
      <c r="B29" s="12">
        <v>1364633</v>
      </c>
      <c r="C29" s="12">
        <v>2028125</v>
      </c>
      <c r="D29" s="12">
        <v>26699</v>
      </c>
    </row>
    <row r="30" spans="1:4" x14ac:dyDescent="0.25">
      <c r="A30" s="3" t="s">
        <v>138</v>
      </c>
      <c r="B30" s="12">
        <v>280279</v>
      </c>
      <c r="C30" s="12">
        <v>492789</v>
      </c>
      <c r="D30" s="12">
        <v>5913</v>
      </c>
    </row>
    <row r="31" spans="1:4" x14ac:dyDescent="0.25">
      <c r="A31" s="3" t="s">
        <v>139</v>
      </c>
      <c r="B31" s="12">
        <v>634562</v>
      </c>
      <c r="C31" s="12">
        <v>1037146</v>
      </c>
      <c r="D31" s="12">
        <v>14874</v>
      </c>
    </row>
    <row r="32" spans="1:4" x14ac:dyDescent="0.25">
      <c r="A32" s="3" t="s">
        <v>140</v>
      </c>
      <c r="B32" s="12">
        <v>630631</v>
      </c>
      <c r="C32" s="12">
        <v>1059078</v>
      </c>
      <c r="D32" s="12">
        <v>23622</v>
      </c>
    </row>
    <row r="33" spans="1:4" x14ac:dyDescent="0.25">
      <c r="A33" s="3" t="s">
        <v>141</v>
      </c>
      <c r="B33" s="12">
        <v>442331</v>
      </c>
      <c r="C33" s="12">
        <v>722528</v>
      </c>
      <c r="D33" s="12">
        <v>16334</v>
      </c>
    </row>
    <row r="34" spans="1:4" x14ac:dyDescent="0.25">
      <c r="A34" s="3" t="s">
        <v>142</v>
      </c>
      <c r="B34" s="12">
        <v>351058</v>
      </c>
      <c r="C34" s="12">
        <v>485158</v>
      </c>
      <c r="D34" s="12">
        <v>9042</v>
      </c>
    </row>
    <row r="35" spans="1:4" x14ac:dyDescent="0.25">
      <c r="A35" s="3" t="s">
        <v>143</v>
      </c>
      <c r="B35" s="12">
        <v>178303</v>
      </c>
      <c r="C35" s="12">
        <v>238181</v>
      </c>
      <c r="D35" s="12">
        <v>3706</v>
      </c>
    </row>
    <row r="36" spans="1:4" x14ac:dyDescent="0.25">
      <c r="A36" s="3" t="s">
        <v>144</v>
      </c>
      <c r="B36" s="12">
        <v>133995</v>
      </c>
      <c r="C36" s="12">
        <v>168821</v>
      </c>
      <c r="D36" s="12">
        <v>2544</v>
      </c>
    </row>
    <row r="37" spans="1:4" x14ac:dyDescent="0.25">
      <c r="A37" s="3" t="s">
        <v>145</v>
      </c>
      <c r="B37" s="12">
        <v>291499</v>
      </c>
      <c r="C37" s="12">
        <v>316864</v>
      </c>
      <c r="D37" s="12">
        <v>6039</v>
      </c>
    </row>
    <row r="38" spans="1:4" x14ac:dyDescent="0.25">
      <c r="A38" s="3" t="s">
        <v>146</v>
      </c>
      <c r="B38" s="12">
        <v>269016</v>
      </c>
      <c r="C38" s="12">
        <v>294717</v>
      </c>
      <c r="D38" s="12">
        <v>5568</v>
      </c>
    </row>
    <row r="39" spans="1:4" x14ac:dyDescent="0.25">
      <c r="A39" s="3" t="s">
        <v>147</v>
      </c>
      <c r="B39" s="12">
        <v>266215</v>
      </c>
      <c r="C39" s="12">
        <v>273254</v>
      </c>
      <c r="D39" s="12">
        <v>6944</v>
      </c>
    </row>
    <row r="40" spans="1:4" x14ac:dyDescent="0.25">
      <c r="A40" s="3" t="s">
        <v>148</v>
      </c>
      <c r="B40" s="12">
        <v>283248</v>
      </c>
      <c r="C40" s="12">
        <v>277560</v>
      </c>
      <c r="D40" s="12">
        <v>3799</v>
      </c>
    </row>
    <row r="41" spans="1:4" x14ac:dyDescent="0.25">
      <c r="A41" s="3" t="s">
        <v>149</v>
      </c>
      <c r="B41" s="12">
        <v>278819</v>
      </c>
      <c r="C41" s="12">
        <v>279040</v>
      </c>
      <c r="D41" s="12">
        <v>3509</v>
      </c>
    </row>
    <row r="42" spans="1:4" x14ac:dyDescent="0.25">
      <c r="A42" s="3" t="s">
        <v>150</v>
      </c>
      <c r="B42" s="12">
        <v>258407</v>
      </c>
      <c r="C42" s="12">
        <v>276368</v>
      </c>
      <c r="D42" s="12">
        <v>3361</v>
      </c>
    </row>
    <row r="43" spans="1:4" x14ac:dyDescent="0.25">
      <c r="A43" s="3" t="s">
        <v>151</v>
      </c>
      <c r="B43" s="12">
        <v>231582</v>
      </c>
      <c r="C43" s="12">
        <v>260538</v>
      </c>
      <c r="D43" s="12">
        <v>3146</v>
      </c>
    </row>
    <row r="44" spans="1:4" x14ac:dyDescent="0.25">
      <c r="A44" s="3" t="s">
        <v>152</v>
      </c>
      <c r="B44" s="12">
        <v>270502</v>
      </c>
      <c r="C44" s="12">
        <v>252131</v>
      </c>
      <c r="D44" s="12">
        <v>3461</v>
      </c>
    </row>
    <row r="45" spans="1:4" x14ac:dyDescent="0.25">
      <c r="A45" s="3" t="s">
        <v>153</v>
      </c>
      <c r="B45" s="12">
        <v>116695</v>
      </c>
      <c r="C45" s="12">
        <v>105195</v>
      </c>
      <c r="D45" s="12">
        <v>1194</v>
      </c>
    </row>
    <row r="46" spans="1:4" x14ac:dyDescent="0.25">
      <c r="A46" s="3" t="s">
        <v>155</v>
      </c>
      <c r="B46" s="12">
        <v>176873</v>
      </c>
      <c r="C46" s="12">
        <v>144265</v>
      </c>
      <c r="D46" s="12">
        <v>1513</v>
      </c>
    </row>
    <row r="47" spans="1:4" x14ac:dyDescent="0.25">
      <c r="A47" s="3" t="s">
        <v>156</v>
      </c>
      <c r="B47" s="12">
        <v>244551</v>
      </c>
      <c r="C47" s="12">
        <v>265543</v>
      </c>
      <c r="D47" s="12">
        <v>2121</v>
      </c>
    </row>
    <row r="48" spans="1:4" x14ac:dyDescent="0.25">
      <c r="A48" s="3" t="s">
        <v>157</v>
      </c>
      <c r="B48" s="12">
        <v>214849</v>
      </c>
      <c r="C48" s="12">
        <v>268233</v>
      </c>
      <c r="D48" s="12">
        <v>2181</v>
      </c>
    </row>
    <row r="49" spans="1:4" x14ac:dyDescent="0.25">
      <c r="A49" s="3" t="s">
        <v>158</v>
      </c>
      <c r="B49" s="12">
        <v>204228</v>
      </c>
      <c r="C49" s="12">
        <v>230424</v>
      </c>
      <c r="D49" s="12">
        <v>2080</v>
      </c>
    </row>
    <row r="50" spans="1:4" x14ac:dyDescent="0.25">
      <c r="A50" s="3" t="s">
        <v>159</v>
      </c>
      <c r="B50" s="12">
        <v>114255</v>
      </c>
      <c r="C50" s="12">
        <v>140750</v>
      </c>
      <c r="D50" s="12">
        <v>1423</v>
      </c>
    </row>
    <row r="51" spans="1:4" x14ac:dyDescent="0.25">
      <c r="A51" s="3" t="s">
        <v>160</v>
      </c>
      <c r="B51" s="12">
        <v>47107</v>
      </c>
      <c r="C51" s="12">
        <v>51398</v>
      </c>
      <c r="D51" s="12">
        <v>475</v>
      </c>
    </row>
    <row r="52" spans="1:4" x14ac:dyDescent="0.25">
      <c r="A52" s="3" t="s">
        <v>161</v>
      </c>
      <c r="B52" s="12">
        <v>139667</v>
      </c>
      <c r="C52" s="12">
        <v>177360</v>
      </c>
      <c r="D52" s="12">
        <v>1774</v>
      </c>
    </row>
    <row r="53" spans="1:4" x14ac:dyDescent="0.25">
      <c r="A53" s="3" t="s">
        <v>162</v>
      </c>
      <c r="B53" s="12">
        <v>114489</v>
      </c>
      <c r="C53" s="12">
        <v>147837</v>
      </c>
      <c r="D53" s="12">
        <v>1535</v>
      </c>
    </row>
    <row r="54" spans="1:4" x14ac:dyDescent="0.25">
      <c r="A54" s="3" t="s">
        <v>163</v>
      </c>
      <c r="B54" s="12">
        <v>108122</v>
      </c>
      <c r="C54" s="12">
        <v>128839</v>
      </c>
      <c r="D54" s="12">
        <v>2145</v>
      </c>
    </row>
    <row r="55" spans="1:4" x14ac:dyDescent="0.25">
      <c r="A55" s="3" t="s">
        <v>164</v>
      </c>
      <c r="B55" s="12">
        <v>97818</v>
      </c>
      <c r="C55" s="12">
        <v>107209</v>
      </c>
      <c r="D55" s="12">
        <v>3918</v>
      </c>
    </row>
    <row r="56" spans="1:4" x14ac:dyDescent="0.25">
      <c r="A56" s="3" t="s">
        <v>183</v>
      </c>
      <c r="B56" s="12">
        <v>12907</v>
      </c>
      <c r="C56" s="12">
        <v>13152</v>
      </c>
      <c r="D56" s="12">
        <v>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A3F9-155A-4246-BB2E-E97E401B838B}">
  <dimension ref="A1:H5"/>
  <sheetViews>
    <sheetView workbookViewId="0">
      <selection sqref="A1:G109"/>
    </sheetView>
  </sheetViews>
  <sheetFormatPr defaultRowHeight="15" x14ac:dyDescent="0.25"/>
  <cols>
    <col min="1" max="1" width="13.7109375" customWidth="1"/>
    <col min="2" max="2" width="15.7109375" customWidth="1"/>
    <col min="3" max="3" width="13.28515625" customWidth="1"/>
    <col min="4" max="4" width="14.140625" customWidth="1"/>
    <col min="5" max="5" width="11.42578125" customWidth="1"/>
    <col min="6" max="6" width="11" customWidth="1"/>
    <col min="7" max="7" width="15.85546875" customWidth="1"/>
    <col min="8" max="8" width="14" customWidth="1"/>
  </cols>
  <sheetData>
    <row r="1" spans="1:8" x14ac:dyDescent="0.25">
      <c r="A1" t="s">
        <v>184</v>
      </c>
      <c r="B1" t="s">
        <v>185</v>
      </c>
      <c r="C1" t="s">
        <v>186</v>
      </c>
      <c r="D1" t="s">
        <v>187</v>
      </c>
      <c r="E1" t="s">
        <v>188</v>
      </c>
      <c r="F1" t="s">
        <v>189</v>
      </c>
      <c r="G1" t="s">
        <v>190</v>
      </c>
      <c r="H1" t="s">
        <v>191</v>
      </c>
    </row>
    <row r="2" spans="1:8" x14ac:dyDescent="0.25">
      <c r="A2" t="s">
        <v>192</v>
      </c>
      <c r="B2">
        <v>1701378</v>
      </c>
      <c r="C2">
        <v>38785</v>
      </c>
      <c r="D2">
        <v>38095</v>
      </c>
      <c r="E2">
        <v>591</v>
      </c>
      <c r="F2">
        <v>79623</v>
      </c>
      <c r="G2">
        <v>0.04</v>
      </c>
      <c r="H2">
        <v>1.52</v>
      </c>
    </row>
    <row r="3" spans="1:8" x14ac:dyDescent="0.25">
      <c r="A3" t="s">
        <v>193</v>
      </c>
      <c r="B3">
        <v>2017079</v>
      </c>
      <c r="C3">
        <v>52089</v>
      </c>
      <c r="D3">
        <v>51136</v>
      </c>
      <c r="E3">
        <v>659</v>
      </c>
      <c r="F3">
        <v>336271</v>
      </c>
      <c r="G3">
        <v>0.17</v>
      </c>
      <c r="H3">
        <v>1.27</v>
      </c>
    </row>
    <row r="4" spans="1:8" x14ac:dyDescent="0.25">
      <c r="A4" t="s">
        <v>194</v>
      </c>
      <c r="B4">
        <v>1982465</v>
      </c>
      <c r="C4">
        <v>126050</v>
      </c>
      <c r="D4">
        <v>124153</v>
      </c>
      <c r="E4">
        <v>1399</v>
      </c>
      <c r="F4">
        <v>746774</v>
      </c>
      <c r="G4">
        <v>0.4</v>
      </c>
      <c r="H4">
        <v>1.1100000000000001</v>
      </c>
    </row>
    <row r="5" spans="1:8" x14ac:dyDescent="0.25">
      <c r="A5" t="s">
        <v>195</v>
      </c>
      <c r="B5">
        <v>5322180</v>
      </c>
      <c r="C5">
        <v>658611</v>
      </c>
      <c r="D5">
        <v>646777</v>
      </c>
      <c r="E5">
        <v>8550</v>
      </c>
      <c r="F5">
        <v>3838369</v>
      </c>
      <c r="G5">
        <v>0.73</v>
      </c>
      <c r="H5">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2C0F-99D4-4EF5-A930-A2B4BB824A0E}">
  <dimension ref="A3:C7"/>
  <sheetViews>
    <sheetView workbookViewId="0">
      <selection sqref="A1:G109"/>
    </sheetView>
  </sheetViews>
  <sheetFormatPr defaultRowHeight="15" x14ac:dyDescent="0.25"/>
  <cols>
    <col min="1" max="1" width="12.5703125" bestFit="1" customWidth="1"/>
    <col min="2" max="2" width="7.85546875" bestFit="1" customWidth="1"/>
    <col min="3" max="3" width="16.140625" bestFit="1" customWidth="1"/>
    <col min="4" max="4" width="21.140625" bestFit="1" customWidth="1"/>
  </cols>
  <sheetData>
    <row r="3" spans="1:3" x14ac:dyDescent="0.25">
      <c r="A3" t="s">
        <v>58</v>
      </c>
      <c r="B3" t="s">
        <v>191</v>
      </c>
      <c r="C3" t="s">
        <v>229</v>
      </c>
    </row>
    <row r="4" spans="1:3" x14ac:dyDescent="0.25">
      <c r="A4" s="3" t="s">
        <v>192</v>
      </c>
      <c r="B4">
        <v>1.59</v>
      </c>
      <c r="C4">
        <v>0.08</v>
      </c>
    </row>
    <row r="5" spans="1:3" x14ac:dyDescent="0.25">
      <c r="A5" s="3" t="s">
        <v>193</v>
      </c>
      <c r="B5">
        <v>1.27</v>
      </c>
      <c r="C5">
        <v>0.17</v>
      </c>
    </row>
    <row r="6" spans="1:3" x14ac:dyDescent="0.25">
      <c r="A6" s="3" t="s">
        <v>194</v>
      </c>
      <c r="B6">
        <v>1.1100000000000001</v>
      </c>
      <c r="C6">
        <v>0.4</v>
      </c>
    </row>
    <row r="7" spans="1:3" x14ac:dyDescent="0.25">
      <c r="A7" s="3" t="s">
        <v>195</v>
      </c>
      <c r="B7">
        <v>1.3</v>
      </c>
      <c r="C7">
        <v>0.73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C721-F1C6-42E1-9B38-8F32FF0C67A0}">
  <dimension ref="A1:M37"/>
  <sheetViews>
    <sheetView workbookViewId="0">
      <selection sqref="A1:G109"/>
    </sheetView>
  </sheetViews>
  <sheetFormatPr defaultRowHeight="15" x14ac:dyDescent="0.25"/>
  <cols>
    <col min="2" max="2" width="14.140625" customWidth="1"/>
    <col min="3" max="3" width="15" customWidth="1"/>
    <col min="4" max="4" width="16.28515625" customWidth="1"/>
    <col min="5" max="5" width="15.28515625" customWidth="1"/>
    <col min="6" max="6" width="13.7109375" customWidth="1"/>
    <col min="7" max="8" width="14.7109375" customWidth="1"/>
    <col min="9" max="9" width="20.28515625" customWidth="1"/>
    <col min="10" max="10" width="16.28515625" customWidth="1"/>
    <col min="11" max="11" width="15.7109375" customWidth="1"/>
    <col min="12" max="12" width="24.7109375" customWidth="1"/>
    <col min="13" max="13" width="27.7109375" customWidth="1"/>
  </cols>
  <sheetData>
    <row r="1" spans="1:13" x14ac:dyDescent="0.25">
      <c r="A1" t="s">
        <v>230</v>
      </c>
      <c r="B1" t="s">
        <v>100</v>
      </c>
      <c r="C1" t="s">
        <v>102</v>
      </c>
      <c r="D1" t="s">
        <v>104</v>
      </c>
      <c r="E1" t="s">
        <v>103</v>
      </c>
      <c r="F1" t="s">
        <v>101</v>
      </c>
      <c r="G1" t="s">
        <v>105</v>
      </c>
      <c r="H1" t="s">
        <v>106</v>
      </c>
      <c r="I1" t="s">
        <v>196</v>
      </c>
      <c r="J1" t="s">
        <v>197</v>
      </c>
      <c r="K1" t="s">
        <v>191</v>
      </c>
      <c r="L1" t="s">
        <v>198</v>
      </c>
      <c r="M1" t="s">
        <v>199</v>
      </c>
    </row>
    <row r="2" spans="1:13" x14ac:dyDescent="0.25">
      <c r="A2" t="s">
        <v>9</v>
      </c>
      <c r="B2">
        <v>397000</v>
      </c>
      <c r="C2">
        <v>7651</v>
      </c>
      <c r="D2">
        <v>129</v>
      </c>
      <c r="E2">
        <v>7518</v>
      </c>
      <c r="F2">
        <v>598033</v>
      </c>
      <c r="G2">
        <v>294001</v>
      </c>
      <c r="H2">
        <v>200157</v>
      </c>
      <c r="I2">
        <v>1.93</v>
      </c>
      <c r="J2">
        <v>98.26</v>
      </c>
      <c r="K2">
        <v>1.69</v>
      </c>
      <c r="L2">
        <v>74.06</v>
      </c>
      <c r="M2">
        <v>50.42</v>
      </c>
    </row>
    <row r="3" spans="1:13" x14ac:dyDescent="0.25">
      <c r="A3" t="s">
        <v>22</v>
      </c>
      <c r="B3">
        <v>52221000</v>
      </c>
      <c r="C3">
        <v>2066450</v>
      </c>
      <c r="D3">
        <v>14373</v>
      </c>
      <c r="E3">
        <v>2047722</v>
      </c>
      <c r="F3">
        <v>29518787</v>
      </c>
      <c r="G3">
        <v>32976969</v>
      </c>
      <c r="H3">
        <v>20375181</v>
      </c>
      <c r="I3">
        <v>3.96</v>
      </c>
      <c r="J3">
        <v>99.09</v>
      </c>
      <c r="K3">
        <v>0.7</v>
      </c>
      <c r="L3">
        <v>63.15</v>
      </c>
      <c r="M3">
        <v>39.020000000000003</v>
      </c>
    </row>
    <row r="4" spans="1:13" x14ac:dyDescent="0.25">
      <c r="A4" t="s">
        <v>23</v>
      </c>
      <c r="B4">
        <v>1504000</v>
      </c>
      <c r="C4">
        <v>55155</v>
      </c>
      <c r="D4">
        <v>280</v>
      </c>
      <c r="E4">
        <v>54774</v>
      </c>
      <c r="F4">
        <v>1185436</v>
      </c>
      <c r="G4">
        <v>771875</v>
      </c>
      <c r="H4">
        <v>534486</v>
      </c>
      <c r="I4">
        <v>3.67</v>
      </c>
      <c r="J4">
        <v>99.31</v>
      </c>
      <c r="K4">
        <v>0.51</v>
      </c>
      <c r="L4">
        <v>51.32</v>
      </c>
      <c r="M4">
        <v>35.54</v>
      </c>
    </row>
    <row r="5" spans="1:13" x14ac:dyDescent="0.25">
      <c r="A5" t="s">
        <v>24</v>
      </c>
      <c r="B5">
        <v>34293000</v>
      </c>
      <c r="C5">
        <v>610645</v>
      </c>
      <c r="D5">
        <v>5997</v>
      </c>
      <c r="E5">
        <v>600974</v>
      </c>
      <c r="F5">
        <v>24712042</v>
      </c>
      <c r="G5">
        <v>20172463</v>
      </c>
      <c r="H5">
        <v>8068795</v>
      </c>
      <c r="I5">
        <v>1.78</v>
      </c>
      <c r="J5">
        <v>98.42</v>
      </c>
      <c r="K5">
        <v>0.98</v>
      </c>
      <c r="L5">
        <v>58.82</v>
      </c>
      <c r="M5">
        <v>23.53</v>
      </c>
    </row>
    <row r="6" spans="1:13" x14ac:dyDescent="0.25">
      <c r="A6" t="s">
        <v>25</v>
      </c>
      <c r="B6">
        <v>119520000</v>
      </c>
      <c r="C6">
        <v>726098</v>
      </c>
      <c r="D6">
        <v>9661</v>
      </c>
      <c r="E6">
        <v>716390</v>
      </c>
      <c r="F6">
        <v>50531824</v>
      </c>
      <c r="G6">
        <v>49874828</v>
      </c>
      <c r="H6">
        <v>18346781</v>
      </c>
      <c r="I6">
        <v>0.61</v>
      </c>
      <c r="J6">
        <v>98.66</v>
      </c>
      <c r="K6">
        <v>1.33</v>
      </c>
      <c r="L6">
        <v>41.73</v>
      </c>
      <c r="M6">
        <v>15.35</v>
      </c>
    </row>
    <row r="7" spans="1:13" x14ac:dyDescent="0.25">
      <c r="A7" t="s">
        <v>26</v>
      </c>
      <c r="B7">
        <v>1179000</v>
      </c>
      <c r="C7">
        <v>65351</v>
      </c>
      <c r="D7">
        <v>820</v>
      </c>
      <c r="E7">
        <v>64495</v>
      </c>
      <c r="F7">
        <v>792851</v>
      </c>
      <c r="G7">
        <v>926035</v>
      </c>
      <c r="H7">
        <v>546981</v>
      </c>
      <c r="I7">
        <v>5.54</v>
      </c>
      <c r="J7">
        <v>98.69</v>
      </c>
      <c r="K7">
        <v>1.25</v>
      </c>
      <c r="L7">
        <v>78.540000000000006</v>
      </c>
      <c r="M7">
        <v>46.39</v>
      </c>
    </row>
    <row r="8" spans="1:13" x14ac:dyDescent="0.25">
      <c r="A8" t="s">
        <v>27</v>
      </c>
      <c r="B8">
        <v>28724000</v>
      </c>
      <c r="C8">
        <v>1006052</v>
      </c>
      <c r="D8">
        <v>13577</v>
      </c>
      <c r="E8">
        <v>992159</v>
      </c>
      <c r="F8">
        <v>13709510</v>
      </c>
      <c r="G8">
        <v>14851682</v>
      </c>
      <c r="H8">
        <v>7343273</v>
      </c>
      <c r="I8">
        <v>3.5</v>
      </c>
      <c r="J8">
        <v>98.62</v>
      </c>
      <c r="K8">
        <v>1.35</v>
      </c>
      <c r="L8">
        <v>51.7</v>
      </c>
      <c r="M8">
        <v>25.56</v>
      </c>
    </row>
    <row r="9" spans="1:13" x14ac:dyDescent="0.25">
      <c r="A9" t="s">
        <v>28</v>
      </c>
      <c r="B9">
        <v>19814000</v>
      </c>
      <c r="C9">
        <v>1439870</v>
      </c>
      <c r="D9">
        <v>25091</v>
      </c>
      <c r="E9">
        <v>1414431</v>
      </c>
      <c r="F9">
        <v>29427753</v>
      </c>
      <c r="G9">
        <v>13055636</v>
      </c>
      <c r="H9">
        <v>7425404</v>
      </c>
      <c r="I9">
        <v>7.27</v>
      </c>
      <c r="J9">
        <v>98.23</v>
      </c>
      <c r="K9">
        <v>1.74</v>
      </c>
      <c r="L9">
        <v>65.89</v>
      </c>
      <c r="M9">
        <v>37.479999999999997</v>
      </c>
    </row>
    <row r="10" spans="1:13" x14ac:dyDescent="0.25">
      <c r="A10" t="s">
        <v>29</v>
      </c>
      <c r="B10">
        <v>959000</v>
      </c>
      <c r="C10">
        <v>10681</v>
      </c>
      <c r="D10">
        <v>4</v>
      </c>
      <c r="E10">
        <v>10644</v>
      </c>
      <c r="F10">
        <v>72410</v>
      </c>
      <c r="G10">
        <v>660753</v>
      </c>
      <c r="H10">
        <v>370255</v>
      </c>
      <c r="I10">
        <v>1.1100000000000001</v>
      </c>
      <c r="J10">
        <v>99.65</v>
      </c>
      <c r="K10">
        <v>0.04</v>
      </c>
      <c r="L10">
        <v>68.900000000000006</v>
      </c>
      <c r="M10">
        <v>38.61</v>
      </c>
    </row>
    <row r="11" spans="1:13" x14ac:dyDescent="0.25">
      <c r="A11" t="s">
        <v>30</v>
      </c>
      <c r="B11">
        <v>1540000</v>
      </c>
      <c r="C11">
        <v>178108</v>
      </c>
      <c r="D11">
        <v>3364</v>
      </c>
      <c r="E11">
        <v>174392</v>
      </c>
      <c r="F11">
        <v>1468399</v>
      </c>
      <c r="G11">
        <v>1262568</v>
      </c>
      <c r="H11">
        <v>911114</v>
      </c>
      <c r="I11">
        <v>11.57</v>
      </c>
      <c r="J11">
        <v>97.91</v>
      </c>
      <c r="K11">
        <v>1.89</v>
      </c>
      <c r="L11">
        <v>81.98</v>
      </c>
      <c r="M11">
        <v>59.16</v>
      </c>
    </row>
    <row r="12" spans="1:13" x14ac:dyDescent="0.25">
      <c r="A12" t="s">
        <v>31</v>
      </c>
      <c r="B12">
        <v>67936000</v>
      </c>
      <c r="C12">
        <v>826577</v>
      </c>
      <c r="D12">
        <v>10089</v>
      </c>
      <c r="E12">
        <v>816283</v>
      </c>
      <c r="F12">
        <v>30928063</v>
      </c>
      <c r="G12">
        <v>44735217</v>
      </c>
      <c r="H12">
        <v>25972387</v>
      </c>
      <c r="I12">
        <v>1.22</v>
      </c>
      <c r="J12">
        <v>98.75</v>
      </c>
      <c r="K12">
        <v>1.22</v>
      </c>
      <c r="L12">
        <v>65.849999999999994</v>
      </c>
      <c r="M12">
        <v>38.229999999999997</v>
      </c>
    </row>
    <row r="13" spans="1:13" x14ac:dyDescent="0.25">
      <c r="A13" t="s">
        <v>32</v>
      </c>
      <c r="B13">
        <v>7300000</v>
      </c>
      <c r="C13">
        <v>224106</v>
      </c>
      <c r="D13">
        <v>3738</v>
      </c>
      <c r="E13">
        <v>218410</v>
      </c>
      <c r="F13">
        <v>3685011</v>
      </c>
      <c r="G13">
        <v>5713695</v>
      </c>
      <c r="H13">
        <v>3443823</v>
      </c>
      <c r="I13">
        <v>3.07</v>
      </c>
      <c r="J13">
        <v>97.46</v>
      </c>
      <c r="K13">
        <v>1.67</v>
      </c>
      <c r="L13">
        <v>78.27</v>
      </c>
      <c r="M13">
        <v>47.18</v>
      </c>
    </row>
    <row r="14" spans="1:13" x14ac:dyDescent="0.25">
      <c r="A14" t="s">
        <v>33</v>
      </c>
      <c r="B14">
        <v>28672000</v>
      </c>
      <c r="C14">
        <v>771252</v>
      </c>
      <c r="D14">
        <v>10049</v>
      </c>
      <c r="E14">
        <v>761068</v>
      </c>
      <c r="F14">
        <v>13032504</v>
      </c>
      <c r="G14">
        <v>17772376</v>
      </c>
      <c r="H14">
        <v>8115463</v>
      </c>
      <c r="I14">
        <v>2.69</v>
      </c>
      <c r="J14">
        <v>98.68</v>
      </c>
      <c r="K14">
        <v>1.3</v>
      </c>
      <c r="L14">
        <v>61.99</v>
      </c>
      <c r="M14">
        <v>28.3</v>
      </c>
    </row>
    <row r="15" spans="1:13" x14ac:dyDescent="0.25">
      <c r="A15" t="s">
        <v>34</v>
      </c>
      <c r="B15">
        <v>37403000</v>
      </c>
      <c r="C15">
        <v>348764</v>
      </c>
      <c r="D15">
        <v>5138</v>
      </c>
      <c r="E15">
        <v>343518</v>
      </c>
      <c r="F15">
        <v>15985878</v>
      </c>
      <c r="G15">
        <v>14986646</v>
      </c>
      <c r="H15">
        <v>5585648</v>
      </c>
      <c r="I15">
        <v>0.93</v>
      </c>
      <c r="J15">
        <v>98.5</v>
      </c>
      <c r="K15">
        <v>1.47</v>
      </c>
      <c r="L15">
        <v>40.07</v>
      </c>
      <c r="M15">
        <v>14.93</v>
      </c>
    </row>
    <row r="16" spans="1:13" x14ac:dyDescent="0.25">
      <c r="A16" t="s">
        <v>35</v>
      </c>
      <c r="B16">
        <v>13203000</v>
      </c>
      <c r="C16">
        <v>332249</v>
      </c>
      <c r="D16">
        <v>4432</v>
      </c>
      <c r="E16">
        <v>326915</v>
      </c>
      <c r="F16">
        <v>16202346</v>
      </c>
      <c r="G16">
        <v>9511073</v>
      </c>
      <c r="H16">
        <v>5149471</v>
      </c>
      <c r="I16">
        <v>2.52</v>
      </c>
      <c r="J16">
        <v>98.39</v>
      </c>
      <c r="K16">
        <v>1.33</v>
      </c>
      <c r="L16">
        <v>72.040000000000006</v>
      </c>
      <c r="M16">
        <v>39</v>
      </c>
    </row>
    <row r="17" spans="1:13" x14ac:dyDescent="0.25">
      <c r="A17" t="s">
        <v>36</v>
      </c>
      <c r="B17">
        <v>65798000</v>
      </c>
      <c r="C17">
        <v>2988333</v>
      </c>
      <c r="D17">
        <v>38082</v>
      </c>
      <c r="E17">
        <v>2941578</v>
      </c>
      <c r="F17">
        <v>50873103</v>
      </c>
      <c r="G17">
        <v>42497761</v>
      </c>
      <c r="H17">
        <v>22858384</v>
      </c>
      <c r="I17">
        <v>4.54</v>
      </c>
      <c r="J17">
        <v>98.44</v>
      </c>
      <c r="K17">
        <v>1.27</v>
      </c>
      <c r="L17">
        <v>64.59</v>
      </c>
      <c r="M17">
        <v>34.74</v>
      </c>
    </row>
    <row r="18" spans="1:13" x14ac:dyDescent="0.25">
      <c r="A18" t="s">
        <v>37</v>
      </c>
      <c r="B18">
        <v>35125000</v>
      </c>
      <c r="C18">
        <v>4968657</v>
      </c>
      <c r="D18">
        <v>31681</v>
      </c>
      <c r="E18">
        <v>4857181</v>
      </c>
      <c r="F18">
        <v>37886378</v>
      </c>
      <c r="G18">
        <v>25306499</v>
      </c>
      <c r="H18">
        <v>13658343</v>
      </c>
      <c r="I18">
        <v>14.15</v>
      </c>
      <c r="J18">
        <v>97.76</v>
      </c>
      <c r="K18">
        <v>0.64</v>
      </c>
      <c r="L18">
        <v>72.05</v>
      </c>
      <c r="M18">
        <v>38.880000000000003</v>
      </c>
    </row>
    <row r="19" spans="1:13" x14ac:dyDescent="0.25">
      <c r="A19" t="s">
        <v>38</v>
      </c>
      <c r="B19">
        <v>293000</v>
      </c>
      <c r="C19">
        <v>20962</v>
      </c>
      <c r="D19">
        <v>208</v>
      </c>
      <c r="E19">
        <v>20687</v>
      </c>
      <c r="F19">
        <v>555568</v>
      </c>
      <c r="G19">
        <v>208798</v>
      </c>
      <c r="H19">
        <v>152280</v>
      </c>
      <c r="I19">
        <v>7.15</v>
      </c>
      <c r="J19">
        <v>98.69</v>
      </c>
      <c r="K19">
        <v>0.99</v>
      </c>
      <c r="L19">
        <v>71.260000000000005</v>
      </c>
      <c r="M19">
        <v>51.97</v>
      </c>
    </row>
    <row r="20" spans="1:13" x14ac:dyDescent="0.25">
      <c r="A20" t="s">
        <v>39</v>
      </c>
      <c r="B20">
        <v>68000</v>
      </c>
      <c r="C20">
        <v>10365</v>
      </c>
      <c r="D20">
        <v>51</v>
      </c>
      <c r="E20">
        <v>10270</v>
      </c>
      <c r="F20">
        <v>263541</v>
      </c>
      <c r="G20">
        <v>55129</v>
      </c>
      <c r="H20">
        <v>45951</v>
      </c>
      <c r="I20">
        <v>15.24</v>
      </c>
      <c r="J20">
        <v>99.08</v>
      </c>
      <c r="K20">
        <v>0.49</v>
      </c>
      <c r="L20">
        <v>81.069999999999993</v>
      </c>
      <c r="M20">
        <v>67.569999999999993</v>
      </c>
    </row>
    <row r="21" spans="1:13" x14ac:dyDescent="0.25">
      <c r="A21" t="s">
        <v>40</v>
      </c>
      <c r="B21">
        <v>122153000</v>
      </c>
      <c r="C21">
        <v>6611078</v>
      </c>
      <c r="D21">
        <v>140216</v>
      </c>
      <c r="E21">
        <v>6450585</v>
      </c>
      <c r="F21">
        <v>62667211</v>
      </c>
      <c r="G21">
        <v>67198794</v>
      </c>
      <c r="H21">
        <v>30975692</v>
      </c>
      <c r="I21">
        <v>5.41</v>
      </c>
      <c r="J21">
        <v>97.57</v>
      </c>
      <c r="K21">
        <v>2.12</v>
      </c>
      <c r="L21">
        <v>55.01</v>
      </c>
      <c r="M21">
        <v>25.36</v>
      </c>
    </row>
    <row r="22" spans="1:13" x14ac:dyDescent="0.25">
      <c r="A22" t="s">
        <v>41</v>
      </c>
      <c r="B22">
        <v>3224000</v>
      </c>
      <c r="C22">
        <v>83627</v>
      </c>
      <c r="D22">
        <v>1450</v>
      </c>
      <c r="E22">
        <v>81746</v>
      </c>
      <c r="F22">
        <v>1151665</v>
      </c>
      <c r="G22">
        <v>1103275</v>
      </c>
      <c r="H22">
        <v>641819</v>
      </c>
      <c r="I22">
        <v>2.59</v>
      </c>
      <c r="J22">
        <v>97.75</v>
      </c>
      <c r="K22">
        <v>1.73</v>
      </c>
      <c r="L22">
        <v>34.22</v>
      </c>
      <c r="M22">
        <v>19.91</v>
      </c>
    </row>
    <row r="23" spans="1:13" x14ac:dyDescent="0.25">
      <c r="A23" t="s">
        <v>42</v>
      </c>
      <c r="B23">
        <v>3103000</v>
      </c>
      <c r="C23">
        <v>123731</v>
      </c>
      <c r="D23">
        <v>1921</v>
      </c>
      <c r="E23">
        <v>121102</v>
      </c>
      <c r="F23">
        <v>1367673</v>
      </c>
      <c r="G23">
        <v>1249436</v>
      </c>
      <c r="H23">
        <v>719413</v>
      </c>
      <c r="I23">
        <v>3.99</v>
      </c>
      <c r="J23">
        <v>97.88</v>
      </c>
      <c r="K23">
        <v>1.55</v>
      </c>
      <c r="L23">
        <v>40.270000000000003</v>
      </c>
      <c r="M23">
        <v>23.18</v>
      </c>
    </row>
    <row r="24" spans="1:13" x14ac:dyDescent="0.25">
      <c r="A24" t="s">
        <v>43</v>
      </c>
      <c r="B24">
        <v>82232000</v>
      </c>
      <c r="C24">
        <v>792854</v>
      </c>
      <c r="D24">
        <v>10524</v>
      </c>
      <c r="E24">
        <v>782215</v>
      </c>
      <c r="F24">
        <v>20294225</v>
      </c>
      <c r="G24">
        <v>49911938</v>
      </c>
      <c r="H24">
        <v>20838045</v>
      </c>
      <c r="I24">
        <v>0.96</v>
      </c>
      <c r="J24">
        <v>98.66</v>
      </c>
      <c r="K24">
        <v>1.33</v>
      </c>
      <c r="L24">
        <v>60.7</v>
      </c>
      <c r="M24">
        <v>25.34</v>
      </c>
    </row>
    <row r="25" spans="1:13" x14ac:dyDescent="0.25">
      <c r="A25" t="s">
        <v>44</v>
      </c>
      <c r="B25">
        <v>1192000</v>
      </c>
      <c r="C25">
        <v>121359</v>
      </c>
      <c r="D25">
        <v>432</v>
      </c>
      <c r="E25">
        <v>114612</v>
      </c>
      <c r="F25">
        <v>1298444</v>
      </c>
      <c r="G25">
        <v>711597</v>
      </c>
      <c r="H25">
        <v>512029</v>
      </c>
      <c r="I25">
        <v>10.18</v>
      </c>
      <c r="J25">
        <v>94.44</v>
      </c>
      <c r="K25">
        <v>0.36</v>
      </c>
      <c r="L25">
        <v>59.7</v>
      </c>
      <c r="M25">
        <v>42.96</v>
      </c>
    </row>
    <row r="26" spans="1:13" x14ac:dyDescent="0.25">
      <c r="A26" t="s">
        <v>45</v>
      </c>
      <c r="B26">
        <v>2150000</v>
      </c>
      <c r="C26">
        <v>31842</v>
      </c>
      <c r="D26">
        <v>685</v>
      </c>
      <c r="E26">
        <v>29904</v>
      </c>
      <c r="F26">
        <v>395416</v>
      </c>
      <c r="G26">
        <v>709553</v>
      </c>
      <c r="H26">
        <v>490663</v>
      </c>
      <c r="I26">
        <v>1.48</v>
      </c>
      <c r="J26">
        <v>93.91</v>
      </c>
      <c r="K26">
        <v>2.15</v>
      </c>
      <c r="L26">
        <v>33</v>
      </c>
      <c r="M26">
        <v>22.82</v>
      </c>
    </row>
    <row r="27" spans="1:13" x14ac:dyDescent="0.25">
      <c r="A27" t="s">
        <v>46</v>
      </c>
      <c r="B27">
        <v>43671000</v>
      </c>
      <c r="C27">
        <v>1041457</v>
      </c>
      <c r="D27">
        <v>8386</v>
      </c>
      <c r="E27">
        <v>1029147</v>
      </c>
      <c r="F27">
        <v>21994343</v>
      </c>
      <c r="G27">
        <v>25736641</v>
      </c>
      <c r="H27">
        <v>11560912</v>
      </c>
      <c r="I27">
        <v>2.38</v>
      </c>
      <c r="J27">
        <v>98.82</v>
      </c>
      <c r="K27">
        <v>0.81</v>
      </c>
      <c r="L27">
        <v>58.93</v>
      </c>
      <c r="M27">
        <v>26.47</v>
      </c>
    </row>
    <row r="28" spans="1:13" x14ac:dyDescent="0.25">
      <c r="A28" t="s">
        <v>47</v>
      </c>
      <c r="B28">
        <v>29859000</v>
      </c>
      <c r="C28">
        <v>602401</v>
      </c>
      <c r="D28">
        <v>16559</v>
      </c>
      <c r="E28">
        <v>585591</v>
      </c>
      <c r="F28">
        <v>15429415</v>
      </c>
      <c r="G28">
        <v>15942714</v>
      </c>
      <c r="H28">
        <v>6238973</v>
      </c>
      <c r="I28">
        <v>2.02</v>
      </c>
      <c r="J28">
        <v>97.21</v>
      </c>
      <c r="K28">
        <v>2.75</v>
      </c>
      <c r="L28">
        <v>53.39</v>
      </c>
      <c r="M28">
        <v>20.89</v>
      </c>
    </row>
    <row r="29" spans="1:13" x14ac:dyDescent="0.25">
      <c r="A29" t="s">
        <v>48</v>
      </c>
      <c r="B29">
        <v>1504000</v>
      </c>
      <c r="C29">
        <v>128013</v>
      </c>
      <c r="D29">
        <v>1857</v>
      </c>
      <c r="E29">
        <v>125726</v>
      </c>
      <c r="F29">
        <v>1919060</v>
      </c>
      <c r="G29">
        <v>733922</v>
      </c>
      <c r="H29">
        <v>404355</v>
      </c>
      <c r="I29">
        <v>8.51</v>
      </c>
      <c r="J29">
        <v>98.21</v>
      </c>
      <c r="K29">
        <v>1.45</v>
      </c>
      <c r="L29">
        <v>48.8</v>
      </c>
      <c r="M29">
        <v>26.89</v>
      </c>
    </row>
    <row r="30" spans="1:13" x14ac:dyDescent="0.25">
      <c r="A30" t="s">
        <v>49</v>
      </c>
      <c r="B30">
        <v>77264000</v>
      </c>
      <c r="C30">
        <v>954429</v>
      </c>
      <c r="D30">
        <v>8954</v>
      </c>
      <c r="E30">
        <v>945443</v>
      </c>
      <c r="F30">
        <v>14807752</v>
      </c>
      <c r="G30">
        <v>42544909</v>
      </c>
      <c r="H30">
        <v>20097635</v>
      </c>
      <c r="I30">
        <v>1.24</v>
      </c>
      <c r="J30">
        <v>99.06</v>
      </c>
      <c r="K30">
        <v>0.94</v>
      </c>
      <c r="L30">
        <v>55.06</v>
      </c>
      <c r="M30">
        <v>26.01</v>
      </c>
    </row>
    <row r="31" spans="1:13" x14ac:dyDescent="0.25">
      <c r="A31" t="s">
        <v>50</v>
      </c>
      <c r="B31">
        <v>664000</v>
      </c>
      <c r="C31">
        <v>31979</v>
      </c>
      <c r="D31">
        <v>396</v>
      </c>
      <c r="E31">
        <v>31063</v>
      </c>
      <c r="F31">
        <v>261343</v>
      </c>
      <c r="G31">
        <v>521763</v>
      </c>
      <c r="H31">
        <v>451509</v>
      </c>
      <c r="I31">
        <v>4.82</v>
      </c>
      <c r="J31">
        <v>97.14</v>
      </c>
      <c r="K31">
        <v>1.24</v>
      </c>
      <c r="L31">
        <v>78.58</v>
      </c>
      <c r="M31">
        <v>68</v>
      </c>
    </row>
    <row r="32" spans="1:13" x14ac:dyDescent="0.25">
      <c r="A32" t="s">
        <v>51</v>
      </c>
      <c r="B32">
        <v>37220000</v>
      </c>
      <c r="C32">
        <v>671463</v>
      </c>
      <c r="D32">
        <v>3956</v>
      </c>
      <c r="E32">
        <v>663498</v>
      </c>
      <c r="F32">
        <v>27569831</v>
      </c>
      <c r="G32">
        <v>22498559</v>
      </c>
      <c r="H32">
        <v>9772398</v>
      </c>
      <c r="I32">
        <v>1.8</v>
      </c>
      <c r="J32">
        <v>98.81</v>
      </c>
      <c r="K32">
        <v>0.59</v>
      </c>
      <c r="L32">
        <v>60.45</v>
      </c>
      <c r="M32">
        <v>26.26</v>
      </c>
    </row>
    <row r="33" spans="1:13" x14ac:dyDescent="0.25">
      <c r="A33" t="s">
        <v>52</v>
      </c>
      <c r="B33">
        <v>75695000</v>
      </c>
      <c r="C33">
        <v>2702623</v>
      </c>
      <c r="D33">
        <v>36116</v>
      </c>
      <c r="E33">
        <v>2655015</v>
      </c>
      <c r="F33">
        <v>51159242</v>
      </c>
      <c r="G33">
        <v>41279432</v>
      </c>
      <c r="H33">
        <v>17619141</v>
      </c>
      <c r="I33">
        <v>3.57</v>
      </c>
      <c r="J33">
        <v>98.24</v>
      </c>
      <c r="K33">
        <v>1.34</v>
      </c>
      <c r="L33">
        <v>54.53</v>
      </c>
      <c r="M33">
        <v>23.28</v>
      </c>
    </row>
    <row r="34" spans="1:13" x14ac:dyDescent="0.25">
      <c r="A34" t="s">
        <v>53</v>
      </c>
      <c r="B34">
        <v>3992000</v>
      </c>
      <c r="C34">
        <v>84468</v>
      </c>
      <c r="D34">
        <v>813</v>
      </c>
      <c r="E34">
        <v>83466</v>
      </c>
      <c r="F34">
        <v>1983127</v>
      </c>
      <c r="G34">
        <v>2508477</v>
      </c>
      <c r="H34">
        <v>1621329</v>
      </c>
      <c r="I34">
        <v>2.12</v>
      </c>
      <c r="J34">
        <v>98.81</v>
      </c>
      <c r="K34">
        <v>0.96</v>
      </c>
      <c r="L34">
        <v>62.84</v>
      </c>
      <c r="M34">
        <v>40.61</v>
      </c>
    </row>
    <row r="35" spans="1:13" x14ac:dyDescent="0.25">
      <c r="A35" t="s">
        <v>54</v>
      </c>
      <c r="B35">
        <v>224979000</v>
      </c>
      <c r="C35">
        <v>1710158</v>
      </c>
      <c r="D35">
        <v>22900</v>
      </c>
      <c r="E35">
        <v>1687151</v>
      </c>
      <c r="F35">
        <v>83635222</v>
      </c>
      <c r="G35">
        <v>98178865</v>
      </c>
      <c r="H35">
        <v>32681895</v>
      </c>
      <c r="I35">
        <v>0.76</v>
      </c>
      <c r="J35">
        <v>98.65</v>
      </c>
      <c r="K35">
        <v>1.34</v>
      </c>
      <c r="L35">
        <v>43.64</v>
      </c>
      <c r="M35">
        <v>14.53</v>
      </c>
    </row>
    <row r="36" spans="1:13" x14ac:dyDescent="0.25">
      <c r="A36" t="s">
        <v>55</v>
      </c>
      <c r="B36">
        <v>11141000</v>
      </c>
      <c r="C36">
        <v>343896</v>
      </c>
      <c r="D36">
        <v>7400</v>
      </c>
      <c r="E36">
        <v>330195</v>
      </c>
      <c r="F36">
        <v>7781148</v>
      </c>
      <c r="G36">
        <v>7478017</v>
      </c>
      <c r="H36">
        <v>3898342</v>
      </c>
      <c r="I36">
        <v>3.09</v>
      </c>
      <c r="J36">
        <v>96.02</v>
      </c>
      <c r="K36">
        <v>2.15</v>
      </c>
      <c r="L36">
        <v>67.12</v>
      </c>
      <c r="M36">
        <v>34.99</v>
      </c>
    </row>
    <row r="37" spans="1:13" x14ac:dyDescent="0.25">
      <c r="A37" t="s">
        <v>56</v>
      </c>
      <c r="B37">
        <v>96906000</v>
      </c>
      <c r="C37">
        <v>1592908</v>
      </c>
      <c r="D37">
        <v>19141</v>
      </c>
      <c r="E37">
        <v>1565471</v>
      </c>
      <c r="F37">
        <v>19228303</v>
      </c>
      <c r="G37">
        <v>56192166</v>
      </c>
      <c r="H37">
        <v>21559747</v>
      </c>
      <c r="I37">
        <v>1.64</v>
      </c>
      <c r="J37">
        <v>98.28</v>
      </c>
      <c r="K37">
        <v>1.2</v>
      </c>
      <c r="L37">
        <v>57.99</v>
      </c>
      <c r="M37">
        <v>22.25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9B6C-3A8C-428C-B3C2-AC1CF33E38E1}">
  <dimension ref="A3:F66"/>
  <sheetViews>
    <sheetView topLeftCell="C1" workbookViewId="0">
      <selection sqref="A1:G109"/>
    </sheetView>
  </sheetViews>
  <sheetFormatPr defaultRowHeight="15" x14ac:dyDescent="0.25"/>
  <cols>
    <col min="1" max="1" width="7.5703125" bestFit="1" customWidth="1"/>
    <col min="2" max="2" width="20.28515625" bestFit="1" customWidth="1"/>
    <col min="3" max="3" width="11.140625" bestFit="1" customWidth="1"/>
    <col min="4" max="4" width="8.28515625" bestFit="1" customWidth="1"/>
    <col min="5" max="5" width="26" bestFit="1" customWidth="1"/>
    <col min="6" max="6" width="29.28515625" bestFit="1" customWidth="1"/>
  </cols>
  <sheetData>
    <row r="3" spans="1:6" x14ac:dyDescent="0.25">
      <c r="A3" t="s">
        <v>230</v>
      </c>
      <c r="B3" t="s">
        <v>231</v>
      </c>
      <c r="C3" t="s">
        <v>232</v>
      </c>
      <c r="D3" t="s">
        <v>233</v>
      </c>
      <c r="E3" t="s">
        <v>234</v>
      </c>
      <c r="F3" t="s">
        <v>235</v>
      </c>
    </row>
    <row r="4" spans="1:6" x14ac:dyDescent="0.25">
      <c r="A4" t="s">
        <v>44</v>
      </c>
      <c r="B4">
        <v>10.18</v>
      </c>
      <c r="C4">
        <v>94.44</v>
      </c>
      <c r="D4">
        <v>0.36</v>
      </c>
      <c r="E4">
        <v>59.7</v>
      </c>
      <c r="F4">
        <v>42.96</v>
      </c>
    </row>
    <row r="30" spans="1:6" x14ac:dyDescent="0.25">
      <c r="A30" t="s">
        <v>230</v>
      </c>
      <c r="B30" t="s">
        <v>231</v>
      </c>
      <c r="C30" t="s">
        <v>232</v>
      </c>
      <c r="D30" t="s">
        <v>233</v>
      </c>
      <c r="E30" t="s">
        <v>234</v>
      </c>
      <c r="F30" t="s">
        <v>235</v>
      </c>
    </row>
    <row r="31" spans="1:6" x14ac:dyDescent="0.25">
      <c r="A31" t="s">
        <v>9</v>
      </c>
      <c r="B31">
        <v>1.93</v>
      </c>
      <c r="C31">
        <v>98.26</v>
      </c>
      <c r="D31">
        <v>1.69</v>
      </c>
      <c r="E31">
        <v>74.06</v>
      </c>
      <c r="F31">
        <v>50.42</v>
      </c>
    </row>
    <row r="32" spans="1:6" x14ac:dyDescent="0.25">
      <c r="A32" t="s">
        <v>22</v>
      </c>
      <c r="B32">
        <v>3.96</v>
      </c>
      <c r="C32">
        <v>99.09</v>
      </c>
      <c r="D32">
        <v>0.7</v>
      </c>
      <c r="E32">
        <v>63.15</v>
      </c>
      <c r="F32">
        <v>39.020000000000003</v>
      </c>
    </row>
    <row r="33" spans="1:6" x14ac:dyDescent="0.25">
      <c r="A33" t="s">
        <v>23</v>
      </c>
      <c r="B33">
        <v>3.67</v>
      </c>
      <c r="C33">
        <v>99.31</v>
      </c>
      <c r="D33">
        <v>0.51</v>
      </c>
      <c r="E33">
        <v>51.32</v>
      </c>
      <c r="F33">
        <v>35.54</v>
      </c>
    </row>
    <row r="34" spans="1:6" x14ac:dyDescent="0.25">
      <c r="A34" t="s">
        <v>24</v>
      </c>
      <c r="B34">
        <v>1.78</v>
      </c>
      <c r="C34">
        <v>98.42</v>
      </c>
      <c r="D34">
        <v>0.98</v>
      </c>
      <c r="E34">
        <v>58.82</v>
      </c>
      <c r="F34">
        <v>23.53</v>
      </c>
    </row>
    <row r="35" spans="1:6" x14ac:dyDescent="0.25">
      <c r="A35" t="s">
        <v>25</v>
      </c>
      <c r="B35">
        <v>0.61</v>
      </c>
      <c r="C35">
        <v>98.66</v>
      </c>
      <c r="D35">
        <v>1.33</v>
      </c>
      <c r="E35">
        <v>41.73</v>
      </c>
      <c r="F35">
        <v>15.35</v>
      </c>
    </row>
    <row r="36" spans="1:6" x14ac:dyDescent="0.25">
      <c r="A36" t="s">
        <v>26</v>
      </c>
      <c r="B36">
        <v>5.54</v>
      </c>
      <c r="C36">
        <v>98.69</v>
      </c>
      <c r="D36">
        <v>1.25</v>
      </c>
      <c r="E36">
        <v>78.540000000000006</v>
      </c>
      <c r="F36">
        <v>46.39</v>
      </c>
    </row>
    <row r="37" spans="1:6" x14ac:dyDescent="0.25">
      <c r="A37" t="s">
        <v>27</v>
      </c>
      <c r="B37">
        <v>3.5</v>
      </c>
      <c r="C37">
        <v>98.62</v>
      </c>
      <c r="D37">
        <v>1.35</v>
      </c>
      <c r="E37">
        <v>51.7</v>
      </c>
      <c r="F37">
        <v>25.56</v>
      </c>
    </row>
    <row r="38" spans="1:6" x14ac:dyDescent="0.25">
      <c r="A38" t="s">
        <v>28</v>
      </c>
      <c r="B38">
        <v>7.27</v>
      </c>
      <c r="C38">
        <v>98.23</v>
      </c>
      <c r="D38">
        <v>1.74</v>
      </c>
      <c r="E38">
        <v>65.89</v>
      </c>
      <c r="F38">
        <v>37.479999999999997</v>
      </c>
    </row>
    <row r="39" spans="1:6" x14ac:dyDescent="0.25">
      <c r="A39" t="s">
        <v>29</v>
      </c>
      <c r="B39">
        <v>1.1100000000000001</v>
      </c>
      <c r="C39">
        <v>99.65</v>
      </c>
      <c r="D39">
        <v>0.04</v>
      </c>
      <c r="E39">
        <v>68.900000000000006</v>
      </c>
      <c r="F39">
        <v>38.61</v>
      </c>
    </row>
    <row r="40" spans="1:6" x14ac:dyDescent="0.25">
      <c r="A40" t="s">
        <v>30</v>
      </c>
      <c r="B40">
        <v>11.57</v>
      </c>
      <c r="C40">
        <v>97.91</v>
      </c>
      <c r="D40">
        <v>1.89</v>
      </c>
      <c r="E40">
        <v>81.98</v>
      </c>
      <c r="F40">
        <v>59.16</v>
      </c>
    </row>
    <row r="41" spans="1:6" x14ac:dyDescent="0.25">
      <c r="A41" t="s">
        <v>31</v>
      </c>
      <c r="B41">
        <v>1.22</v>
      </c>
      <c r="C41">
        <v>98.75</v>
      </c>
      <c r="D41">
        <v>1.22</v>
      </c>
      <c r="E41">
        <v>65.849999999999994</v>
      </c>
      <c r="F41">
        <v>38.229999999999997</v>
      </c>
    </row>
    <row r="42" spans="1:6" x14ac:dyDescent="0.25">
      <c r="A42" t="s">
        <v>32</v>
      </c>
      <c r="B42">
        <v>3.07</v>
      </c>
      <c r="C42">
        <v>97.46</v>
      </c>
      <c r="D42">
        <v>1.67</v>
      </c>
      <c r="E42">
        <v>78.27</v>
      </c>
      <c r="F42">
        <v>47.18</v>
      </c>
    </row>
    <row r="43" spans="1:6" x14ac:dyDescent="0.25">
      <c r="A43" t="s">
        <v>33</v>
      </c>
      <c r="B43">
        <v>2.69</v>
      </c>
      <c r="C43">
        <v>98.68</v>
      </c>
      <c r="D43">
        <v>1.3</v>
      </c>
      <c r="E43">
        <v>61.99</v>
      </c>
      <c r="F43">
        <v>28.3</v>
      </c>
    </row>
    <row r="44" spans="1:6" x14ac:dyDescent="0.25">
      <c r="A44" t="s">
        <v>34</v>
      </c>
      <c r="B44">
        <v>0.93</v>
      </c>
      <c r="C44">
        <v>98.5</v>
      </c>
      <c r="D44">
        <v>1.47</v>
      </c>
      <c r="E44">
        <v>40.07</v>
      </c>
      <c r="F44">
        <v>14.93</v>
      </c>
    </row>
    <row r="45" spans="1:6" x14ac:dyDescent="0.25">
      <c r="A45" t="s">
        <v>35</v>
      </c>
      <c r="B45">
        <v>2.52</v>
      </c>
      <c r="C45">
        <v>98.39</v>
      </c>
      <c r="D45">
        <v>1.33</v>
      </c>
      <c r="E45">
        <v>72.040000000000006</v>
      </c>
      <c r="F45">
        <v>39</v>
      </c>
    </row>
    <row r="46" spans="1:6" x14ac:dyDescent="0.25">
      <c r="A46" t="s">
        <v>36</v>
      </c>
      <c r="B46">
        <v>4.54</v>
      </c>
      <c r="C46">
        <v>98.44</v>
      </c>
      <c r="D46">
        <v>1.27</v>
      </c>
      <c r="E46">
        <v>64.59</v>
      </c>
      <c r="F46">
        <v>34.74</v>
      </c>
    </row>
    <row r="47" spans="1:6" x14ac:dyDescent="0.25">
      <c r="A47" t="s">
        <v>37</v>
      </c>
      <c r="B47">
        <v>14.15</v>
      </c>
      <c r="C47">
        <v>97.76</v>
      </c>
      <c r="D47">
        <v>0.64</v>
      </c>
      <c r="E47">
        <v>72.05</v>
      </c>
      <c r="F47">
        <v>38.880000000000003</v>
      </c>
    </row>
    <row r="48" spans="1:6" x14ac:dyDescent="0.25">
      <c r="A48" t="s">
        <v>38</v>
      </c>
      <c r="B48">
        <v>7.15</v>
      </c>
      <c r="C48">
        <v>98.69</v>
      </c>
      <c r="D48">
        <v>0.99</v>
      </c>
      <c r="E48">
        <v>71.260000000000005</v>
      </c>
      <c r="F48">
        <v>51.97</v>
      </c>
    </row>
    <row r="49" spans="1:6" x14ac:dyDescent="0.25">
      <c r="A49" t="s">
        <v>39</v>
      </c>
      <c r="B49">
        <v>15.24</v>
      </c>
      <c r="C49">
        <v>99.08</v>
      </c>
      <c r="D49">
        <v>0.49</v>
      </c>
      <c r="E49">
        <v>81.069999999999993</v>
      </c>
      <c r="F49">
        <v>67.569999999999993</v>
      </c>
    </row>
    <row r="50" spans="1:6" x14ac:dyDescent="0.25">
      <c r="A50" t="s">
        <v>40</v>
      </c>
      <c r="B50">
        <v>5.41</v>
      </c>
      <c r="C50">
        <v>97.57</v>
      </c>
      <c r="D50">
        <v>2.12</v>
      </c>
      <c r="E50">
        <v>55.01</v>
      </c>
      <c r="F50">
        <v>25.36</v>
      </c>
    </row>
    <row r="51" spans="1:6" x14ac:dyDescent="0.25">
      <c r="A51" t="s">
        <v>41</v>
      </c>
      <c r="B51">
        <v>2.59</v>
      </c>
      <c r="C51">
        <v>97.75</v>
      </c>
      <c r="D51">
        <v>1.73</v>
      </c>
      <c r="E51">
        <v>34.22</v>
      </c>
      <c r="F51">
        <v>19.91</v>
      </c>
    </row>
    <row r="52" spans="1:6" x14ac:dyDescent="0.25">
      <c r="A52" t="s">
        <v>42</v>
      </c>
      <c r="B52">
        <v>3.99</v>
      </c>
      <c r="C52">
        <v>97.88</v>
      </c>
      <c r="D52">
        <v>1.55</v>
      </c>
      <c r="E52">
        <v>40.270000000000003</v>
      </c>
      <c r="F52">
        <v>23.18</v>
      </c>
    </row>
    <row r="53" spans="1:6" x14ac:dyDescent="0.25">
      <c r="A53" t="s">
        <v>43</v>
      </c>
      <c r="B53">
        <v>0.96</v>
      </c>
      <c r="C53">
        <v>98.66</v>
      </c>
      <c r="D53">
        <v>1.33</v>
      </c>
      <c r="E53">
        <v>60.7</v>
      </c>
      <c r="F53">
        <v>25.34</v>
      </c>
    </row>
    <row r="54" spans="1:6" x14ac:dyDescent="0.25">
      <c r="A54" t="s">
        <v>44</v>
      </c>
      <c r="B54">
        <v>10.18</v>
      </c>
      <c r="C54">
        <v>94.44</v>
      </c>
      <c r="D54">
        <v>0.36</v>
      </c>
      <c r="E54">
        <v>59.7</v>
      </c>
      <c r="F54">
        <v>42.96</v>
      </c>
    </row>
    <row r="55" spans="1:6" x14ac:dyDescent="0.25">
      <c r="A55" t="s">
        <v>45</v>
      </c>
      <c r="B55">
        <v>1.48</v>
      </c>
      <c r="C55">
        <v>93.91</v>
      </c>
      <c r="D55">
        <v>2.15</v>
      </c>
      <c r="E55">
        <v>33</v>
      </c>
      <c r="F55">
        <v>22.82</v>
      </c>
    </row>
    <row r="56" spans="1:6" x14ac:dyDescent="0.25">
      <c r="A56" t="s">
        <v>46</v>
      </c>
      <c r="B56">
        <v>2.38</v>
      </c>
      <c r="C56">
        <v>98.82</v>
      </c>
      <c r="D56">
        <v>0.81</v>
      </c>
      <c r="E56">
        <v>58.93</v>
      </c>
      <c r="F56">
        <v>26.47</v>
      </c>
    </row>
    <row r="57" spans="1:6" x14ac:dyDescent="0.25">
      <c r="A57" t="s">
        <v>47</v>
      </c>
      <c r="B57">
        <v>2.02</v>
      </c>
      <c r="C57">
        <v>97.21</v>
      </c>
      <c r="D57">
        <v>2.75</v>
      </c>
      <c r="E57">
        <v>53.39</v>
      </c>
      <c r="F57">
        <v>20.89</v>
      </c>
    </row>
    <row r="58" spans="1:6" x14ac:dyDescent="0.25">
      <c r="A58" t="s">
        <v>48</v>
      </c>
      <c r="B58">
        <v>8.51</v>
      </c>
      <c r="C58">
        <v>98.21</v>
      </c>
      <c r="D58">
        <v>1.45</v>
      </c>
      <c r="E58">
        <v>48.8</v>
      </c>
      <c r="F58">
        <v>26.89</v>
      </c>
    </row>
    <row r="59" spans="1:6" x14ac:dyDescent="0.25">
      <c r="A59" t="s">
        <v>49</v>
      </c>
      <c r="B59">
        <v>1.24</v>
      </c>
      <c r="C59">
        <v>99.06</v>
      </c>
      <c r="D59">
        <v>0.94</v>
      </c>
      <c r="E59">
        <v>55.06</v>
      </c>
      <c r="F59">
        <v>26.01</v>
      </c>
    </row>
    <row r="60" spans="1:6" x14ac:dyDescent="0.25">
      <c r="A60" t="s">
        <v>50</v>
      </c>
      <c r="B60">
        <v>4.82</v>
      </c>
      <c r="C60">
        <v>97.14</v>
      </c>
      <c r="D60">
        <v>1.24</v>
      </c>
      <c r="E60">
        <v>78.58</v>
      </c>
      <c r="F60">
        <v>68</v>
      </c>
    </row>
    <row r="61" spans="1:6" x14ac:dyDescent="0.25">
      <c r="A61" t="s">
        <v>51</v>
      </c>
      <c r="B61">
        <v>1.8</v>
      </c>
      <c r="C61">
        <v>98.81</v>
      </c>
      <c r="D61">
        <v>0.59</v>
      </c>
      <c r="E61">
        <v>60.45</v>
      </c>
      <c r="F61">
        <v>26.26</v>
      </c>
    </row>
    <row r="62" spans="1:6" x14ac:dyDescent="0.25">
      <c r="A62" t="s">
        <v>52</v>
      </c>
      <c r="B62">
        <v>3.57</v>
      </c>
      <c r="C62">
        <v>98.24</v>
      </c>
      <c r="D62">
        <v>1.34</v>
      </c>
      <c r="E62">
        <v>54.53</v>
      </c>
      <c r="F62">
        <v>23.28</v>
      </c>
    </row>
    <row r="63" spans="1:6" x14ac:dyDescent="0.25">
      <c r="A63" t="s">
        <v>53</v>
      </c>
      <c r="B63">
        <v>2.12</v>
      </c>
      <c r="C63">
        <v>98.81</v>
      </c>
      <c r="D63">
        <v>0.96</v>
      </c>
      <c r="E63">
        <v>62.84</v>
      </c>
      <c r="F63">
        <v>40.61</v>
      </c>
    </row>
    <row r="64" spans="1:6" x14ac:dyDescent="0.25">
      <c r="A64" t="s">
        <v>54</v>
      </c>
      <c r="B64">
        <v>0.76</v>
      </c>
      <c r="C64">
        <v>98.65</v>
      </c>
      <c r="D64">
        <v>1.34</v>
      </c>
      <c r="E64">
        <v>43.64</v>
      </c>
      <c r="F64">
        <v>14.53</v>
      </c>
    </row>
    <row r="65" spans="1:6" x14ac:dyDescent="0.25">
      <c r="A65" t="s">
        <v>55</v>
      </c>
      <c r="B65">
        <v>3.09</v>
      </c>
      <c r="C65">
        <v>96.02</v>
      </c>
      <c r="D65">
        <v>2.15</v>
      </c>
      <c r="E65">
        <v>67.12</v>
      </c>
      <c r="F65">
        <v>34.99</v>
      </c>
    </row>
    <row r="66" spans="1:6" x14ac:dyDescent="0.25">
      <c r="A66" t="s">
        <v>56</v>
      </c>
      <c r="B66">
        <v>1.64</v>
      </c>
      <c r="C66">
        <v>98.28</v>
      </c>
      <c r="D66">
        <v>1.2</v>
      </c>
      <c r="E66">
        <v>57.99</v>
      </c>
      <c r="F66">
        <v>22.25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98FC-F972-4DEF-949A-00145983C7FC}">
  <dimension ref="A1:D37"/>
  <sheetViews>
    <sheetView workbookViewId="0">
      <selection sqref="A1:G109"/>
    </sheetView>
  </sheetViews>
  <sheetFormatPr defaultRowHeight="15" x14ac:dyDescent="0.25"/>
  <cols>
    <col min="1" max="1" width="38.140625" customWidth="1"/>
    <col min="2" max="2" width="17.42578125" customWidth="1"/>
    <col min="3" max="3" width="16.28515625" customWidth="1"/>
    <col min="4" max="4" width="14.28515625" customWidth="1"/>
  </cols>
  <sheetData>
    <row r="1" spans="1:4" x14ac:dyDescent="0.25">
      <c r="A1" t="s">
        <v>230</v>
      </c>
      <c r="B1" t="s">
        <v>236</v>
      </c>
      <c r="C1" t="s">
        <v>237</v>
      </c>
      <c r="D1" t="s">
        <v>238</v>
      </c>
    </row>
    <row r="2" spans="1:4" x14ac:dyDescent="0.25">
      <c r="A2" t="s">
        <v>63</v>
      </c>
      <c r="B2" t="s">
        <v>9</v>
      </c>
      <c r="C2">
        <v>3</v>
      </c>
      <c r="D2">
        <v>10640</v>
      </c>
    </row>
    <row r="3" spans="1:4" x14ac:dyDescent="0.25">
      <c r="A3" t="s">
        <v>64</v>
      </c>
      <c r="B3" t="s">
        <v>22</v>
      </c>
      <c r="C3">
        <v>2873</v>
      </c>
      <c r="D3">
        <v>1887005</v>
      </c>
    </row>
    <row r="4" spans="1:4" x14ac:dyDescent="0.25">
      <c r="A4" t="s">
        <v>65</v>
      </c>
      <c r="B4" t="s">
        <v>23</v>
      </c>
      <c r="C4">
        <v>66</v>
      </c>
      <c r="D4">
        <v>23647</v>
      </c>
    </row>
    <row r="5" spans="1:4" x14ac:dyDescent="0.25">
      <c r="A5" t="s">
        <v>66</v>
      </c>
      <c r="B5" t="s">
        <v>24</v>
      </c>
      <c r="C5">
        <v>2056</v>
      </c>
      <c r="D5">
        <v>849889</v>
      </c>
    </row>
    <row r="6" spans="1:4" x14ac:dyDescent="0.25">
      <c r="A6" t="s">
        <v>67</v>
      </c>
      <c r="B6" t="s">
        <v>25</v>
      </c>
      <c r="C6">
        <v>40</v>
      </c>
      <c r="D6">
        <v>2144970</v>
      </c>
    </row>
    <row r="7" spans="1:4" x14ac:dyDescent="0.25">
      <c r="A7" t="s">
        <v>68</v>
      </c>
      <c r="B7" t="s">
        <v>26</v>
      </c>
      <c r="C7">
        <v>28</v>
      </c>
      <c r="D7">
        <v>21641</v>
      </c>
    </row>
    <row r="8" spans="1:4" x14ac:dyDescent="0.25">
      <c r="A8" t="s">
        <v>69</v>
      </c>
      <c r="B8" t="s">
        <v>27</v>
      </c>
      <c r="C8">
        <v>205</v>
      </c>
      <c r="D8">
        <v>604260</v>
      </c>
    </row>
    <row r="9" spans="1:4" x14ac:dyDescent="0.25">
      <c r="A9" t="s">
        <v>71</v>
      </c>
      <c r="B9" t="s">
        <v>28</v>
      </c>
      <c r="C9">
        <v>267</v>
      </c>
      <c r="D9">
        <v>269146</v>
      </c>
    </row>
    <row r="10" spans="1:4" x14ac:dyDescent="0.25">
      <c r="A10" t="s">
        <v>70</v>
      </c>
      <c r="B10" t="s">
        <v>29</v>
      </c>
      <c r="C10">
        <v>0</v>
      </c>
      <c r="D10">
        <v>14244</v>
      </c>
    </row>
    <row r="11" spans="1:4" x14ac:dyDescent="0.25">
      <c r="A11" t="s">
        <v>72</v>
      </c>
      <c r="B11" t="s">
        <v>30</v>
      </c>
      <c r="C11">
        <v>222</v>
      </c>
      <c r="D11">
        <v>46494</v>
      </c>
    </row>
    <row r="12" spans="1:4" x14ac:dyDescent="0.25">
      <c r="A12" t="s">
        <v>73</v>
      </c>
      <c r="B12" t="s">
        <v>31</v>
      </c>
      <c r="C12">
        <v>159</v>
      </c>
      <c r="D12">
        <v>1660382</v>
      </c>
    </row>
    <row r="13" spans="1:4" x14ac:dyDescent="0.25">
      <c r="A13" t="s">
        <v>75</v>
      </c>
      <c r="B13" t="s">
        <v>32</v>
      </c>
      <c r="C13">
        <v>1537</v>
      </c>
      <c r="D13">
        <v>234011</v>
      </c>
    </row>
    <row r="14" spans="1:4" x14ac:dyDescent="0.25">
      <c r="A14" t="s">
        <v>74</v>
      </c>
      <c r="B14" t="s">
        <v>33</v>
      </c>
      <c r="C14">
        <v>95</v>
      </c>
      <c r="D14">
        <v>368141</v>
      </c>
    </row>
    <row r="15" spans="1:4" x14ac:dyDescent="0.25">
      <c r="A15" t="s">
        <v>77</v>
      </c>
      <c r="B15" t="s">
        <v>34</v>
      </c>
      <c r="C15">
        <v>137</v>
      </c>
      <c r="D15">
        <v>428313</v>
      </c>
    </row>
    <row r="16" spans="1:4" x14ac:dyDescent="0.25">
      <c r="A16" t="s">
        <v>76</v>
      </c>
      <c r="B16" t="s">
        <v>35</v>
      </c>
      <c r="C16">
        <v>611</v>
      </c>
      <c r="D16">
        <v>414843</v>
      </c>
    </row>
    <row r="17" spans="1:4" x14ac:dyDescent="0.25">
      <c r="A17" t="s">
        <v>78</v>
      </c>
      <c r="B17" t="s">
        <v>36</v>
      </c>
      <c r="C17">
        <v>2347</v>
      </c>
      <c r="D17">
        <v>1373861</v>
      </c>
    </row>
    <row r="18" spans="1:4" x14ac:dyDescent="0.25">
      <c r="A18" t="s">
        <v>79</v>
      </c>
      <c r="B18" t="s">
        <v>37</v>
      </c>
      <c r="C18">
        <v>53326</v>
      </c>
      <c r="D18">
        <v>792534</v>
      </c>
    </row>
    <row r="19" spans="1:4" x14ac:dyDescent="0.25">
      <c r="A19" t="s">
        <v>80</v>
      </c>
      <c r="B19" t="s">
        <v>38</v>
      </c>
      <c r="C19">
        <v>58</v>
      </c>
      <c r="D19">
        <v>1532</v>
      </c>
    </row>
    <row r="20" spans="1:4" x14ac:dyDescent="0.25">
      <c r="A20" t="s">
        <v>81</v>
      </c>
      <c r="B20" t="s">
        <v>39</v>
      </c>
      <c r="C20">
        <v>0</v>
      </c>
      <c r="D20">
        <v>796</v>
      </c>
    </row>
    <row r="21" spans="1:4" x14ac:dyDescent="0.25">
      <c r="A21" t="s">
        <v>83</v>
      </c>
      <c r="B21" t="s">
        <v>40</v>
      </c>
      <c r="C21">
        <v>8117</v>
      </c>
      <c r="D21">
        <v>1282938</v>
      </c>
    </row>
    <row r="22" spans="1:4" x14ac:dyDescent="0.25">
      <c r="A22" t="s">
        <v>85</v>
      </c>
      <c r="B22" t="s">
        <v>41</v>
      </c>
      <c r="C22">
        <v>256</v>
      </c>
      <c r="D22">
        <v>41927</v>
      </c>
    </row>
    <row r="23" spans="1:4" x14ac:dyDescent="0.25">
      <c r="A23" t="s">
        <v>84</v>
      </c>
      <c r="B23" t="s">
        <v>42</v>
      </c>
      <c r="C23">
        <v>439</v>
      </c>
      <c r="D23">
        <v>71276</v>
      </c>
    </row>
    <row r="24" spans="1:4" x14ac:dyDescent="0.25">
      <c r="A24" t="s">
        <v>82</v>
      </c>
      <c r="B24" t="s">
        <v>43</v>
      </c>
      <c r="C24">
        <v>105</v>
      </c>
      <c r="D24">
        <v>2034460</v>
      </c>
    </row>
    <row r="25" spans="1:4" x14ac:dyDescent="0.25">
      <c r="A25" t="s">
        <v>86</v>
      </c>
      <c r="B25" t="s">
        <v>44</v>
      </c>
      <c r="C25">
        <v>4098</v>
      </c>
      <c r="D25">
        <v>11262</v>
      </c>
    </row>
    <row r="26" spans="1:4" x14ac:dyDescent="0.25">
      <c r="A26" t="s">
        <v>87</v>
      </c>
      <c r="B26" t="s">
        <v>45</v>
      </c>
      <c r="C26">
        <v>130</v>
      </c>
      <c r="D26">
        <v>23628</v>
      </c>
    </row>
    <row r="27" spans="1:4" x14ac:dyDescent="0.25">
      <c r="A27" t="s">
        <v>88</v>
      </c>
      <c r="B27" t="s">
        <v>46</v>
      </c>
      <c r="C27">
        <v>3046</v>
      </c>
      <c r="D27">
        <v>917236</v>
      </c>
    </row>
    <row r="28" spans="1:4" x14ac:dyDescent="0.25">
      <c r="A28" t="s">
        <v>90</v>
      </c>
      <c r="B28" t="s">
        <v>47</v>
      </c>
      <c r="C28">
        <v>192</v>
      </c>
      <c r="D28">
        <v>223256</v>
      </c>
    </row>
    <row r="29" spans="1:4" x14ac:dyDescent="0.25">
      <c r="A29" t="s">
        <v>89</v>
      </c>
      <c r="B29" t="s">
        <v>48</v>
      </c>
      <c r="C29">
        <v>278</v>
      </c>
      <c r="D29">
        <v>20073</v>
      </c>
    </row>
    <row r="30" spans="1:4" x14ac:dyDescent="0.25">
      <c r="A30" t="s">
        <v>91</v>
      </c>
      <c r="B30" t="s">
        <v>49</v>
      </c>
      <c r="C30">
        <v>27</v>
      </c>
      <c r="D30">
        <v>864947</v>
      </c>
    </row>
    <row r="31" spans="1:4" x14ac:dyDescent="0.25">
      <c r="A31" t="s">
        <v>92</v>
      </c>
      <c r="B31" t="s">
        <v>50</v>
      </c>
      <c r="C31">
        <v>79</v>
      </c>
      <c r="D31">
        <v>14044</v>
      </c>
    </row>
    <row r="32" spans="1:4" x14ac:dyDescent="0.25">
      <c r="A32" t="s">
        <v>94</v>
      </c>
      <c r="B32" t="s">
        <v>51</v>
      </c>
      <c r="C32">
        <v>1189</v>
      </c>
      <c r="D32">
        <v>961422</v>
      </c>
    </row>
    <row r="33" spans="1:4" x14ac:dyDescent="0.25">
      <c r="A33" t="s">
        <v>93</v>
      </c>
      <c r="B33" t="s">
        <v>52</v>
      </c>
      <c r="C33">
        <v>7407</v>
      </c>
      <c r="D33">
        <v>1578082</v>
      </c>
    </row>
    <row r="34" spans="1:4" x14ac:dyDescent="0.25">
      <c r="A34" t="s">
        <v>95</v>
      </c>
      <c r="B34" t="s">
        <v>53</v>
      </c>
      <c r="C34">
        <v>87</v>
      </c>
      <c r="D34">
        <v>74642</v>
      </c>
    </row>
    <row r="35" spans="1:4" x14ac:dyDescent="0.25">
      <c r="A35" t="s">
        <v>96</v>
      </c>
      <c r="B35" t="s">
        <v>54</v>
      </c>
      <c r="C35">
        <v>63</v>
      </c>
      <c r="D35">
        <v>3130828</v>
      </c>
    </row>
    <row r="36" spans="1:4" x14ac:dyDescent="0.25">
      <c r="A36" t="s">
        <v>97</v>
      </c>
      <c r="B36" t="s">
        <v>55</v>
      </c>
      <c r="C36">
        <v>75</v>
      </c>
      <c r="D36">
        <v>258381</v>
      </c>
    </row>
    <row r="37" spans="1:4" x14ac:dyDescent="0.25">
      <c r="A37" t="s">
        <v>98</v>
      </c>
      <c r="B37" t="s">
        <v>56</v>
      </c>
      <c r="C37">
        <v>6453</v>
      </c>
      <c r="D37">
        <v>1871612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E0CB1-D3DC-4AA7-8FF7-81780AE30011}">
  <dimension ref="A3:C39"/>
  <sheetViews>
    <sheetView topLeftCell="A4" workbookViewId="0">
      <selection sqref="A1:G109"/>
    </sheetView>
  </sheetViews>
  <sheetFormatPr defaultRowHeight="15" x14ac:dyDescent="0.25"/>
  <cols>
    <col min="1" max="1" width="12.85546875" bestFit="1" customWidth="1"/>
    <col min="2" max="2" width="16.28515625" bestFit="1" customWidth="1"/>
    <col min="3" max="3" width="15.28515625" bestFit="1" customWidth="1"/>
    <col min="6" max="6" width="20.7109375" customWidth="1"/>
    <col min="7" max="7" width="21.5703125" customWidth="1"/>
    <col min="8" max="8" width="15.28515625" customWidth="1"/>
  </cols>
  <sheetData>
    <row r="3" spans="1:3" x14ac:dyDescent="0.25">
      <c r="A3" t="s">
        <v>236</v>
      </c>
      <c r="B3" t="s">
        <v>239</v>
      </c>
      <c r="C3" t="s">
        <v>240</v>
      </c>
    </row>
    <row r="4" spans="1:3" x14ac:dyDescent="0.25">
      <c r="A4" t="s">
        <v>9</v>
      </c>
      <c r="B4">
        <v>3</v>
      </c>
      <c r="C4">
        <v>10640</v>
      </c>
    </row>
    <row r="5" spans="1:3" x14ac:dyDescent="0.25">
      <c r="A5" t="s">
        <v>22</v>
      </c>
      <c r="B5">
        <v>2873</v>
      </c>
      <c r="C5">
        <v>1887005</v>
      </c>
    </row>
    <row r="6" spans="1:3" x14ac:dyDescent="0.25">
      <c r="A6" t="s">
        <v>23</v>
      </c>
      <c r="B6">
        <v>66</v>
      </c>
      <c r="C6">
        <v>23647</v>
      </c>
    </row>
    <row r="7" spans="1:3" x14ac:dyDescent="0.25">
      <c r="A7" t="s">
        <v>24</v>
      </c>
      <c r="B7">
        <v>2056</v>
      </c>
      <c r="C7">
        <v>849889</v>
      </c>
    </row>
    <row r="8" spans="1:3" x14ac:dyDescent="0.25">
      <c r="A8" t="s">
        <v>25</v>
      </c>
      <c r="B8">
        <v>40</v>
      </c>
      <c r="C8">
        <v>2144970</v>
      </c>
    </row>
    <row r="9" spans="1:3" x14ac:dyDescent="0.25">
      <c r="A9" t="s">
        <v>26</v>
      </c>
      <c r="B9">
        <v>28</v>
      </c>
      <c r="C9">
        <v>21641</v>
      </c>
    </row>
    <row r="10" spans="1:3" x14ac:dyDescent="0.25">
      <c r="A10" t="s">
        <v>27</v>
      </c>
      <c r="B10">
        <v>205</v>
      </c>
      <c r="C10">
        <v>604260</v>
      </c>
    </row>
    <row r="11" spans="1:3" x14ac:dyDescent="0.25">
      <c r="A11" t="s">
        <v>28</v>
      </c>
      <c r="B11">
        <v>267</v>
      </c>
      <c r="C11">
        <v>269146</v>
      </c>
    </row>
    <row r="12" spans="1:3" x14ac:dyDescent="0.25">
      <c r="A12" t="s">
        <v>29</v>
      </c>
      <c r="B12">
        <v>0</v>
      </c>
      <c r="C12">
        <v>14244</v>
      </c>
    </row>
    <row r="13" spans="1:3" x14ac:dyDescent="0.25">
      <c r="A13" t="s">
        <v>30</v>
      </c>
      <c r="B13">
        <v>222</v>
      </c>
      <c r="C13">
        <v>46494</v>
      </c>
    </row>
    <row r="14" spans="1:3" x14ac:dyDescent="0.25">
      <c r="A14" t="s">
        <v>31</v>
      </c>
      <c r="B14">
        <v>159</v>
      </c>
      <c r="C14">
        <v>1660382</v>
      </c>
    </row>
    <row r="15" spans="1:3" x14ac:dyDescent="0.25">
      <c r="A15" t="s">
        <v>32</v>
      </c>
      <c r="B15">
        <v>1537</v>
      </c>
      <c r="C15">
        <v>234011</v>
      </c>
    </row>
    <row r="16" spans="1:3" x14ac:dyDescent="0.25">
      <c r="A16" t="s">
        <v>33</v>
      </c>
      <c r="B16">
        <v>95</v>
      </c>
      <c r="C16">
        <v>368141</v>
      </c>
    </row>
    <row r="17" spans="1:3" x14ac:dyDescent="0.25">
      <c r="A17" t="s">
        <v>34</v>
      </c>
      <c r="B17">
        <v>137</v>
      </c>
      <c r="C17">
        <v>428313</v>
      </c>
    </row>
    <row r="18" spans="1:3" x14ac:dyDescent="0.25">
      <c r="A18" t="s">
        <v>35</v>
      </c>
      <c r="B18">
        <v>611</v>
      </c>
      <c r="C18">
        <v>414843</v>
      </c>
    </row>
    <row r="19" spans="1:3" x14ac:dyDescent="0.25">
      <c r="A19" t="s">
        <v>36</v>
      </c>
      <c r="B19">
        <v>2347</v>
      </c>
      <c r="C19">
        <v>1373861</v>
      </c>
    </row>
    <row r="20" spans="1:3" x14ac:dyDescent="0.25">
      <c r="A20" t="s">
        <v>37</v>
      </c>
      <c r="B20">
        <v>53326</v>
      </c>
      <c r="C20">
        <v>792534</v>
      </c>
    </row>
    <row r="21" spans="1:3" x14ac:dyDescent="0.25">
      <c r="A21" t="s">
        <v>38</v>
      </c>
      <c r="B21">
        <v>58</v>
      </c>
      <c r="C21">
        <v>1532</v>
      </c>
    </row>
    <row r="22" spans="1:3" x14ac:dyDescent="0.25">
      <c r="A22" t="s">
        <v>39</v>
      </c>
      <c r="B22">
        <v>0</v>
      </c>
      <c r="C22">
        <v>796</v>
      </c>
    </row>
    <row r="23" spans="1:3" x14ac:dyDescent="0.25">
      <c r="A23" t="s">
        <v>40</v>
      </c>
      <c r="B23">
        <v>8117</v>
      </c>
      <c r="C23">
        <v>1282938</v>
      </c>
    </row>
    <row r="24" spans="1:3" x14ac:dyDescent="0.25">
      <c r="A24" t="s">
        <v>41</v>
      </c>
      <c r="B24">
        <v>256</v>
      </c>
      <c r="C24">
        <v>41927</v>
      </c>
    </row>
    <row r="25" spans="1:3" x14ac:dyDescent="0.25">
      <c r="A25" t="s">
        <v>42</v>
      </c>
      <c r="B25">
        <v>439</v>
      </c>
      <c r="C25">
        <v>71276</v>
      </c>
    </row>
    <row r="26" spans="1:3" x14ac:dyDescent="0.25">
      <c r="A26" t="s">
        <v>43</v>
      </c>
      <c r="B26">
        <v>105</v>
      </c>
      <c r="C26">
        <v>2034460</v>
      </c>
    </row>
    <row r="27" spans="1:3" x14ac:dyDescent="0.25">
      <c r="A27" t="s">
        <v>44</v>
      </c>
      <c r="B27">
        <v>4098</v>
      </c>
      <c r="C27">
        <v>11262</v>
      </c>
    </row>
    <row r="28" spans="1:3" x14ac:dyDescent="0.25">
      <c r="A28" t="s">
        <v>45</v>
      </c>
      <c r="B28">
        <v>130</v>
      </c>
      <c r="C28">
        <v>23628</v>
      </c>
    </row>
    <row r="29" spans="1:3" x14ac:dyDescent="0.25">
      <c r="A29" t="s">
        <v>46</v>
      </c>
      <c r="B29">
        <v>3046</v>
      </c>
      <c r="C29">
        <v>917236</v>
      </c>
    </row>
    <row r="30" spans="1:3" x14ac:dyDescent="0.25">
      <c r="A30" t="s">
        <v>47</v>
      </c>
      <c r="B30">
        <v>192</v>
      </c>
      <c r="C30">
        <v>223256</v>
      </c>
    </row>
    <row r="31" spans="1:3" x14ac:dyDescent="0.25">
      <c r="A31" t="s">
        <v>48</v>
      </c>
      <c r="B31">
        <v>278</v>
      </c>
      <c r="C31">
        <v>20073</v>
      </c>
    </row>
    <row r="32" spans="1:3" x14ac:dyDescent="0.25">
      <c r="A32" t="s">
        <v>49</v>
      </c>
      <c r="B32">
        <v>27</v>
      </c>
      <c r="C32">
        <v>864947</v>
      </c>
    </row>
    <row r="33" spans="1:3" x14ac:dyDescent="0.25">
      <c r="A33" t="s">
        <v>50</v>
      </c>
      <c r="B33">
        <v>79</v>
      </c>
      <c r="C33">
        <v>14044</v>
      </c>
    </row>
    <row r="34" spans="1:3" x14ac:dyDescent="0.25">
      <c r="A34" t="s">
        <v>51</v>
      </c>
      <c r="B34">
        <v>1189</v>
      </c>
      <c r="C34">
        <v>961422</v>
      </c>
    </row>
    <row r="35" spans="1:3" x14ac:dyDescent="0.25">
      <c r="A35" t="s">
        <v>52</v>
      </c>
      <c r="B35">
        <v>7407</v>
      </c>
      <c r="C35">
        <v>1578082</v>
      </c>
    </row>
    <row r="36" spans="1:3" x14ac:dyDescent="0.25">
      <c r="A36" t="s">
        <v>53</v>
      </c>
      <c r="B36">
        <v>87</v>
      </c>
      <c r="C36">
        <v>74642</v>
      </c>
    </row>
    <row r="37" spans="1:3" x14ac:dyDescent="0.25">
      <c r="A37" t="s">
        <v>54</v>
      </c>
      <c r="B37">
        <v>63</v>
      </c>
      <c r="C37">
        <v>3130828</v>
      </c>
    </row>
    <row r="38" spans="1:3" x14ac:dyDescent="0.25">
      <c r="A38" t="s">
        <v>55</v>
      </c>
      <c r="B38">
        <v>75</v>
      </c>
      <c r="C38">
        <v>258381</v>
      </c>
    </row>
    <row r="39" spans="1:3" x14ac:dyDescent="0.25">
      <c r="A39" t="s">
        <v>56</v>
      </c>
      <c r="B39">
        <v>6453</v>
      </c>
      <c r="C39">
        <v>1871612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7</vt:i4>
      </vt:variant>
    </vt:vector>
  </HeadingPairs>
  <TitlesOfParts>
    <vt:vector size="31" baseType="lpstr">
      <vt:lpstr>Weekly</vt:lpstr>
      <vt:lpstr>Weekly Comparison</vt:lpstr>
      <vt:lpstr>Weekly Trend</vt:lpstr>
      <vt:lpstr>Death % (2)</vt:lpstr>
      <vt:lpstr>Death % Chart</vt:lpstr>
      <vt:lpstr>State Analysis</vt:lpstr>
      <vt:lpstr>% Analysis for State</vt:lpstr>
      <vt:lpstr>Delta7 Analysis</vt:lpstr>
      <vt:lpstr>Delta7 Analysis Chart</vt:lpstr>
      <vt:lpstr>state total</vt:lpstr>
      <vt:lpstr>Deceased_recovered</vt:lpstr>
      <vt:lpstr>state total pivot</vt:lpstr>
      <vt:lpstr>Map_chart</vt:lpstr>
      <vt:lpstr>Month_with_state</vt:lpstr>
      <vt:lpstr>Month_with_state_pivot</vt:lpstr>
      <vt:lpstr>month_year_data</vt:lpstr>
      <vt:lpstr>Death %</vt:lpstr>
      <vt:lpstr>Death % pivot</vt:lpstr>
      <vt:lpstr>Weekly_data</vt:lpstr>
      <vt:lpstr>Weekly_data_pivot</vt:lpstr>
      <vt:lpstr>Sheet3</vt:lpstr>
      <vt:lpstr>DashBoard 1</vt:lpstr>
      <vt:lpstr>Dashboard 2</vt:lpstr>
      <vt:lpstr>Map View</vt:lpstr>
      <vt:lpstr>state_name</vt:lpstr>
      <vt:lpstr>state_total_confirmed</vt:lpstr>
      <vt:lpstr>state_total_deceased</vt:lpstr>
      <vt:lpstr>state_total_population</vt:lpstr>
      <vt:lpstr>state_total_recovered</vt:lpstr>
      <vt:lpstr>state_total_tested</vt:lpstr>
      <vt:lpstr>state_total_vaccinated_1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3b</dc:creator>
  <cp:lastModifiedBy>Yoges</cp:lastModifiedBy>
  <dcterms:created xsi:type="dcterms:W3CDTF">2022-09-10T10:59:55Z</dcterms:created>
  <dcterms:modified xsi:type="dcterms:W3CDTF">2022-09-11T17:11:32Z</dcterms:modified>
</cp:coreProperties>
</file>