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Gaikwad\Downloads\"/>
    </mc:Choice>
  </mc:AlternateContent>
  <xr:revisionPtr revIDLastSave="0" documentId="13_ncr:1_{9A504997-8C54-45E1-A3E2-EFE7FC50A086}" xr6:coauthVersionLast="47" xr6:coauthVersionMax="47" xr10:uidLastSave="{00000000-0000-0000-0000-000000000000}"/>
  <bookViews>
    <workbookView xWindow="-108" yWindow="-108" windowWidth="23256" windowHeight="12456" activeTab="1" xr2:uid="{8332B29E-5EF2-460A-B7EA-77C1825EBC9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E17" i="3"/>
  <c r="I6" i="3"/>
  <c r="I7" i="3"/>
  <c r="I8" i="3"/>
  <c r="I9" i="3"/>
  <c r="I5" i="3"/>
  <c r="H6" i="3"/>
  <c r="H7" i="3"/>
  <c r="H8" i="3"/>
  <c r="H9" i="3"/>
  <c r="H5" i="3"/>
  <c r="B10" i="3"/>
  <c r="E16" i="3"/>
  <c r="E14" i="3"/>
  <c r="G6" i="3"/>
  <c r="G7" i="3"/>
  <c r="G8" i="3"/>
  <c r="G9" i="3"/>
  <c r="G5" i="3"/>
  <c r="E13" i="3"/>
  <c r="F6" i="3"/>
  <c r="F7" i="3"/>
  <c r="F8" i="3"/>
  <c r="F9" i="3"/>
  <c r="F5" i="3"/>
  <c r="E12" i="3"/>
  <c r="E11" i="3"/>
  <c r="E6" i="3"/>
  <c r="E7" i="3"/>
  <c r="E8" i="3"/>
  <c r="E9" i="3"/>
  <c r="E5" i="3"/>
  <c r="D6" i="3"/>
  <c r="D7" i="3"/>
  <c r="D8" i="3"/>
  <c r="D9" i="3"/>
  <c r="D5" i="3"/>
  <c r="C6" i="3"/>
  <c r="C7" i="3"/>
  <c r="C8" i="3"/>
  <c r="C9" i="3"/>
  <c r="C5" i="3"/>
  <c r="C19" i="2"/>
  <c r="C18" i="2"/>
  <c r="C17" i="2"/>
  <c r="C12" i="2"/>
  <c r="C7" i="2"/>
  <c r="B7" i="2"/>
  <c r="C10" i="2"/>
  <c r="C9" i="2"/>
  <c r="C11" i="2" s="1"/>
  <c r="C5" i="1"/>
  <c r="D2" i="1"/>
  <c r="D3" i="1" l="1"/>
  <c r="C6" i="1" s="1"/>
  <c r="C8" i="1" s="1"/>
</calcChain>
</file>

<file path=xl/sharedStrings.xml><?xml version="1.0" encoding="utf-8"?>
<sst xmlns="http://schemas.openxmlformats.org/spreadsheetml/2006/main" count="36" uniqueCount="32">
  <si>
    <t>x</t>
  </si>
  <si>
    <t>y =3x+4</t>
  </si>
  <si>
    <t>Change in x</t>
  </si>
  <si>
    <t>Change in y</t>
  </si>
  <si>
    <t>Slope</t>
  </si>
  <si>
    <t>Income per month (x)</t>
  </si>
  <si>
    <t>Spending (y)</t>
  </si>
  <si>
    <t>Spending Pred = B0 + B1*Income</t>
  </si>
  <si>
    <t>B1</t>
  </si>
  <si>
    <t>Cov(x,y)</t>
  </si>
  <si>
    <t>Var(x)</t>
  </si>
  <si>
    <t>B0</t>
  </si>
  <si>
    <t>Average</t>
  </si>
  <si>
    <t>Spending = 0.4880*income - 943.1818</t>
  </si>
  <si>
    <t xml:space="preserve">Income </t>
  </si>
  <si>
    <t>Spending Predicted</t>
  </si>
  <si>
    <t>ycap (Spending Est)</t>
  </si>
  <si>
    <t>y - ycap</t>
  </si>
  <si>
    <t>(y-ycap)^2</t>
  </si>
  <si>
    <t>MSE</t>
  </si>
  <si>
    <t>RMSE</t>
  </si>
  <si>
    <t>Standard Error</t>
  </si>
  <si>
    <t>Abs error</t>
  </si>
  <si>
    <t>MAE</t>
  </si>
  <si>
    <t>Percentage error</t>
  </si>
  <si>
    <t>MAPE</t>
  </si>
  <si>
    <t>RSS</t>
  </si>
  <si>
    <t>y-ymean</t>
  </si>
  <si>
    <t>y- ymean^2</t>
  </si>
  <si>
    <t>TSS</t>
  </si>
  <si>
    <t>R2</t>
  </si>
  <si>
    <t>Because R2 score Is 0.9769 &gt; 0.8 Hence it is a good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</si>
</sst>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7CE9D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left" vertical="center"/>
    </xf>
    <xf numFmtId="16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5" fillId="0" borderId="2" xfId="0" applyFont="1" applyBorder="1" applyAlignment="1">
      <alignment horizontal="center" vertical="center" wrapText="1" readingOrder="1"/>
    </xf>
    <xf numFmtId="2" fontId="2" fillId="0" borderId="2" xfId="0" applyNumberFormat="1" applyFont="1" applyBorder="1"/>
    <xf numFmtId="10" fontId="2" fillId="0" borderId="2" xfId="1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/>
    </xf>
    <xf numFmtId="0" fontId="2" fillId="3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16784802091673E-2"/>
          <c:y val="9.6031746031746038E-2"/>
          <c:w val="0.90030528813456856"/>
          <c:h val="0.835007477513586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Spending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5630651734752"/>
                  <c:y val="6.71004048222785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Sheet2!$B$2:$B$6</c:f>
              <c:numCache>
                <c:formatCode>General</c:formatCode>
                <c:ptCount val="5"/>
                <c:pt idx="0">
                  <c:v>100000</c:v>
                </c:pt>
                <c:pt idx="1">
                  <c:v>80000</c:v>
                </c:pt>
                <c:pt idx="2">
                  <c:v>60000</c:v>
                </c:pt>
                <c:pt idx="3">
                  <c:v>45000</c:v>
                </c:pt>
                <c:pt idx="4">
                  <c:v>30000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50000</c:v>
                </c:pt>
                <c:pt idx="1">
                  <c:v>35000</c:v>
                </c:pt>
                <c:pt idx="2">
                  <c:v>29000</c:v>
                </c:pt>
                <c:pt idx="3">
                  <c:v>20000</c:v>
                </c:pt>
                <c:pt idx="4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E-4521-A3D5-2D935A302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68063"/>
        <c:axId val="689470463"/>
      </c:scatterChart>
      <c:valAx>
        <c:axId val="68946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70463"/>
        <c:crosses val="autoZero"/>
        <c:crossBetween val="midCat"/>
      </c:valAx>
      <c:valAx>
        <c:axId val="6894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6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640080</xdr:rowOff>
    </xdr:from>
    <xdr:to>
      <xdr:col>19</xdr:col>
      <xdr:colOff>91440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ED1C4-307D-3EC2-E9EB-B6AAFB5DF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7D92-C3F9-4B35-9C75-DC4A17119DE6}">
  <dimension ref="B1:D8"/>
  <sheetViews>
    <sheetView workbookViewId="0">
      <selection activeCell="C8" sqref="C8"/>
    </sheetView>
  </sheetViews>
  <sheetFormatPr defaultRowHeight="14.4" x14ac:dyDescent="0.3"/>
  <cols>
    <col min="2" max="2" width="18.77734375" bestFit="1" customWidth="1"/>
    <col min="4" max="4" width="12.77734375" bestFit="1" customWidth="1"/>
  </cols>
  <sheetData>
    <row r="1" spans="2:4" ht="25.8" x14ac:dyDescent="0.5">
      <c r="C1" s="1" t="s">
        <v>0</v>
      </c>
      <c r="D1" s="1" t="s">
        <v>1</v>
      </c>
    </row>
    <row r="2" spans="2:4" ht="25.8" x14ac:dyDescent="0.5">
      <c r="C2" s="1">
        <v>2.1</v>
      </c>
      <c r="D2" s="1">
        <f>3*C2+4</f>
        <v>10.3</v>
      </c>
    </row>
    <row r="3" spans="2:4" ht="25.8" x14ac:dyDescent="0.5">
      <c r="C3" s="1">
        <v>3.5</v>
      </c>
      <c r="D3" s="1">
        <f>3*C3+4</f>
        <v>14.5</v>
      </c>
    </row>
    <row r="4" spans="2:4" ht="25.8" x14ac:dyDescent="0.5">
      <c r="C4" s="1"/>
      <c r="D4" s="1"/>
    </row>
    <row r="5" spans="2:4" ht="25.8" x14ac:dyDescent="0.5">
      <c r="B5" s="3" t="s">
        <v>2</v>
      </c>
      <c r="C5" s="3">
        <f>C3-C2</f>
        <v>1.4</v>
      </c>
      <c r="D5" s="1"/>
    </row>
    <row r="6" spans="2:4" ht="25.8" x14ac:dyDescent="0.5">
      <c r="B6" s="3" t="s">
        <v>3</v>
      </c>
      <c r="C6" s="3">
        <f>D3-D2</f>
        <v>4.1999999999999993</v>
      </c>
      <c r="D6" s="1"/>
    </row>
    <row r="8" spans="2:4" ht="23.4" x14ac:dyDescent="0.3">
      <c r="B8" s="4" t="s">
        <v>4</v>
      </c>
      <c r="C8" s="4">
        <f>C6/C5</f>
        <v>2.9999999999999996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ACDA-3404-4FDC-BAEE-80C49BF712F0}">
  <dimension ref="A1:E24"/>
  <sheetViews>
    <sheetView tabSelected="1" workbookViewId="0">
      <selection activeCell="B14" sqref="B14"/>
    </sheetView>
  </sheetViews>
  <sheetFormatPr defaultRowHeight="14.4" x14ac:dyDescent="0.3"/>
  <cols>
    <col min="1" max="1" width="12.21875" bestFit="1" customWidth="1"/>
    <col min="2" max="2" width="16" customWidth="1"/>
    <col min="3" max="3" width="30.6640625" bestFit="1" customWidth="1"/>
  </cols>
  <sheetData>
    <row r="1" spans="1:5" ht="70.8" thickBot="1" x14ac:dyDescent="0.35">
      <c r="B1" s="5" t="s">
        <v>5</v>
      </c>
      <c r="C1" s="5" t="s">
        <v>6</v>
      </c>
      <c r="E1" s="7" t="s">
        <v>7</v>
      </c>
    </row>
    <row r="2" spans="1:5" ht="24" thickBot="1" x14ac:dyDescent="0.35">
      <c r="B2" s="6">
        <v>100000</v>
      </c>
      <c r="C2" s="6">
        <v>50000</v>
      </c>
    </row>
    <row r="3" spans="1:5" ht="24" thickBot="1" x14ac:dyDescent="0.35">
      <c r="B3" s="6">
        <v>80000</v>
      </c>
      <c r="C3" s="6">
        <v>35000</v>
      </c>
    </row>
    <row r="4" spans="1:5" ht="24" thickBot="1" x14ac:dyDescent="0.35">
      <c r="B4" s="6">
        <v>60000</v>
      </c>
      <c r="C4" s="6">
        <v>29000</v>
      </c>
    </row>
    <row r="5" spans="1:5" ht="24" thickBot="1" x14ac:dyDescent="0.35">
      <c r="B5" s="6">
        <v>45000</v>
      </c>
      <c r="C5" s="6">
        <v>20000</v>
      </c>
    </row>
    <row r="6" spans="1:5" ht="24" thickBot="1" x14ac:dyDescent="0.35">
      <c r="B6" s="6">
        <v>30000</v>
      </c>
      <c r="C6" s="6">
        <v>15000</v>
      </c>
    </row>
    <row r="7" spans="1:5" ht="23.4" x14ac:dyDescent="0.3">
      <c r="A7" s="4" t="s">
        <v>12</v>
      </c>
      <c r="B7" s="4">
        <f>AVERAGE(B2:B6)</f>
        <v>63000</v>
      </c>
      <c r="C7" s="4">
        <f>AVERAGE(C2:C6)</f>
        <v>29800</v>
      </c>
    </row>
    <row r="9" spans="1:5" ht="25.8" x14ac:dyDescent="0.3">
      <c r="B9" s="3" t="s">
        <v>9</v>
      </c>
      <c r="C9" s="3">
        <f>_xlfn.COVARIANCE.P(B2:B6,C2:C6)</f>
        <v>300600000</v>
      </c>
    </row>
    <row r="10" spans="1:5" ht="25.8" x14ac:dyDescent="0.3">
      <c r="B10" s="3" t="s">
        <v>10</v>
      </c>
      <c r="C10" s="3">
        <f>_xlfn.VAR.P(B2:B6)</f>
        <v>616000000</v>
      </c>
    </row>
    <row r="11" spans="1:5" ht="25.8" x14ac:dyDescent="0.3">
      <c r="B11" s="3" t="s">
        <v>8</v>
      </c>
      <c r="C11" s="8">
        <f>C9/C10</f>
        <v>0.48798701298701297</v>
      </c>
    </row>
    <row r="12" spans="1:5" ht="25.8" x14ac:dyDescent="0.3">
      <c r="B12" s="3" t="s">
        <v>11</v>
      </c>
      <c r="C12" s="3">
        <f>C7-C11*B7</f>
        <v>-943.1818181818162</v>
      </c>
    </row>
    <row r="14" spans="1:5" ht="25.8" x14ac:dyDescent="0.3">
      <c r="B14" s="7" t="s">
        <v>13</v>
      </c>
    </row>
    <row r="16" spans="1:5" ht="25.8" x14ac:dyDescent="0.3">
      <c r="B16" s="3" t="s">
        <v>14</v>
      </c>
      <c r="C16" s="3" t="s">
        <v>15</v>
      </c>
    </row>
    <row r="17" spans="2:3" ht="25.8" x14ac:dyDescent="0.3">
      <c r="B17" s="3">
        <v>150000</v>
      </c>
      <c r="C17" s="10">
        <f>$C$12 + $C$11*B17</f>
        <v>72254.870129870134</v>
      </c>
    </row>
    <row r="18" spans="2:3" ht="25.8" x14ac:dyDescent="0.3">
      <c r="B18" s="3">
        <v>20000</v>
      </c>
      <c r="C18" s="10">
        <f>$C$12 + $C$11*B18</f>
        <v>8816.5584415584435</v>
      </c>
    </row>
    <row r="19" spans="2:3" ht="25.8" x14ac:dyDescent="0.3">
      <c r="B19" s="3">
        <v>73000</v>
      </c>
      <c r="C19" s="10">
        <f>$C$12 + $C$11*B19</f>
        <v>34679.870129870127</v>
      </c>
    </row>
    <row r="20" spans="2:3" ht="25.8" x14ac:dyDescent="0.3">
      <c r="B20" s="3"/>
      <c r="C20" s="3"/>
    </row>
    <row r="21" spans="2:3" ht="25.8" x14ac:dyDescent="0.3">
      <c r="B21" s="3"/>
      <c r="C21" s="3"/>
    </row>
    <row r="22" spans="2:3" ht="25.8" x14ac:dyDescent="0.3">
      <c r="B22" s="3"/>
      <c r="C22" s="3"/>
    </row>
    <row r="23" spans="2:3" ht="25.8" x14ac:dyDescent="0.3">
      <c r="B23" s="3"/>
      <c r="C23" s="3"/>
    </row>
    <row r="24" spans="2:3" ht="25.8" x14ac:dyDescent="0.3">
      <c r="B24" s="3"/>
      <c r="C2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C6A5-0E2B-41F3-B9D8-71F040CFF2B8}">
  <dimension ref="A1:I20"/>
  <sheetViews>
    <sheetView workbookViewId="0">
      <selection activeCell="D18" sqref="D18:E18"/>
    </sheetView>
  </sheetViews>
  <sheetFormatPr defaultRowHeight="14.4" x14ac:dyDescent="0.3"/>
  <cols>
    <col min="1" max="1" width="12.77734375" bestFit="1" customWidth="1"/>
    <col min="2" max="2" width="16.88671875" bestFit="1" customWidth="1"/>
    <col min="3" max="3" width="30.88671875" bestFit="1" customWidth="1"/>
    <col min="4" max="4" width="14.88671875" bestFit="1" customWidth="1"/>
    <col min="5" max="5" width="21.44140625" bestFit="1" customWidth="1"/>
    <col min="6" max="6" width="15.44140625" bestFit="1" customWidth="1"/>
    <col min="7" max="7" width="27.109375" bestFit="1" customWidth="1"/>
    <col min="8" max="8" width="14.33203125" bestFit="1" customWidth="1"/>
    <col min="9" max="9" width="18.88671875" bestFit="1" customWidth="1"/>
  </cols>
  <sheetData>
    <row r="1" spans="1:9" ht="25.8" x14ac:dyDescent="0.3">
      <c r="A1" s="3" t="s">
        <v>8</v>
      </c>
      <c r="B1" s="8">
        <v>0.48798701298701297</v>
      </c>
    </row>
    <row r="2" spans="1:9" ht="25.8" x14ac:dyDescent="0.3">
      <c r="A2" s="3" t="s">
        <v>11</v>
      </c>
      <c r="B2" s="8">
        <v>-943.1818181818162</v>
      </c>
    </row>
    <row r="4" spans="1:9" ht="103.2" x14ac:dyDescent="0.3">
      <c r="A4" s="14" t="s">
        <v>5</v>
      </c>
      <c r="B4" s="14" t="s">
        <v>6</v>
      </c>
      <c r="C4" s="15" t="s">
        <v>16</v>
      </c>
      <c r="D4" s="15" t="s">
        <v>17</v>
      </c>
      <c r="E4" s="15" t="s">
        <v>18</v>
      </c>
      <c r="F4" s="15" t="s">
        <v>22</v>
      </c>
      <c r="G4" s="15" t="s">
        <v>24</v>
      </c>
      <c r="H4" s="15" t="s">
        <v>27</v>
      </c>
      <c r="I4" s="21" t="s">
        <v>28</v>
      </c>
    </row>
    <row r="5" spans="1:9" ht="25.8" x14ac:dyDescent="0.5">
      <c r="A5" s="17">
        <v>100000</v>
      </c>
      <c r="B5" s="17">
        <v>50000</v>
      </c>
      <c r="C5" s="13">
        <f>$B$2 + $B$1*A5</f>
        <v>47855.519480519484</v>
      </c>
      <c r="D5" s="18">
        <f>B5-C5</f>
        <v>2144.4805194805158</v>
      </c>
      <c r="E5" s="18">
        <f>D5^2</f>
        <v>4598796.6984314229</v>
      </c>
      <c r="F5" s="16">
        <f>ABS(D5)</f>
        <v>2144.4805194805158</v>
      </c>
      <c r="G5" s="19">
        <f>F5/B5</f>
        <v>4.2889610389610318E-2</v>
      </c>
      <c r="H5" s="12">
        <f>B5-29800</f>
        <v>20200</v>
      </c>
      <c r="I5" s="12">
        <f>H5^2</f>
        <v>408040000</v>
      </c>
    </row>
    <row r="6" spans="1:9" ht="25.8" x14ac:dyDescent="0.5">
      <c r="A6" s="17">
        <v>80000</v>
      </c>
      <c r="B6" s="17">
        <v>35000</v>
      </c>
      <c r="C6" s="13">
        <f t="shared" ref="C6:C9" si="0">$B$2 + $B$1*A6</f>
        <v>38095.779220779223</v>
      </c>
      <c r="D6" s="18">
        <f t="shared" ref="D6:D9" si="1">B6-C6</f>
        <v>-3095.7792207792227</v>
      </c>
      <c r="E6" s="18">
        <f t="shared" ref="E6:E9" si="2">D6^2</f>
        <v>9583848.9838084113</v>
      </c>
      <c r="F6" s="16">
        <f t="shared" ref="F6:F9" si="3">ABS(D6)</f>
        <v>3095.7792207792227</v>
      </c>
      <c r="G6" s="19">
        <f t="shared" ref="G6:G9" si="4">F6/B6</f>
        <v>8.8450834879406359E-2</v>
      </c>
      <c r="H6" s="12">
        <f t="shared" ref="H6:H14" si="5">B6-29800</f>
        <v>5200</v>
      </c>
      <c r="I6" s="12">
        <f t="shared" ref="I6:I9" si="6">H6^2</f>
        <v>27040000</v>
      </c>
    </row>
    <row r="7" spans="1:9" ht="25.8" x14ac:dyDescent="0.5">
      <c r="A7" s="17">
        <v>60000</v>
      </c>
      <c r="B7" s="17">
        <v>29000</v>
      </c>
      <c r="C7" s="13">
        <f t="shared" si="0"/>
        <v>28336.038961038961</v>
      </c>
      <c r="D7" s="18">
        <f t="shared" si="1"/>
        <v>663.96103896103887</v>
      </c>
      <c r="E7" s="18">
        <f t="shared" si="2"/>
        <v>440844.26125822216</v>
      </c>
      <c r="F7" s="16">
        <f t="shared" si="3"/>
        <v>663.96103896103887</v>
      </c>
      <c r="G7" s="19">
        <f t="shared" si="4"/>
        <v>2.2895208240035821E-2</v>
      </c>
      <c r="H7" s="12">
        <f t="shared" si="5"/>
        <v>-800</v>
      </c>
      <c r="I7" s="12">
        <f t="shared" si="6"/>
        <v>640000</v>
      </c>
    </row>
    <row r="8" spans="1:9" ht="25.8" x14ac:dyDescent="0.5">
      <c r="A8" s="17">
        <v>45000</v>
      </c>
      <c r="B8" s="17">
        <v>20000</v>
      </c>
      <c r="C8" s="13">
        <f t="shared" si="0"/>
        <v>21016.233766233767</v>
      </c>
      <c r="D8" s="18">
        <f t="shared" si="1"/>
        <v>-1016.2337662337668</v>
      </c>
      <c r="E8" s="18">
        <f t="shared" si="2"/>
        <v>1032731.0676336662</v>
      </c>
      <c r="F8" s="16">
        <f t="shared" si="3"/>
        <v>1016.2337662337668</v>
      </c>
      <c r="G8" s="19">
        <f t="shared" si="4"/>
        <v>5.0811688311688342E-2</v>
      </c>
      <c r="H8" s="12">
        <f t="shared" si="5"/>
        <v>-9800</v>
      </c>
      <c r="I8" s="12">
        <f t="shared" si="6"/>
        <v>96040000</v>
      </c>
    </row>
    <row r="9" spans="1:9" ht="25.8" x14ac:dyDescent="0.5">
      <c r="A9" s="17">
        <v>30000</v>
      </c>
      <c r="B9" s="17">
        <v>15000</v>
      </c>
      <c r="C9" s="13">
        <f t="shared" si="0"/>
        <v>13696.428571428572</v>
      </c>
      <c r="D9" s="18">
        <f t="shared" si="1"/>
        <v>1303.5714285714275</v>
      </c>
      <c r="E9" s="18">
        <f t="shared" si="2"/>
        <v>1699298.4693877525</v>
      </c>
      <c r="F9" s="16">
        <f t="shared" si="3"/>
        <v>1303.5714285714275</v>
      </c>
      <c r="G9" s="19">
        <f t="shared" si="4"/>
        <v>8.6904761904761832E-2</v>
      </c>
      <c r="H9" s="12">
        <f t="shared" si="5"/>
        <v>-14800</v>
      </c>
      <c r="I9" s="12">
        <f t="shared" si="6"/>
        <v>219040000</v>
      </c>
    </row>
    <row r="10" spans="1:9" ht="25.8" x14ac:dyDescent="0.3">
      <c r="B10" s="3">
        <f>AVERAGE(B5:B9)</f>
        <v>29800</v>
      </c>
      <c r="H10" s="11"/>
    </row>
    <row r="11" spans="1:9" ht="25.8" x14ac:dyDescent="0.3">
      <c r="D11" s="3" t="s">
        <v>19</v>
      </c>
      <c r="E11" s="10">
        <f>AVERAGE(E5:E9)</f>
        <v>3471103.8961038948</v>
      </c>
      <c r="H11" s="11"/>
    </row>
    <row r="12" spans="1:9" ht="25.8" x14ac:dyDescent="0.3">
      <c r="C12" s="3" t="s">
        <v>21</v>
      </c>
      <c r="D12" s="3" t="s">
        <v>20</v>
      </c>
      <c r="E12" s="3">
        <f>SQRT(E11)</f>
        <v>1863.0898786971859</v>
      </c>
      <c r="H12" s="11"/>
    </row>
    <row r="13" spans="1:9" ht="25.8" x14ac:dyDescent="0.5">
      <c r="D13" s="2" t="s">
        <v>23</v>
      </c>
      <c r="E13" s="2">
        <f>AVERAGE(F5:F9)</f>
        <v>1644.8051948051943</v>
      </c>
      <c r="H13" s="11"/>
    </row>
    <row r="14" spans="1:9" ht="25.8" x14ac:dyDescent="0.5">
      <c r="D14" s="2" t="s">
        <v>25</v>
      </c>
      <c r="E14" s="20">
        <f>AVERAGE(G5:G9)</f>
        <v>5.8390420745100535E-2</v>
      </c>
      <c r="H14" s="11"/>
    </row>
    <row r="15" spans="1:9" ht="25.8" x14ac:dyDescent="0.5">
      <c r="D15" s="2"/>
      <c r="E15" s="2"/>
    </row>
    <row r="16" spans="1:9" ht="25.8" x14ac:dyDescent="0.3">
      <c r="D16" s="3" t="s">
        <v>26</v>
      </c>
      <c r="E16" s="10">
        <f>SUM(E5:E9)</f>
        <v>17355519.480519474</v>
      </c>
    </row>
    <row r="17" spans="4:5" ht="25.8" x14ac:dyDescent="0.3">
      <c r="D17" s="3" t="s">
        <v>29</v>
      </c>
      <c r="E17" s="3">
        <f>SUM(I5:I9)</f>
        <v>750800000</v>
      </c>
    </row>
    <row r="18" spans="4:5" ht="25.8" x14ac:dyDescent="0.3">
      <c r="D18" s="3" t="s">
        <v>30</v>
      </c>
      <c r="E18" s="8">
        <f>1-E16/E17</f>
        <v>0.97688396446387926</v>
      </c>
    </row>
    <row r="19" spans="4:5" ht="25.8" x14ac:dyDescent="0.3">
      <c r="D19" s="9"/>
      <c r="E19" s="9"/>
    </row>
    <row r="20" spans="4:5" ht="25.8" x14ac:dyDescent="0.3">
      <c r="D20" s="9" t="s">
        <v>31</v>
      </c>
      <c r="E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Gaikwad</dc:creator>
  <cp:lastModifiedBy>Utkarsh Gaikwad</cp:lastModifiedBy>
  <dcterms:created xsi:type="dcterms:W3CDTF">2024-05-14T12:50:15Z</dcterms:created>
  <dcterms:modified xsi:type="dcterms:W3CDTF">2024-05-14T13:30:05Z</dcterms:modified>
</cp:coreProperties>
</file>