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AI_ML\experiments\ISO_Chatbot_ver3\"/>
    </mc:Choice>
  </mc:AlternateContent>
  <xr:revisionPtr revIDLastSave="0" documentId="13_ncr:1_{206DBD95-1A9D-4555-A94F-DBF697F16FD6}" xr6:coauthVersionLast="47" xr6:coauthVersionMax="47" xr10:uidLastSave="{00000000-0000-0000-0000-000000000000}"/>
  <bookViews>
    <workbookView xWindow="-120" yWindow="-120" windowWidth="20730" windowHeight="11040" tabRatio="896" activeTab="1" xr2:uid="{00000000-000D-0000-FFFF-FFFF00000000}"/>
  </bookViews>
  <sheets>
    <sheet name="Table A.4 and EquipSubD" sheetId="12" r:id="rId1"/>
    <sheet name="Table B.6" sheetId="1" r:id="rId2"/>
    <sheet name="Table B.7" sheetId="2" r:id="rId3"/>
    <sheet name="Table B.8" sheetId="3" r:id="rId4"/>
    <sheet name="Table B.9" sheetId="4" r:id="rId5"/>
    <sheet name="Table B.10" sheetId="5" r:id="rId6"/>
    <sheet name="Table B.11" sheetId="6" r:id="rId7"/>
    <sheet name="Table B.12" sheetId="7" r:id="rId8"/>
    <sheet name="Table B.13" sheetId="25" r:id="rId9"/>
    <sheet name="Table B.14" sheetId="8" r:id="rId10"/>
    <sheet name="Table B.15 Failure Mode_Codes" sheetId="11" r:id="rId11"/>
    <sheet name="2006 Faliure Modes" sheetId="24" state="hidden" r:id="rId12"/>
  </sheets>
  <definedNames>
    <definedName name="_xlnm._FilterDatabase" localSheetId="11" hidden="1">'2006 Faliure Modes'!$A$1:$B$142</definedName>
    <definedName name="_xlnm._FilterDatabase" localSheetId="0" hidden="1">'Table A.4 and EquipSubD'!$A$1:$F$109</definedName>
    <definedName name="_xlnm._FilterDatabase" localSheetId="5" hidden="1">'Table B.10'!$D$2:$J$42</definedName>
    <definedName name="_xlnm._FilterDatabase" localSheetId="6" hidden="1">'Table B.11'!$D$2:$F$35</definedName>
    <definedName name="_xlnm._FilterDatabase" localSheetId="7" hidden="1">'Table B.12'!$D$2:$F$29</definedName>
    <definedName name="_xlnm._FilterDatabase" localSheetId="8" hidden="1">'Table B.13'!$E$2:$E$28</definedName>
    <definedName name="_xlnm._FilterDatabase" localSheetId="3" hidden="1">'Table B.8'!$D$2:$G$33</definedName>
    <definedName name="OLE_LINK10" localSheetId="2">'Table B.7'!#REF!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6" l="1"/>
  <c r="F38" i="12" l="1"/>
  <c r="F100" i="12"/>
  <c r="F96" i="12"/>
  <c r="F99" i="12"/>
  <c r="F101" i="12"/>
  <c r="F98" i="12"/>
  <c r="F95" i="12"/>
  <c r="F97" i="12"/>
  <c r="F106" i="12"/>
  <c r="F102" i="12"/>
  <c r="F103" i="12"/>
  <c r="F104" i="12"/>
  <c r="F107" i="12"/>
  <c r="F105" i="12"/>
  <c r="F108" i="12"/>
  <c r="F109" i="12"/>
  <c r="F94" i="12"/>
  <c r="F5" i="12"/>
  <c r="F6" i="12"/>
  <c r="F7" i="12"/>
  <c r="F8" i="12"/>
  <c r="F11" i="12"/>
  <c r="F12" i="12"/>
  <c r="F13" i="12"/>
  <c r="F2" i="12"/>
  <c r="F9" i="12"/>
  <c r="F3" i="12"/>
  <c r="F10" i="12"/>
  <c r="F15" i="12"/>
  <c r="F17" i="12"/>
  <c r="F18" i="12"/>
  <c r="F22" i="12"/>
  <c r="F21" i="12"/>
  <c r="F28" i="12"/>
  <c r="F26" i="12"/>
  <c r="F27" i="12"/>
  <c r="F20" i="12"/>
  <c r="F25" i="12"/>
  <c r="F23" i="12"/>
  <c r="F19" i="12"/>
  <c r="F14" i="12"/>
  <c r="F16" i="12"/>
  <c r="F24" i="12"/>
  <c r="F33" i="12"/>
  <c r="F31" i="12"/>
  <c r="F32" i="12"/>
  <c r="F29" i="12"/>
  <c r="F30" i="12"/>
  <c r="F37" i="12"/>
  <c r="F39" i="12"/>
  <c r="F41" i="12"/>
  <c r="F34" i="12"/>
  <c r="F35" i="12"/>
  <c r="F44" i="12"/>
  <c r="F45" i="12"/>
  <c r="F43" i="12"/>
  <c r="F36" i="12"/>
  <c r="F40" i="12"/>
  <c r="F42" i="12"/>
  <c r="F58" i="12"/>
  <c r="F61" i="12"/>
  <c r="F47" i="12"/>
  <c r="F59" i="12"/>
  <c r="F48" i="12"/>
  <c r="F57" i="12"/>
  <c r="F52" i="12"/>
  <c r="F60" i="12"/>
  <c r="F54" i="12"/>
  <c r="F50" i="12"/>
  <c r="F55" i="12"/>
  <c r="F51" i="12"/>
  <c r="F46" i="12"/>
  <c r="F56" i="12"/>
  <c r="F53" i="12"/>
  <c r="F49" i="12"/>
  <c r="F80" i="12"/>
  <c r="F78" i="12"/>
  <c r="F79" i="12"/>
  <c r="F69" i="12"/>
  <c r="F71" i="12"/>
  <c r="F75" i="12"/>
  <c r="F74" i="12"/>
  <c r="F70" i="12"/>
  <c r="F73" i="12"/>
  <c r="F67" i="12"/>
  <c r="F77" i="12"/>
  <c r="F76" i="12"/>
  <c r="F66" i="12"/>
  <c r="F72" i="12"/>
  <c r="F68" i="12"/>
  <c r="F89" i="12"/>
  <c r="F65" i="12"/>
  <c r="F63" i="12"/>
  <c r="F62" i="12"/>
  <c r="F64" i="12"/>
  <c r="F4" i="12"/>
  <c r="D1" i="1" s="1"/>
  <c r="F81" i="12"/>
  <c r="F82" i="12"/>
  <c r="F83" i="12"/>
  <c r="F84" i="12"/>
  <c r="F90" i="12"/>
  <c r="B7" i="4" l="1"/>
  <c r="B32" i="4"/>
  <c r="B25" i="25" l="1"/>
  <c r="B24" i="25"/>
  <c r="B24" i="7"/>
  <c r="B28" i="25"/>
  <c r="B27" i="25"/>
  <c r="B26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11" i="5"/>
  <c r="B9" i="5"/>
  <c r="B5" i="5"/>
  <c r="B10" i="2"/>
  <c r="B13" i="3" l="1"/>
  <c r="H1" i="2" l="1"/>
  <c r="L1" i="2"/>
  <c r="D1" i="3"/>
  <c r="E1" i="3"/>
  <c r="G1" i="3"/>
  <c r="F1" i="3"/>
  <c r="F1" i="4"/>
  <c r="I1" i="4"/>
  <c r="J1" i="4"/>
  <c r="G1" i="5"/>
  <c r="I1" i="5"/>
  <c r="H1" i="5"/>
  <c r="J1" i="5"/>
  <c r="E1" i="25"/>
  <c r="F1" i="6"/>
  <c r="D1" i="6"/>
  <c r="D1" i="8"/>
  <c r="F1" i="7" l="1"/>
  <c r="H1" i="1"/>
  <c r="D1" i="2"/>
  <c r="I1" i="2"/>
  <c r="E1" i="2"/>
  <c r="G1" i="4"/>
  <c r="F1" i="5"/>
  <c r="E1" i="6"/>
  <c r="I1" i="1"/>
  <c r="E1" i="1"/>
  <c r="J1" i="2"/>
  <c r="F1" i="2"/>
  <c r="H1" i="4"/>
  <c r="D1" i="5"/>
  <c r="E1" i="7"/>
  <c r="J1" i="1"/>
  <c r="F1" i="1"/>
  <c r="K1" i="2"/>
  <c r="G1" i="2"/>
  <c r="K1" i="1"/>
  <c r="G1" i="1"/>
  <c r="E1" i="5"/>
  <c r="D1" i="7"/>
  <c r="B26" i="4" l="1"/>
  <c r="B16" i="8"/>
  <c r="B20" i="4"/>
  <c r="B22" i="3"/>
  <c r="B19" i="7"/>
  <c r="B19" i="6"/>
  <c r="B21" i="3"/>
  <c r="B22" i="2"/>
  <c r="B14" i="1"/>
  <c r="B13" i="8"/>
  <c r="B16" i="2"/>
  <c r="B11" i="6"/>
  <c r="B15" i="3"/>
  <c r="B14" i="5"/>
  <c r="B11" i="4"/>
  <c r="B12" i="7"/>
  <c r="B27" i="8"/>
  <c r="B34" i="2"/>
  <c r="B23" i="1"/>
  <c r="B33" i="3"/>
  <c r="B29" i="7"/>
  <c r="B28" i="6"/>
  <c r="B36" i="4"/>
  <c r="B33" i="4"/>
  <c r="B27" i="7"/>
  <c r="B32" i="2"/>
  <c r="B20" i="1"/>
  <c r="B22" i="7"/>
  <c r="B20" i="7"/>
  <c r="B20" i="6"/>
  <c r="B23" i="2"/>
  <c r="B15" i="1"/>
  <c r="B17" i="8"/>
  <c r="B23" i="3"/>
  <c r="B22" i="5"/>
  <c r="B21" i="4"/>
  <c r="B15" i="8"/>
  <c r="B18" i="7"/>
  <c r="B18" i="4"/>
  <c r="B20" i="3"/>
  <c r="B21" i="2"/>
  <c r="B13" i="1"/>
  <c r="B17" i="6"/>
  <c r="B16" i="7"/>
  <c r="B15" i="4"/>
  <c r="B20" i="5"/>
  <c r="B15" i="7"/>
  <c r="B15" i="2"/>
  <c r="B12" i="8"/>
  <c r="B16" i="6"/>
  <c r="B18" i="3"/>
  <c r="B11" i="1"/>
  <c r="B14" i="4"/>
  <c r="B14" i="6"/>
  <c r="B18" i="5"/>
  <c r="B9" i="7"/>
  <c r="B9" i="4"/>
  <c r="B9" i="6"/>
  <c r="B10" i="3"/>
  <c r="B10" i="5"/>
  <c r="B8" i="3"/>
  <c r="B4" i="7"/>
  <c r="B6" i="4"/>
  <c r="B7" i="5"/>
  <c r="B6" i="6"/>
  <c r="B5" i="2"/>
  <c r="B6" i="1"/>
  <c r="B4" i="6"/>
  <c r="B4" i="3"/>
  <c r="B4" i="1"/>
  <c r="B4" i="8"/>
  <c r="B4" i="5"/>
  <c r="B4" i="4"/>
  <c r="B4" i="2"/>
  <c r="B35" i="4"/>
  <c r="B27" i="6"/>
  <c r="B31" i="3"/>
  <c r="B26" i="8"/>
  <c r="B22" i="1"/>
  <c r="B32" i="3"/>
  <c r="B24" i="8"/>
  <c r="B19" i="1"/>
  <c r="B25" i="6"/>
  <c r="B29" i="3"/>
  <c r="B26" i="7"/>
  <c r="B29" i="5"/>
  <c r="B31" i="2"/>
  <c r="B27" i="2"/>
  <c r="B19" i="8"/>
  <c r="B21" i="7"/>
  <c r="B23" i="6"/>
  <c r="B24" i="5"/>
  <c r="B25" i="3"/>
  <c r="B17" i="1"/>
  <c r="B22" i="4"/>
  <c r="B25" i="2"/>
  <c r="B20" i="2"/>
  <c r="B18" i="2"/>
  <c r="B14" i="2"/>
  <c r="B11" i="8"/>
  <c r="B17" i="5"/>
  <c r="B13" i="2"/>
  <c r="B13" i="7"/>
  <c r="B12" i="4"/>
  <c r="B12" i="2"/>
  <c r="B12" i="6"/>
  <c r="B9" i="1"/>
  <c r="B11" i="2"/>
  <c r="B14" i="3"/>
  <c r="B8" i="2"/>
  <c r="B7" i="2"/>
  <c r="B7" i="7"/>
  <c r="B5" i="1"/>
  <c r="B8" i="7"/>
  <c r="B27" i="4"/>
  <c r="B37" i="4"/>
  <c r="B30" i="5"/>
  <c r="B28" i="4"/>
  <c r="B29" i="2"/>
  <c r="B23" i="7"/>
  <c r="B26" i="3"/>
  <c r="B25" i="4"/>
  <c r="B18" i="1"/>
  <c r="B22" i="8"/>
  <c r="B26" i="5"/>
  <c r="B28" i="2"/>
  <c r="B20" i="8"/>
  <c r="B25" i="5"/>
  <c r="B23" i="4"/>
  <c r="B21" i="6"/>
  <c r="B21" i="5"/>
  <c r="B19" i="3"/>
  <c r="B19" i="2"/>
  <c r="B17" i="4"/>
  <c r="B12" i="1"/>
  <c r="B14" i="8"/>
  <c r="B17" i="7"/>
  <c r="B18" i="6"/>
  <c r="B16" i="4"/>
  <c r="B17" i="2"/>
  <c r="B15" i="5"/>
  <c r="B10" i="1"/>
  <c r="B14" i="7"/>
  <c r="B13" i="6"/>
  <c r="B17" i="3"/>
  <c r="B10" i="8"/>
  <c r="B13" i="4"/>
  <c r="B9" i="8"/>
  <c r="B13" i="5"/>
  <c r="B9" i="3"/>
  <c r="B5" i="6"/>
  <c r="B3" i="6"/>
  <c r="B3" i="5"/>
  <c r="B3" i="3"/>
  <c r="B3" i="2"/>
  <c r="B3" i="1"/>
  <c r="B3" i="7"/>
  <c r="B3" i="4"/>
  <c r="B3" i="8"/>
  <c r="B26" i="6"/>
  <c r="B30" i="3"/>
  <c r="B31" i="5"/>
  <c r="B21" i="1"/>
  <c r="B28" i="7"/>
  <c r="B34" i="4"/>
  <c r="B33" i="2"/>
  <c r="B25" i="8"/>
  <c r="B30" i="2"/>
  <c r="B23" i="8"/>
  <c r="B25" i="7"/>
  <c r="B31" i="4"/>
  <c r="B24" i="6"/>
  <c r="B30" i="4"/>
  <c r="B28" i="3"/>
  <c r="B28" i="5"/>
  <c r="B29" i="4"/>
  <c r="B27" i="3"/>
  <c r="B27" i="5"/>
  <c r="B24" i="4"/>
  <c r="B26" i="2"/>
  <c r="B21" i="8"/>
  <c r="B16" i="1"/>
  <c r="B18" i="8"/>
  <c r="B22" i="6"/>
  <c r="B23" i="5"/>
  <c r="B24" i="3"/>
  <c r="B24" i="2"/>
  <c r="B19" i="4"/>
  <c r="B19" i="5"/>
  <c r="B15" i="6"/>
  <c r="B16" i="5"/>
  <c r="B16" i="3"/>
  <c r="B9" i="2"/>
  <c r="B7" i="8"/>
  <c r="B8" i="6"/>
  <c r="B8" i="4"/>
  <c r="B7" i="3"/>
  <c r="B8" i="1"/>
  <c r="B6" i="7"/>
  <c r="B6" i="8"/>
  <c r="B5" i="7"/>
  <c r="B7" i="6"/>
  <c r="B6" i="2"/>
  <c r="B6" i="3"/>
  <c r="B7" i="1"/>
  <c r="B8" i="5"/>
  <c r="B5" i="3"/>
  <c r="B5" i="8"/>
  <c r="B6" i="5"/>
  <c r="B5" i="4"/>
  <c r="B11" i="3" l="1"/>
  <c r="B10" i="4"/>
  <c r="B8" i="8"/>
  <c r="B12" i="5"/>
  <c r="B11" i="7"/>
  <c r="B10" i="6"/>
  <c r="B12" i="3"/>
  <c r="B10" i="7"/>
</calcChain>
</file>

<file path=xl/sharedStrings.xml><?xml version="1.0" encoding="utf-8"?>
<sst xmlns="http://schemas.openxmlformats.org/spreadsheetml/2006/main" count="2010" uniqueCount="560">
  <si>
    <t>Description</t>
  </si>
  <si>
    <t>Examples</t>
  </si>
  <si>
    <t>X</t>
  </si>
  <si>
    <t>Failure to start on demand</t>
  </si>
  <si>
    <t>Doesn't start on demand</t>
  </si>
  <si>
    <t>FTS</t>
  </si>
  <si>
    <t>Failure to stop on demand</t>
  </si>
  <si>
    <t>Doesn't stop on demand</t>
  </si>
  <si>
    <t>STP</t>
  </si>
  <si>
    <t>Spurious stop</t>
  </si>
  <si>
    <t>Unexpected shutdown</t>
  </si>
  <si>
    <t>UST</t>
  </si>
  <si>
    <t>Breakdown</t>
  </si>
  <si>
    <t>Serious damage (seizure, breakage)</t>
  </si>
  <si>
    <t>BRD</t>
  </si>
  <si>
    <t>High output</t>
  </si>
  <si>
    <t>Overspeed/output above acceptance</t>
  </si>
  <si>
    <t>HIO</t>
  </si>
  <si>
    <t>Low output</t>
  </si>
  <si>
    <t>Delivery/output below acceptance</t>
  </si>
  <si>
    <t>LOO</t>
  </si>
  <si>
    <t>Erratic output</t>
  </si>
  <si>
    <t>Oscillating, hunting, instability</t>
  </si>
  <si>
    <t>ERO</t>
  </si>
  <si>
    <t>External leakage - fuel</t>
  </si>
  <si>
    <t>External leakage of supplied fuel/gas</t>
  </si>
  <si>
    <t>ELF</t>
  </si>
  <si>
    <t>External leakage - process medium</t>
  </si>
  <si>
    <t>Oil, gas, condensate, water</t>
  </si>
  <si>
    <t>ELP</t>
  </si>
  <si>
    <t>External leakage - utility medium</t>
  </si>
  <si>
    <t>Lubricant, cooling water</t>
  </si>
  <si>
    <t>ELU</t>
  </si>
  <si>
    <t>Internal leakage</t>
  </si>
  <si>
    <t>Leakage internally of process or utility fluids</t>
  </si>
  <si>
    <t>INL</t>
  </si>
  <si>
    <t>Vibration</t>
  </si>
  <si>
    <t>Abnormal vibration</t>
  </si>
  <si>
    <t>VIB</t>
  </si>
  <si>
    <t>Noise</t>
  </si>
  <si>
    <t>Abnormal noise</t>
  </si>
  <si>
    <t>NOI</t>
  </si>
  <si>
    <t>Overheating</t>
  </si>
  <si>
    <t>Machine parts, exhaust, cooling water</t>
  </si>
  <si>
    <t>OHE</t>
  </si>
  <si>
    <t>Plugged/choked</t>
  </si>
  <si>
    <t>Flow restriction(s)</t>
  </si>
  <si>
    <t>PLU</t>
  </si>
  <si>
    <t>Parameter deviation</t>
  </si>
  <si>
    <t>Monitored parameter exceeding limits, e.g. high/low alarm</t>
  </si>
  <si>
    <t>PDE</t>
  </si>
  <si>
    <t>Abnormal instrument reading</t>
  </si>
  <si>
    <t>False alarm, faulty instrument indication</t>
  </si>
  <si>
    <t>AIR</t>
  </si>
  <si>
    <t>Structural deficiency</t>
  </si>
  <si>
    <t>Material damages (cracks, wear, fracture, corrosion)</t>
  </si>
  <si>
    <t>STD</t>
  </si>
  <si>
    <t>Minor in-service problems</t>
  </si>
  <si>
    <t>Loose items, discoloration, dirt</t>
  </si>
  <si>
    <t>SER</t>
  </si>
  <si>
    <t>Other</t>
  </si>
  <si>
    <t>Failure modes not covered above</t>
  </si>
  <si>
    <t>OTH</t>
  </si>
  <si>
    <t>Unknown</t>
  </si>
  <si>
    <t>Too little information to define a failure mode</t>
  </si>
  <si>
    <t>UNK</t>
  </si>
  <si>
    <t>Cranes</t>
  </si>
  <si>
    <t>Heat exchangers</t>
  </si>
  <si>
    <t>Heaters and boilers</t>
  </si>
  <si>
    <t>Piping</t>
  </si>
  <si>
    <t>Winches</t>
  </si>
  <si>
    <t>Turrets</t>
  </si>
  <si>
    <t>Swivels</t>
  </si>
  <si>
    <t>Insufficient heat transfer</t>
  </si>
  <si>
    <t>Cooling/heating below acceptance</t>
  </si>
  <si>
    <t>IHT</t>
  </si>
  <si>
    <t>Lubricant, cooling water, barrier oil</t>
  </si>
  <si>
    <t>Failure to connect</t>
  </si>
  <si>
    <t>FCO</t>
  </si>
  <si>
    <t>Failure to function as intended</t>
  </si>
  <si>
    <t>General operation failure</t>
  </si>
  <si>
    <t>FTI</t>
  </si>
  <si>
    <t>Failure to rotate</t>
  </si>
  <si>
    <t>FRO</t>
  </si>
  <si>
    <t>Failure to disconnect</t>
  </si>
  <si>
    <t>FDC</t>
  </si>
  <si>
    <t>Missing, or too low, heat transfer</t>
  </si>
  <si>
    <t>Low oil supply pressure</t>
  </si>
  <si>
    <t>LBP</t>
  </si>
  <si>
    <t>Performance below specifications</t>
  </si>
  <si>
    <t>Load drop</t>
  </si>
  <si>
    <t>LOA</t>
  </si>
  <si>
    <t>Loss of buoyancy</t>
  </si>
  <si>
    <t>Loss of buoyancy in idle position</t>
  </si>
  <si>
    <t>LOB</t>
  </si>
  <si>
    <t>Mooring failure</t>
  </si>
  <si>
    <t>MOF</t>
  </si>
  <si>
    <t>Excessive noise</t>
  </si>
  <si>
    <t>Flow restriction due to contamination, objects, wax, etc.</t>
  </si>
  <si>
    <t>Power/signal transmission failure</t>
  </si>
  <si>
    <t>PTF</t>
  </si>
  <si>
    <t>Slippage</t>
  </si>
  <si>
    <t>Wire slippage</t>
  </si>
  <si>
    <t>SLP</t>
  </si>
  <si>
    <t>Spurious operation</t>
  </si>
  <si>
    <t>Unexpected operation</t>
  </si>
  <si>
    <t>SPO</t>
  </si>
  <si>
    <t>Excessive vibration</t>
  </si>
  <si>
    <t>Storage tanks</t>
  </si>
  <si>
    <t>Failure in lightning protection system</t>
  </si>
  <si>
    <t>Failure in grounding, insufficient roof thickness, etc</t>
  </si>
  <si>
    <t>FLP</t>
  </si>
  <si>
    <t>Sludge build-up</t>
  </si>
  <si>
    <t>SBU</t>
  </si>
  <si>
    <t>Power transformers</t>
  </si>
  <si>
    <t>Frequency converters</t>
  </si>
  <si>
    <t>Failure to function on demand</t>
  </si>
  <si>
    <t>Doesn't start on demand, or failure to respond on signal/activation, or does not respond to input commands</t>
  </si>
  <si>
    <t>FTF</t>
  </si>
  <si>
    <t>Fails to control the load, poor response to feedback</t>
  </si>
  <si>
    <t>FTR</t>
  </si>
  <si>
    <t>Delayed operation</t>
  </si>
  <si>
    <t>Delayed response to commands</t>
  </si>
  <si>
    <t>DOP</t>
  </si>
  <si>
    <t>Faulty output frequency</t>
  </si>
  <si>
    <t>Wrong/oscillating frequency</t>
  </si>
  <si>
    <t>FOF</t>
  </si>
  <si>
    <t>Faulty output voltage</t>
  </si>
  <si>
    <t>Wrong/unstable output voltage</t>
  </si>
  <si>
    <t>FOV</t>
  </si>
  <si>
    <t>Loss of redundancy</t>
  </si>
  <si>
    <t>LOR</t>
  </si>
  <si>
    <t>Wrong oil level indication, False alarm, faulty instrument indication</t>
  </si>
  <si>
    <t>Overspeed/ output above acceptance</t>
  </si>
  <si>
    <t>Obstructed piping</t>
  </si>
  <si>
    <t>Leakage of oil leakage, lubricant, cooling water</t>
  </si>
  <si>
    <t>Serious damage</t>
  </si>
  <si>
    <t>Reservoir rupture</t>
  </si>
  <si>
    <t>Oil leakage, Leakage internally process or utility fluids</t>
  </si>
  <si>
    <t>FTC</t>
  </si>
  <si>
    <t>FTD</t>
  </si>
  <si>
    <t>Circuit breaker /switchfuse /disconnector /bus tie fails to open when demanded</t>
  </si>
  <si>
    <t>FTO</t>
  </si>
  <si>
    <t>Circuit breaker /switchfuse /disconnector /bus tie fails to close when demanded</t>
  </si>
  <si>
    <t>Auxiliary function, subsystem, monitoring or control device fails to operate when demanded</t>
  </si>
  <si>
    <t>Input devices</t>
  </si>
  <si>
    <t>Control logic units</t>
  </si>
  <si>
    <t>Valves</t>
  </si>
  <si>
    <t>Failure to open on demand</t>
  </si>
  <si>
    <t>Doesn't open on demand</t>
  </si>
  <si>
    <t>Failure to respond on signal/activation</t>
  </si>
  <si>
    <t>Failure to close on demand</t>
  </si>
  <si>
    <t>Doesn't close on demand</t>
  </si>
  <si>
    <t>Opening/closing time below spec.</t>
  </si>
  <si>
    <t>e.g. false alarm</t>
  </si>
  <si>
    <t>Very low output</t>
  </si>
  <si>
    <t>VLO</t>
  </si>
  <si>
    <t>No output</t>
  </si>
  <si>
    <t>NOO</t>
  </si>
  <si>
    <t>Spurious high alarm level</t>
  </si>
  <si>
    <t>SHH</t>
  </si>
  <si>
    <t>Spurious low alarm level</t>
  </si>
  <si>
    <t>SLL</t>
  </si>
  <si>
    <t>Partial or full flow restriction</t>
  </si>
  <si>
    <t>Leakage in closed position</t>
  </si>
  <si>
    <t>Leak through valve in closed position</t>
  </si>
  <si>
    <t>LCP</t>
  </si>
  <si>
    <t>Subsea pumps</t>
  </si>
  <si>
    <t>Risers</t>
  </si>
  <si>
    <t>Doesn’t open on demand</t>
  </si>
  <si>
    <t>Doesn’t close on demand</t>
  </si>
  <si>
    <t>FTL</t>
  </si>
  <si>
    <t>Failure to set/retrieve</t>
  </si>
  <si>
    <t>Failed set/retrieve operations</t>
  </si>
  <si>
    <t>SET</t>
  </si>
  <si>
    <t>Insufficient power</t>
  </si>
  <si>
    <t>Lack of or too low power supply</t>
  </si>
  <si>
    <t>POW</t>
  </si>
  <si>
    <t>One or more redundant units failed</t>
  </si>
  <si>
    <t>One or more barriers against oil/gas escape lost</t>
  </si>
  <si>
    <t>No effect on function</t>
  </si>
  <si>
    <t>NON</t>
  </si>
  <si>
    <t>Lifeboats</t>
  </si>
  <si>
    <t>Leakage internally process or utility fluids</t>
  </si>
  <si>
    <t>Unintential drop/launch of a lifeboat</t>
  </si>
  <si>
    <t>Abnormal or excessive noise</t>
  </si>
  <si>
    <t>Machine  parts,  exhaust,  cooling  water, etc.</t>
  </si>
  <si>
    <t>Too  little  information  to  define  a  failure mode</t>
  </si>
  <si>
    <t>Abnormal/excessive vibration</t>
  </si>
  <si>
    <t>Delivery/output below acceptance
Delivery/output/torque/performance below acceptance</t>
  </si>
  <si>
    <t>Material damages (cracks, wear, fracture, corrosion)
Material damages (cracks, wear, fracture, corrosion, decay)</t>
  </si>
  <si>
    <t>Breakdown,   serious   damage   (seizure, breakage),  and/or  major  process  fluid leak</t>
  </si>
  <si>
    <t>Internal leakage - utility medium</t>
  </si>
  <si>
    <t>ILU</t>
  </si>
  <si>
    <t>Subsea electrical power distribution</t>
  </si>
  <si>
    <t>Internal leakage - process medium</t>
  </si>
  <si>
    <t>No</t>
  </si>
  <si>
    <t>ILP</t>
  </si>
  <si>
    <t>e.g. 60 % of Lower Explosion Limit (LEL)</t>
  </si>
  <si>
    <t>e.g. 20 % of Lower Explosion Limit (LEL)</t>
  </si>
  <si>
    <t>Hydraulic oil, lubrication oil, barrier oil, coolant, water, etc.</t>
  </si>
  <si>
    <t>Doesn't start or open on demand or failure to respond on signal/activation</t>
  </si>
  <si>
    <t>Subsea pipelines</t>
  </si>
  <si>
    <t>Failure to lock/unlock</t>
  </si>
  <si>
    <t>Doesn't lock or unlock when demanded</t>
  </si>
  <si>
    <t>Heating failure</t>
  </si>
  <si>
    <t>Loss of ability to provide heating</t>
  </si>
  <si>
    <t>HTF</t>
  </si>
  <si>
    <t>Global buckling</t>
  </si>
  <si>
    <t>Upheaval or lateral buckling</t>
  </si>
  <si>
    <t>UBU</t>
  </si>
  <si>
    <t>Leakage through valve exceeding acceptance criteria when closed</t>
  </si>
  <si>
    <t>Well-to-control-line communication</t>
  </si>
  <si>
    <t>Influx of well fluids into valve control line</t>
  </si>
  <si>
    <t>WCL</t>
  </si>
  <si>
    <t>Control-line-to-well communication</t>
  </si>
  <si>
    <t>Loss of hydraulic control fluids into the well bore</t>
  </si>
  <si>
    <t>CLW</t>
  </si>
  <si>
    <t>Premature closure</t>
  </si>
  <si>
    <t>Spurious closure of valve without command</t>
  </si>
  <si>
    <t>PCL</t>
  </si>
  <si>
    <t>ESP</t>
  </si>
  <si>
    <t>Surface wellhead and X-mas trees</t>
  </si>
  <si>
    <t>Leakage internally of utility fluids</t>
  </si>
  <si>
    <t>Leakage internally of process fluids</t>
  </si>
  <si>
    <t>Plugged / Choked</t>
  </si>
  <si>
    <t>Partly or full flow restriction due to hydrate, scale, wax, etc.</t>
  </si>
  <si>
    <t>Oil, gas, condensate, water
Process medium leak to environment</t>
  </si>
  <si>
    <t>Does not close upon demand signal
Valve(s) fail to close on demand</t>
  </si>
  <si>
    <t>Does not open on demand
Valve(s) fail to open on demand</t>
  </si>
  <si>
    <t>Failure modes not covered above
Specify in comment field</t>
  </si>
  <si>
    <t>Fails to operate as demanded
Undesired valve opening / closure.</t>
  </si>
  <si>
    <t>Material damages (cracks, wear, fracture, corrosion)
Reduced integrity</t>
  </si>
  <si>
    <t>Failure to open</t>
  </si>
  <si>
    <t>Failure to close</t>
  </si>
  <si>
    <t>Well fluids</t>
  </si>
  <si>
    <t>Oscillating or instable operation</t>
  </si>
  <si>
    <t>Failure to start top drive</t>
  </si>
  <si>
    <t>Failure to stop top drive or incorrect shutdown process</t>
  </si>
  <si>
    <t>Output torque above specifications</t>
  </si>
  <si>
    <t>Output torque below specifications</t>
  </si>
  <si>
    <t>Loss of functions on both pods</t>
  </si>
  <si>
    <t>Both pods are not functioning as desired</t>
  </si>
  <si>
    <t>POD</t>
  </si>
  <si>
    <t>Choke or kill line plugged</t>
  </si>
  <si>
    <t>Fails to connect</t>
  </si>
  <si>
    <t>Failure to connect upper connector</t>
  </si>
  <si>
    <t>Fails to disconnect</t>
  </si>
  <si>
    <t>Failure to disconnect upper connector</t>
  </si>
  <si>
    <t>Failure to respond on signal/activation (e.g. failure to shear)</t>
  </si>
  <si>
    <t>Leakage through a valve (e.g. ram-valve) in closed position</t>
  </si>
  <si>
    <t>Control / Signal failure</t>
  </si>
  <si>
    <t>Stuck</t>
  </si>
  <si>
    <t>Jacking and fixation</t>
  </si>
  <si>
    <t>Machine parts, exhaust, cooling water, etc.</t>
  </si>
  <si>
    <t>Failure mode(s) not covered above</t>
  </si>
  <si>
    <t>Monitored parameter exceeding limits, e.g. High/Low alarm</t>
  </si>
  <si>
    <t>Breakdown, serious damage (seizure,breakage), and/or major process fluid leak</t>
  </si>
  <si>
    <t>Hydraulic oil, lubrication oil, barrier oil, coolant,water, etc.</t>
  </si>
  <si>
    <t>Output torque above specifications or overspeed/output above acceptance</t>
  </si>
  <si>
    <t>Cooling/heating below acceptance and/or heat transfer too low</t>
  </si>
  <si>
    <t>Delivery/output/torque/performance below acceptance</t>
  </si>
  <si>
    <t>Flow restriction due to contamination, objects,wax etc.</t>
  </si>
  <si>
    <t>False alarm. premature closure/stop,unexpected operation/fails to operate as demanded</t>
  </si>
  <si>
    <t>Material damages (cracks, wear, fracture,corrosion, decay)</t>
  </si>
  <si>
    <t>Parent Code</t>
  </si>
  <si>
    <t>CE</t>
  </si>
  <si>
    <t>DE</t>
  </si>
  <si>
    <t>CO</t>
  </si>
  <si>
    <t>SC</t>
  </si>
  <si>
    <t>BL</t>
  </si>
  <si>
    <t>EG</t>
  </si>
  <si>
    <t>TD</t>
  </si>
  <si>
    <t>SD</t>
  </si>
  <si>
    <t>TE</t>
  </si>
  <si>
    <t>MD</t>
  </si>
  <si>
    <t>EM</t>
  </si>
  <si>
    <t>DC</t>
  </si>
  <si>
    <t>PU</t>
  </si>
  <si>
    <t>ST</t>
  </si>
  <si>
    <t>Steam turbines</t>
  </si>
  <si>
    <t>SS</t>
  </si>
  <si>
    <t>CR</t>
  </si>
  <si>
    <t>HE</t>
  </si>
  <si>
    <t>DP</t>
  </si>
  <si>
    <t>PC</t>
  </si>
  <si>
    <t>SW</t>
  </si>
  <si>
    <t>HB</t>
  </si>
  <si>
    <t>HT</t>
  </si>
  <si>
    <t>VE</t>
  </si>
  <si>
    <t>SP</t>
  </si>
  <si>
    <t>SE</t>
  </si>
  <si>
    <t>CA</t>
  </si>
  <si>
    <t>DR</t>
  </si>
  <si>
    <t>PT</t>
  </si>
  <si>
    <t>PI</t>
  </si>
  <si>
    <t>WI</t>
  </si>
  <si>
    <t>TU</t>
  </si>
  <si>
    <t>DT</t>
  </si>
  <si>
    <t>TO</t>
  </si>
  <si>
    <t>TA</t>
  </si>
  <si>
    <t>UP</t>
  </si>
  <si>
    <t>Switchgears</t>
  </si>
  <si>
    <t>FC</t>
  </si>
  <si>
    <t>HV</t>
  </si>
  <si>
    <t>FG</t>
  </si>
  <si>
    <t>Fire and gas detectors</t>
  </si>
  <si>
    <t>Fire detection</t>
  </si>
  <si>
    <t>Gas detection</t>
  </si>
  <si>
    <t>IP</t>
  </si>
  <si>
    <t>FS</t>
  </si>
  <si>
    <t>DI</t>
  </si>
  <si>
    <t>WE</t>
  </si>
  <si>
    <t>CL</t>
  </si>
  <si>
    <t>SL</t>
  </si>
  <si>
    <t>VA</t>
  </si>
  <si>
    <t>FL</t>
  </si>
  <si>
    <t>SV</t>
  </si>
  <si>
    <t>NO</t>
  </si>
  <si>
    <t>Nozzles</t>
  </si>
  <si>
    <t>LB</t>
  </si>
  <si>
    <t>CS</t>
  </si>
  <si>
    <t>DH</t>
  </si>
  <si>
    <t>SH</t>
  </si>
  <si>
    <t>TH</t>
  </si>
  <si>
    <t>PR</t>
  </si>
  <si>
    <t>SU</t>
  </si>
  <si>
    <t>MC</t>
  </si>
  <si>
    <t>Electrical submersible pumps</t>
  </si>
  <si>
    <t>OI</t>
  </si>
  <si>
    <t>JF</t>
  </si>
  <si>
    <t>GT</t>
  </si>
  <si>
    <t>Name</t>
  </si>
  <si>
    <t>FullCode</t>
  </si>
  <si>
    <t>Annex</t>
  </si>
  <si>
    <t>A.2.2.1</t>
  </si>
  <si>
    <t>A.2.2.2</t>
  </si>
  <si>
    <t>A.2.2.3</t>
  </si>
  <si>
    <t>A.2.2.4</t>
  </si>
  <si>
    <t>A.2.2.5</t>
  </si>
  <si>
    <t>A.2.2.6</t>
  </si>
  <si>
    <t>A.2.2.7</t>
  </si>
  <si>
    <t>A.2.2.8</t>
  </si>
  <si>
    <t>Blowers and fans</t>
  </si>
  <si>
    <t>LE</t>
  </si>
  <si>
    <t>Liquid expanders</t>
  </si>
  <si>
    <t>MI</t>
  </si>
  <si>
    <t>Mixers</t>
  </si>
  <si>
    <t>A.2.3.1</t>
  </si>
  <si>
    <t>A.2.3.2</t>
  </si>
  <si>
    <t>A.2.3.3</t>
  </si>
  <si>
    <t>A.2.3.4</t>
  </si>
  <si>
    <t>A.2.3.5</t>
  </si>
  <si>
    <t>A.2.3.6</t>
  </si>
  <si>
    <t>A.2.3.7</t>
  </si>
  <si>
    <t>A.2.3.8</t>
  </si>
  <si>
    <t>PL</t>
  </si>
  <si>
    <t>A.2.3.9</t>
  </si>
  <si>
    <t>SI</t>
  </si>
  <si>
    <t>LA</t>
  </si>
  <si>
    <t>CV</t>
  </si>
  <si>
    <t>Converyors and elevators</t>
  </si>
  <si>
    <t>Filters and strainers</t>
  </si>
  <si>
    <t>Steam ejectors</t>
  </si>
  <si>
    <t>A.2.4.1</t>
  </si>
  <si>
    <t>A.2.4.2</t>
  </si>
  <si>
    <t>A.2.4.3</t>
  </si>
  <si>
    <t>A.2.4.4</t>
  </si>
  <si>
    <t>Power cables and terminations (topside/onshore)</t>
  </si>
  <si>
    <t>A.2.5.1</t>
  </si>
  <si>
    <t>FI</t>
  </si>
  <si>
    <t>Flare ignition</t>
  </si>
  <si>
    <t>A.2.5.2</t>
  </si>
  <si>
    <t>A.2.5.3</t>
  </si>
  <si>
    <t>EC</t>
  </si>
  <si>
    <t>Emergency communication equipment</t>
  </si>
  <si>
    <t>TC</t>
  </si>
  <si>
    <t>A.2.5.4</t>
  </si>
  <si>
    <t>A.2.5.5</t>
  </si>
  <si>
    <t>Escape, evacuation and rescue</t>
  </si>
  <si>
    <t>IG</t>
  </si>
  <si>
    <t>Inert-gas equipment</t>
  </si>
  <si>
    <t>A.2.5.6</t>
  </si>
  <si>
    <t>A.2.6.1</t>
  </si>
  <si>
    <t>XT</t>
  </si>
  <si>
    <t>A.2.6.2</t>
  </si>
  <si>
    <t>A.2.6.3</t>
  </si>
  <si>
    <t>A.2.6.4</t>
  </si>
  <si>
    <t>A.2.6.6</t>
  </si>
  <si>
    <t>Subsea heat exchangers</t>
  </si>
  <si>
    <t>TM</t>
  </si>
  <si>
    <t>MA</t>
  </si>
  <si>
    <t>A.2.6.5</t>
  </si>
  <si>
    <t>A.2.6.7</t>
  </si>
  <si>
    <t>Dry tree risers</t>
  </si>
  <si>
    <t>CI</t>
  </si>
  <si>
    <t>Subsea diving equipment</t>
  </si>
  <si>
    <t>A.2.8.1</t>
  </si>
  <si>
    <t>A.2.8.2</t>
  </si>
  <si>
    <t>A.2.8.3</t>
  </si>
  <si>
    <t>Derrick</t>
  </si>
  <si>
    <t>Drawworks</t>
  </si>
  <si>
    <t>Choke and manifolds</t>
  </si>
  <si>
    <t>Drilling and completion risers</t>
  </si>
  <si>
    <t>Crown and travelling blocks</t>
  </si>
  <si>
    <t>XD</t>
  </si>
  <si>
    <t>A.2.7.7</t>
  </si>
  <si>
    <t>Downhole safety valves</t>
  </si>
  <si>
    <t>A.2.7.6</t>
  </si>
  <si>
    <t xml:space="preserve">A.2.9.1 </t>
  </si>
  <si>
    <t>Snubbing, surface equipment</t>
  </si>
  <si>
    <t>Snubbing, surface well control equipment</t>
  </si>
  <si>
    <t>Anchor windlasses and mooring equipment</t>
  </si>
  <si>
    <t>Thrusters</t>
  </si>
  <si>
    <t>Dynamic positioning equipment</t>
  </si>
  <si>
    <t>Marine disconnection equipment</t>
  </si>
  <si>
    <t>Towing equipment</t>
  </si>
  <si>
    <t>Helicopter deck with equipment</t>
  </si>
  <si>
    <t>Hydraulic power units</t>
  </si>
  <si>
    <t>Air-supply equipment</t>
  </si>
  <si>
    <t>De-superheaters</t>
  </si>
  <si>
    <t>Nitrogen-supply equipment</t>
  </si>
  <si>
    <t>Heating/cooling media</t>
  </si>
  <si>
    <t>Open /Close drain equipment</t>
  </si>
  <si>
    <t>CF</t>
  </si>
  <si>
    <t>ER</t>
  </si>
  <si>
    <t>DW</t>
  </si>
  <si>
    <t>DM</t>
  </si>
  <si>
    <t>DS</t>
  </si>
  <si>
    <t>DD</t>
  </si>
  <si>
    <t>FWR</t>
  </si>
  <si>
    <t>FCU</t>
  </si>
  <si>
    <t>STU</t>
  </si>
  <si>
    <t>CSF</t>
  </si>
  <si>
    <t>SG</t>
  </si>
  <si>
    <t>Undesired opening</t>
  </si>
  <si>
    <t>Failure to cut</t>
  </si>
  <si>
    <t>Failure to regulate</t>
  </si>
  <si>
    <t>Mud-treatment equipment</t>
  </si>
  <si>
    <t>TB</t>
  </si>
  <si>
    <t>CG</t>
  </si>
  <si>
    <t>W1</t>
  </si>
  <si>
    <t>W2</t>
  </si>
  <si>
    <t>W3</t>
  </si>
  <si>
    <t>AM</t>
  </si>
  <si>
    <t>De-icing equipment</t>
  </si>
  <si>
    <t>IC</t>
  </si>
  <si>
    <t>HP</t>
  </si>
  <si>
    <t>AI</t>
  </si>
  <si>
    <t>Flare ignition equipment</t>
  </si>
  <si>
    <t>FE</t>
  </si>
  <si>
    <t>NI</t>
  </si>
  <si>
    <t>HC</t>
  </si>
  <si>
    <t>OC</t>
  </si>
  <si>
    <t>Protection device /circuit breaker /switchfuse/fuse fails to clear a fault on the circuit</t>
  </si>
  <si>
    <t>Too high internal temperature</t>
  </si>
  <si>
    <t>Intermittent disconnection or connection unintended operation.</t>
  </si>
  <si>
    <t>Unintended disconnection of a circuit</t>
  </si>
  <si>
    <t>Downhole well completion</t>
  </si>
  <si>
    <t>WC</t>
  </si>
  <si>
    <t>External leakage utilities</t>
  </si>
  <si>
    <t>Failure to respond on signal/ activation</t>
  </si>
  <si>
    <t>Fails to operate as demanded</t>
  </si>
  <si>
    <t>Hydraulic oil, lubrication oil, coolant, mud, water, etc.</t>
  </si>
  <si>
    <t>HVAC equipment</t>
  </si>
  <si>
    <t>Storage Tanks</t>
  </si>
  <si>
    <t>Combustion engines</t>
  </si>
  <si>
    <t>Compressors</t>
  </si>
  <si>
    <t>Electric generators</t>
  </si>
  <si>
    <t>Electric motors</t>
  </si>
  <si>
    <t>Gas turbines</t>
  </si>
  <si>
    <t>Pumps</t>
  </si>
  <si>
    <t>Turboexpanders</t>
  </si>
  <si>
    <t>Onshore pipelines</t>
  </si>
  <si>
    <t>Pressure vessels</t>
  </si>
  <si>
    <t>Silos</t>
  </si>
  <si>
    <t>Loading arms</t>
  </si>
  <si>
    <t>Uninterruptible power supply</t>
  </si>
  <si>
    <t>Subsea production control</t>
  </si>
  <si>
    <t>Subsea compressors</t>
  </si>
  <si>
    <t>Subsea pressure vessels</t>
  </si>
  <si>
    <t>Subsea templates</t>
  </si>
  <si>
    <t>Subsea manifolds</t>
  </si>
  <si>
    <t>Subsea flowlines</t>
  </si>
  <si>
    <t>Subsea blowout preventers (BOP)</t>
  </si>
  <si>
    <t>Top drives</t>
  </si>
  <si>
    <t>Subsea well intervention</t>
  </si>
  <si>
    <t>Centrifuges</t>
  </si>
  <si>
    <t>Submarine power cables</t>
  </si>
  <si>
    <t>Diverters</t>
  </si>
  <si>
    <t>Drill strings</t>
  </si>
  <si>
    <t>String-motion compensators</t>
  </si>
  <si>
    <t>Riser compensators</t>
  </si>
  <si>
    <t>Snubbing, work strings</t>
  </si>
  <si>
    <t>Wireline, bottom-hole assemblies</t>
  </si>
  <si>
    <t>Snubbing, pipes and bottom hole assemblies</t>
  </si>
  <si>
    <t>Cementing equipment</t>
  </si>
  <si>
    <t>Pipe handling equipment</t>
  </si>
  <si>
    <t>On-demand type failure</t>
  </si>
  <si>
    <t>Leakage process medium going through heat coils or similar.</t>
  </si>
  <si>
    <t>Failure while running</t>
  </si>
  <si>
    <t>Failure mode code</t>
  </si>
  <si>
    <t>Response not as expected</t>
  </si>
  <si>
    <t>Telecommunications</t>
  </si>
  <si>
    <t>Coiled tubing, work strings</t>
  </si>
  <si>
    <t>Coiled tubing, bottom-hole assemblies</t>
  </si>
  <si>
    <t>Wireline, surface equipment</t>
  </si>
  <si>
    <t>A.2.9.2</t>
  </si>
  <si>
    <t>Doesn't open on demand, stuck closed or fail to open fully</t>
  </si>
  <si>
    <t>e.g. reading between 11 % LEL to 30 % Lower Explosion Limit (LEL) upon test gas.</t>
  </si>
  <si>
    <t>No, or faulty monitoring or regulation, failure to transmit or receive command or data, failure to actuate function</t>
  </si>
  <si>
    <t>Failure to connect connector</t>
  </si>
  <si>
    <t>Failure to disconnect connector</t>
  </si>
  <si>
    <t>Lack off or reduced ability to transfer heat from hot temperature areas, such as power transformers or power supply electronics</t>
  </si>
  <si>
    <t>Surface well control equipment (for well intervention)</t>
  </si>
  <si>
    <t>Breakdown, serious damage (seizure, breakage), and/or major process fluid leak</t>
  </si>
  <si>
    <t>Opening/closing time below spec</t>
  </si>
  <si>
    <t>Shear cut valve unable to cut equipment</t>
  </si>
  <si>
    <t>Unable to run equipment or tools</t>
  </si>
  <si>
    <t>Leakage process medium contaminating utility medium, Leakage internally of process fluids</t>
  </si>
  <si>
    <t>Leakage internally of utility fluids, Loss of lubrication</t>
  </si>
  <si>
    <t>Tools becoming stuck in the BOP or X-mas Tree</t>
  </si>
  <si>
    <t>Fails to operate as demande, 
False alarm, premature closure/stop, unexpected operation/fails to operate as demanded</t>
  </si>
  <si>
    <t>Material damages (cracks, wear, fracture, corrosion), reduced integrity</t>
  </si>
  <si>
    <t>Doesn't lock or unlock when demanded, failure to connect or disconnect, failure to release SCM from its mounting base</t>
  </si>
  <si>
    <t>A.2.10.1</t>
  </si>
  <si>
    <t>A.2.7.2</t>
  </si>
  <si>
    <t>Rotating</t>
  </si>
  <si>
    <t>Mechanical</t>
  </si>
  <si>
    <t>Electrical</t>
  </si>
  <si>
    <t>Subsea</t>
  </si>
  <si>
    <t>Drilling</t>
  </si>
  <si>
    <t>Well Intervention</t>
  </si>
  <si>
    <t>Marine</t>
  </si>
  <si>
    <t>Utilities</t>
  </si>
  <si>
    <t>Auxiliaries</t>
  </si>
  <si>
    <t>FGA</t>
  </si>
  <si>
    <t>FGB</t>
  </si>
  <si>
    <t>Subsea intervention</t>
  </si>
  <si>
    <t>FF</t>
  </si>
  <si>
    <t>Fire-fighting equipment</t>
  </si>
  <si>
    <t xml:space="preserve">Too little information to define a failure mode
</t>
  </si>
  <si>
    <t>Failure mode description</t>
  </si>
  <si>
    <t>Equipment category</t>
  </si>
  <si>
    <t>Equipment class code</t>
  </si>
  <si>
    <t>Subsea wellhead and X-mas trees</t>
  </si>
  <si>
    <t>Surface blowout preventers (BOP)</t>
  </si>
  <si>
    <t>e.g. 60 % of Lower Explosive Limit (LEL)</t>
  </si>
  <si>
    <t>e.g. 20 % of Lower Explosive Limit (LEL)</t>
  </si>
  <si>
    <t>Lubricant, cooling water, hydraulic fluid, methanol, etc.</t>
  </si>
  <si>
    <t>Fails to operate as demanded, false   alarm.   premature   closure/stop, unexpected operation/fails to operate as demanded</t>
  </si>
  <si>
    <t>Wireline, surface well control equipment</t>
  </si>
  <si>
    <t>Wireline, slick lines, braided cables and electric cables</t>
  </si>
  <si>
    <t>Coiled tubing, surface equipment</t>
  </si>
  <si>
    <t>Coiled tubing, surface well control equipment</t>
  </si>
  <si>
    <t>Safety and control</t>
  </si>
  <si>
    <t>Well completion</t>
  </si>
  <si>
    <t>BO</t>
  </si>
  <si>
    <t>BT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</si>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</sst>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b/>
      <sz val="9"/>
      <color theme="0"/>
      <name val="Cambria"/>
      <family val="1"/>
      <scheme val="major"/>
    </font>
    <font>
      <sz val="9"/>
      <color rgb="FF9C0006"/>
      <name val="Cambria"/>
      <family val="1"/>
      <scheme val="major"/>
    </font>
    <font>
      <sz val="9"/>
      <name val="Cambria"/>
      <family val="1"/>
      <scheme val="major"/>
    </font>
    <font>
      <sz val="9"/>
      <color rgb="FFFF0000"/>
      <name val="Cambria"/>
      <family val="1"/>
      <scheme val="major"/>
    </font>
    <font>
      <sz val="9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9"/>
      <color rgb="FF9C0006"/>
      <name val="Cambria"/>
      <family val="1"/>
      <scheme val="major"/>
    </font>
    <font>
      <sz val="9"/>
      <color theme="1"/>
      <name val="Cambria"/>
      <scheme val="major"/>
    </font>
    <font>
      <sz val="9"/>
      <name val="Cambria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2" xfId="0" applyFont="1" applyBorder="1"/>
    <xf numFmtId="0" fontId="3" fillId="0" borderId="1" xfId="0" applyFont="1" applyBorder="1"/>
    <xf numFmtId="0" fontId="4" fillId="0" borderId="1" xfId="0" applyFont="1" applyBorder="1"/>
    <xf numFmtId="0" fontId="3" fillId="0" borderId="3" xfId="0" applyFont="1" applyBorder="1"/>
    <xf numFmtId="0" fontId="4" fillId="0" borderId="0" xfId="0" applyFont="1" applyAlignment="1">
      <alignment wrapText="1"/>
    </xf>
    <xf numFmtId="0" fontId="3" fillId="0" borderId="3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4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2" xfId="0" applyFont="1" applyBorder="1" applyAlignment="1">
      <alignment wrapText="1"/>
    </xf>
    <xf numFmtId="0" fontId="4" fillId="0" borderId="7" xfId="0" applyFont="1" applyBorder="1"/>
    <xf numFmtId="0" fontId="3" fillId="0" borderId="9" xfId="0" applyFont="1" applyBorder="1"/>
    <xf numFmtId="0" fontId="4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8" xfId="0" applyFont="1" applyBorder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7" fillId="0" borderId="1" xfId="0" applyFont="1" applyBorder="1"/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center" wrapText="1"/>
    </xf>
    <xf numFmtId="0" fontId="8" fillId="0" borderId="1" xfId="0" applyFont="1" applyBorder="1"/>
    <xf numFmtId="0" fontId="8" fillId="0" borderId="0" xfId="0" applyFont="1"/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vertical="top" wrapText="1"/>
    </xf>
    <xf numFmtId="0" fontId="9" fillId="0" borderId="0" xfId="0" applyFont="1" applyAlignment="1">
      <alignment wrapText="1"/>
    </xf>
    <xf numFmtId="0" fontId="7" fillId="0" borderId="0" xfId="0" applyFont="1"/>
    <xf numFmtId="0" fontId="9" fillId="0" borderId="1" xfId="0" applyFont="1" applyBorder="1"/>
    <xf numFmtId="0" fontId="7" fillId="0" borderId="4" xfId="0" applyFont="1" applyBorder="1"/>
    <xf numFmtId="0" fontId="4" fillId="0" borderId="10" xfId="0" applyFont="1" applyBorder="1"/>
    <xf numFmtId="0" fontId="5" fillId="0" borderId="3" xfId="0" applyFont="1" applyBorder="1"/>
    <xf numFmtId="0" fontId="4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4" borderId="0" xfId="0" applyFont="1" applyFill="1" applyAlignment="1">
      <alignment horizontal="center"/>
    </xf>
    <xf numFmtId="0" fontId="10" fillId="0" borderId="1" xfId="0" applyFont="1" applyBorder="1"/>
    <xf numFmtId="0" fontId="5" fillId="3" borderId="3" xfId="0" applyFont="1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vertical="top" wrapText="1"/>
    </xf>
    <xf numFmtId="0" fontId="3" fillId="4" borderId="0" xfId="0" applyFont="1" applyFill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11" fillId="0" borderId="1" xfId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0" borderId="2" xfId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2" fillId="0" borderId="1" xfId="0" applyFont="1" applyBorder="1"/>
    <xf numFmtId="0" fontId="13" fillId="0" borderId="4" xfId="0" applyFont="1" applyBorder="1"/>
    <xf numFmtId="0" fontId="12" fillId="0" borderId="0" xfId="0" applyFont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</cellXfs>
  <cellStyles count="2">
    <cellStyle name="Bad" xfId="1" builtinId="27"/>
    <cellStyle name="Normal" xfId="0" builtinId="0"/>
  </cellStyles>
  <dxfs count="13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mbri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9C0006"/>
        <name val="Cambria"/>
        <scheme val="major"/>
      </font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9C0006"/>
        <name val="Cambria"/>
        <scheme val="major"/>
      </font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9C0006"/>
        <name val="Cambria"/>
        <scheme val="major"/>
      </font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9C0006"/>
        <name val="Cambria"/>
        <scheme val="maj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vertical="bottom" textRotation="0" wrapTex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alignment horizontal="general" vertical="bottom" textRotation="0" wrapText="1" relative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scheme val="major"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mbria"/>
        <scheme val="major"/>
      </font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0000000}" name="Table13" displayName="Table13" ref="A1:F109" totalsRowShown="0" headerRowDxfId="131" dataDxfId="130" tableBorderDxfId="129">
  <autoFilter ref="A1:F109" xr:uid="{00000000-0009-0000-0100-00000D000000}"/>
  <sortState xmlns:xlrd2="http://schemas.microsoft.com/office/spreadsheetml/2017/richdata2" ref="A66:F80">
    <sortCondition ref="C1:C109"/>
  </sortState>
  <tableColumns count="6">
    <tableColumn id="5" xr3:uid="{00000000-0010-0000-0000-000005000000}" name="Equipment category" dataDxfId="128"/>
    <tableColumn id="2" xr3:uid="{00000000-0010-0000-0000-000002000000}" name="Equipment class code" dataDxfId="127"/>
    <tableColumn id="3" xr3:uid="{00000000-0010-0000-0000-000003000000}" name="Name" dataDxfId="126"/>
    <tableColumn id="7" xr3:uid="{00000000-0010-0000-0000-000007000000}" name="Annex" dataDxfId="125"/>
    <tableColumn id="9" xr3:uid="{00000000-0010-0000-0000-000009000000}" name="Parent Code" dataDxfId="124"/>
    <tableColumn id="1" xr3:uid="{00000000-0010-0000-0000-000001000000}" name="FullCode" dataDxfId="123">
      <calculatedColumnFormula>IF(#REF!="Class",Table13[[#This Row],[Equipment class code]],Table13[[#This Row],[Parent Code]]&amp;#REF!)</calculatedColumnFormula>
    </tableColumn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able9" displayName="Table9" ref="A2:D27" totalsRowShown="0" headerRowDxfId="28" headerRowBorderDxfId="27" tableBorderDxfId="26" totalsRowBorderDxfId="25">
  <autoFilter ref="A2:D27" xr:uid="{00000000-0009-0000-0100-000009000000}"/>
  <sortState xmlns:xlrd2="http://schemas.microsoft.com/office/spreadsheetml/2017/richdata2" ref="A5:D32">
    <sortCondition ref="A4:A32"/>
  </sortState>
  <tableColumns count="4">
    <tableColumn id="1" xr3:uid="{00000000-0010-0000-0900-000001000000}" name="Failure mode code" dataDxfId="24"/>
    <tableColumn id="2" xr3:uid="{00000000-0010-0000-0900-000002000000}" name="Description" dataDxfId="23">
      <calculatedColumnFormula>VLOOKUP(Table9[[#This Row],[Failure mode code]],'Table B.15 Failure Mode_Codes'!A:B,2,FALSE)</calculatedColumnFormula>
    </tableColumn>
    <tableColumn id="3" xr3:uid="{00000000-0010-0000-0900-000003000000}" name="Examples" dataDxfId="22"/>
    <tableColumn id="4" xr3:uid="{00000000-0010-0000-0900-000004000000}" name="Jacking and fixation" dataDxfId="21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e12" displayName="Table12" ref="A1:C63" totalsRowShown="0" headerRowDxfId="20" headerRowBorderDxfId="19" tableBorderDxfId="18" totalsRowBorderDxfId="17">
  <autoFilter ref="A1:C63" xr:uid="{00000000-0009-0000-0100-00000C000000}"/>
  <sortState xmlns:xlrd2="http://schemas.microsoft.com/office/spreadsheetml/2017/richdata2" ref="A2:C64">
    <sortCondition ref="A1:A64"/>
  </sortState>
  <tableColumns count="3">
    <tableColumn id="1" xr3:uid="{00000000-0010-0000-0A00-000001000000}" name="Failure mode code" dataDxfId="16"/>
    <tableColumn id="2" xr3:uid="{00000000-0010-0000-0A00-000002000000}" name="Failure mode description" dataDxfId="15"/>
    <tableColumn id="3" xr3:uid="{00000000-0010-0000-0A00-000003000000}" name="On-demand type failure" dataDxfId="14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2:K23" totalsRowShown="0" headerRowDxfId="122" dataDxfId="120" headerRowBorderDxfId="121" tableBorderDxfId="119" totalsRowBorderDxfId="118">
  <autoFilter ref="A2:K23" xr:uid="{00000000-0009-0000-0100-000001000000}"/>
  <sortState xmlns:xlrd2="http://schemas.microsoft.com/office/spreadsheetml/2017/richdata2" ref="A3:M23">
    <sortCondition ref="A2:A23"/>
  </sortState>
  <tableColumns count="11">
    <tableColumn id="1" xr3:uid="{00000000-0010-0000-0100-000001000000}" name="Failure mode code" dataDxfId="117"/>
    <tableColumn id="2" xr3:uid="{00000000-0010-0000-0100-000002000000}" name="Description" dataDxfId="116">
      <calculatedColumnFormula>VLOOKUP(Table1[[#This Row],[Failure mode code]],'Table B.15 Failure Mode_Codes'!A:B,2,FALSE)</calculatedColumnFormula>
    </tableColumn>
    <tableColumn id="3" xr3:uid="{00000000-0010-0000-0100-000003000000}" name="Examples" dataDxfId="115"/>
    <tableColumn id="4" xr3:uid="{00000000-0010-0000-0100-000004000000}" name="Combustion engines" dataDxfId="114"/>
    <tableColumn id="5" xr3:uid="{00000000-0010-0000-0100-000005000000}" name="Compressors" dataDxfId="113"/>
    <tableColumn id="6" xr3:uid="{00000000-0010-0000-0100-000006000000}" name="Electric generators" dataDxfId="112"/>
    <tableColumn id="7" xr3:uid="{00000000-0010-0000-0100-000007000000}" name="Electric motors" dataDxfId="111"/>
    <tableColumn id="8" xr3:uid="{00000000-0010-0000-0100-000008000000}" name="Gas turbines" dataDxfId="110"/>
    <tableColumn id="9" xr3:uid="{00000000-0010-0000-0100-000009000000}" name="Pumps" dataDxfId="109"/>
    <tableColumn id="10" xr3:uid="{00000000-0010-0000-0100-00000A000000}" name="Steam turbines" dataDxfId="108"/>
    <tableColumn id="11" xr3:uid="{00000000-0010-0000-0100-00000B000000}" name="Turboexpanders" dataDxfId="107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L34" totalsRowShown="0" headerRowDxfId="106" dataDxfId="104" headerRowBorderDxfId="105" tableBorderDxfId="103" totalsRowBorderDxfId="102">
  <autoFilter ref="A2:L34" xr:uid="{00000000-0009-0000-0100-000003000000}"/>
  <sortState xmlns:xlrd2="http://schemas.microsoft.com/office/spreadsheetml/2017/richdata2" ref="A4:M66">
    <sortCondition ref="A3:A66"/>
  </sortState>
  <tableColumns count="12">
    <tableColumn id="1" xr3:uid="{00000000-0010-0000-0200-000001000000}" name="Failure mode code" dataDxfId="101"/>
    <tableColumn id="2" xr3:uid="{00000000-0010-0000-0200-000002000000}" name="Description" dataDxfId="100">
      <calculatedColumnFormula>VLOOKUP(Table3[[#This Row],[Failure mode code]],'Table B.15 Failure Mode_Codes'!A:B,2,FALSE)</calculatedColumnFormula>
    </tableColumn>
    <tableColumn id="3" xr3:uid="{00000000-0010-0000-0200-000003000000}" name="Examples" dataDxfId="99"/>
    <tableColumn id="4" xr3:uid="{00000000-0010-0000-0200-000004000000}" name="Cranes" dataDxfId="98"/>
    <tableColumn id="5" xr3:uid="{00000000-0010-0000-0200-000005000000}" name="Heat exchangers" dataDxfId="97"/>
    <tableColumn id="6" xr3:uid="{00000000-0010-0000-0200-000006000000}" name="Heaters and boilers" dataDxfId="96"/>
    <tableColumn id="7" xr3:uid="{00000000-0010-0000-0200-000007000000}" name="Piping" dataDxfId="95"/>
    <tableColumn id="8" xr3:uid="{00000000-0010-0000-0200-000008000000}" name="Pressure vessels" dataDxfId="94"/>
    <tableColumn id="9" xr3:uid="{00000000-0010-0000-0200-000009000000}" name="Winches" dataDxfId="93"/>
    <tableColumn id="10" xr3:uid="{00000000-0010-0000-0200-00000A000000}" name="Turrets" dataDxfId="92"/>
    <tableColumn id="11" xr3:uid="{00000000-0010-0000-0200-00000B000000}" name="Swivels" dataDxfId="91"/>
    <tableColumn id="12" xr3:uid="{00000000-0010-0000-0200-00000C000000}" name="Storage tanks" dataDxfId="90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2:G33" totalsRowShown="0" headerRowDxfId="89" dataDxfId="87" headerRowBorderDxfId="88" tableBorderDxfId="86" totalsRowBorderDxfId="85">
  <autoFilter ref="A2:G33" xr:uid="{00000000-0009-0000-0100-000004000000}"/>
  <tableColumns count="7">
    <tableColumn id="1" xr3:uid="{00000000-0010-0000-0300-000001000000}" name="Failure mode code" dataDxfId="84"/>
    <tableColumn id="2" xr3:uid="{00000000-0010-0000-0300-000002000000}" name="Description" dataDxfId="83">
      <calculatedColumnFormula>VLOOKUP(Table4[[#This Row],[Failure mode code]],'Table B.15 Failure Mode_Codes'!A:B,2,FALSE)</calculatedColumnFormula>
    </tableColumn>
    <tableColumn id="3" xr3:uid="{00000000-0010-0000-0300-000003000000}" name="Examples" dataDxfId="82"/>
    <tableColumn id="4" xr3:uid="{00000000-0010-0000-0300-000004000000}" name="Uninterruptible power supply" dataDxfId="81"/>
    <tableColumn id="5" xr3:uid="{00000000-0010-0000-0300-000005000000}" name="Power transformers" dataDxfId="80"/>
    <tableColumn id="6" xr3:uid="{00000000-0010-0000-0300-000006000000}" name="Frequency converters" dataDxfId="79"/>
    <tableColumn id="7" xr3:uid="{00000000-0010-0000-0300-000007000000}" name="Switchgears" dataDxfId="78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2:J37" totalsRowShown="0" headerRowDxfId="77" dataDxfId="76">
  <autoFilter ref="A2:J37" xr:uid="{00000000-0009-0000-0100-000005000000}"/>
  <sortState xmlns:xlrd2="http://schemas.microsoft.com/office/spreadsheetml/2017/richdata2" ref="A5:K74">
    <sortCondition ref="A4:A74"/>
  </sortState>
  <tableColumns count="10">
    <tableColumn id="1" xr3:uid="{00000000-0010-0000-0400-000001000000}" name="Failure mode code" dataDxfId="75"/>
    <tableColumn id="2" xr3:uid="{00000000-0010-0000-0400-000002000000}" name="Description" dataDxfId="74">
      <calculatedColumnFormula>VLOOKUP(Table5[[#This Row],[Failure mode code]],'Table B.15 Failure Mode_Codes'!A:B,2,FALSE)</calculatedColumnFormula>
    </tableColumn>
    <tableColumn id="3" xr3:uid="{00000000-0010-0000-0400-000003000000}" name="Examples" dataDxfId="73"/>
    <tableColumn id="4" xr3:uid="{00000000-0010-0000-0400-000004000000}" name="Fire detection" dataDxfId="72"/>
    <tableColumn id="5" xr3:uid="{00000000-0010-0000-0400-000005000000}" name="Gas detection" dataDxfId="71"/>
    <tableColumn id="6" xr3:uid="{00000000-0010-0000-0400-000006000000}" name="Input devices" dataDxfId="70"/>
    <tableColumn id="7" xr3:uid="{00000000-0010-0000-0400-000007000000}" name="Control logic units" dataDxfId="69"/>
    <tableColumn id="8" xr3:uid="{00000000-0010-0000-0400-000008000000}" name="Valves" dataDxfId="68"/>
    <tableColumn id="10" xr3:uid="{00000000-0010-0000-0400-00000A000000}" name="Nozzles" dataDxfId="67"/>
    <tableColumn id="11" xr3:uid="{00000000-0010-0000-0400-00000B000000}" name="Lifeboats" dataDxfId="66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2:J31" totalsRowShown="0" headerRowDxfId="65" dataDxfId="63" headerRowBorderDxfId="64" tableBorderDxfId="62" totalsRowBorderDxfId="61">
  <autoFilter ref="A2:J31" xr:uid="{00000000-0009-0000-0100-000006000000}"/>
  <sortState xmlns:xlrd2="http://schemas.microsoft.com/office/spreadsheetml/2017/richdata2" ref="A5:L49">
    <sortCondition ref="A4:A49"/>
  </sortState>
  <tableColumns count="10">
    <tableColumn id="1" xr3:uid="{00000000-0010-0000-0500-000001000000}" name="Failure mode code" dataDxfId="60"/>
    <tableColumn id="2" xr3:uid="{00000000-0010-0000-0500-000002000000}" name="Description" dataDxfId="59">
      <calculatedColumnFormula>VLOOKUP(Table6[[#This Row],[Failure mode code]],'Table B.15 Failure Mode_Codes'!A:B,2,FALSE)</calculatedColumnFormula>
    </tableColumn>
    <tableColumn id="3" xr3:uid="{00000000-0010-0000-0500-000003000000}" name="Examples" dataDxfId="58"/>
    <tableColumn id="4" xr3:uid="{00000000-0010-0000-0500-000004000000}" name="Subsea production control" dataDxfId="57"/>
    <tableColumn id="5" xr3:uid="{00000000-0010-0000-0500-000005000000}" name="Subsea wellhead and X-mas trees" dataDxfId="56"/>
    <tableColumn id="6" xr3:uid="{00000000-0010-0000-0500-000006000000}" name="Subsea pumps" dataDxfId="55"/>
    <tableColumn id="7" xr3:uid="{00000000-0010-0000-0500-000007000000}" name="Risers" dataDxfId="54"/>
    <tableColumn id="9" xr3:uid="{00000000-0010-0000-0500-000009000000}" name="Subsea electrical power distribution" dataDxfId="53"/>
    <tableColumn id="10" xr3:uid="{00000000-0010-0000-0500-00000A000000}" name="Subsea pressure vessels" dataDxfId="52"/>
    <tableColumn id="11" xr3:uid="{00000000-0010-0000-0500-00000B000000}" name="Subsea pipelines" dataDxfId="51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2:F29" totalsRowShown="0" headerRowDxfId="50" dataDxfId="49">
  <autoFilter ref="A2:F29" xr:uid="{00000000-0009-0000-0100-000007000000}"/>
  <sortState xmlns:xlrd2="http://schemas.microsoft.com/office/spreadsheetml/2017/richdata2" ref="A4:J36">
    <sortCondition ref="A3:A36"/>
  </sortState>
  <tableColumns count="6">
    <tableColumn id="1" xr3:uid="{00000000-0010-0000-0600-000001000000}" name="Failure mode code" dataDxfId="48"/>
    <tableColumn id="2" xr3:uid="{00000000-0010-0000-0600-000002000000}" name="Description" dataDxfId="47">
      <calculatedColumnFormula>VLOOKUP(Table7[[#This Row],[Failure mode code]],'Table B.15 Failure Mode_Codes'!A:B,2,FALSE)</calculatedColumnFormula>
    </tableColumn>
    <tableColumn id="3" xr3:uid="{00000000-0010-0000-0600-000003000000}" name="Examples" dataDxfId="46"/>
    <tableColumn id="4" xr3:uid="{00000000-0010-0000-0600-000004000000}" name="Electrical submersible pumps" dataDxfId="45"/>
    <tableColumn id="7" xr3:uid="{00000000-0010-0000-0600-000007000000}" name="Downhole safety valves" dataDxfId="44"/>
    <tableColumn id="9" xr3:uid="{00000000-0010-0000-0600-000009000000}" name="Surface wellhead and X-mas trees" dataDxfId="43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2:F29" totalsRowShown="0" headerRowDxfId="42">
  <autoFilter ref="A2:F29" xr:uid="{00000000-0009-0000-0100-000008000000}"/>
  <sortState xmlns:xlrd2="http://schemas.microsoft.com/office/spreadsheetml/2017/richdata2" ref="A4:H42">
    <sortCondition ref="A3:A42"/>
  </sortState>
  <tableColumns count="6">
    <tableColumn id="1" xr3:uid="{00000000-0010-0000-0700-000001000000}" name="Failure mode code" dataDxfId="41"/>
    <tableColumn id="2" xr3:uid="{00000000-0010-0000-0700-000002000000}" name="Description" dataDxfId="40">
      <calculatedColumnFormula>VLOOKUP(Table8[[#This Row],[Failure mode code]],'Table B.15 Failure Mode_Codes'!A:B,2,FALSE)</calculatedColumnFormula>
    </tableColumn>
    <tableColumn id="3" xr3:uid="{00000000-0010-0000-0700-000003000000}" name="Examples" dataDxfId="39"/>
    <tableColumn id="4" xr3:uid="{00000000-0010-0000-0700-000004000000}" name="Top drives" dataDxfId="38"/>
    <tableColumn id="5" xr3:uid="{00000000-0010-0000-0700-000005000000}" name="Subsea blowout preventers (BOP)" dataDxfId="37"/>
    <tableColumn id="9" xr3:uid="{00000000-0010-0000-0700-000009000000}" name="Surface blowout preventers (BOP)" dataDxfId="36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Table83" displayName="Table83" ref="A2:E28" totalsRowShown="0" headerRowDxfId="35" dataDxfId="34">
  <autoFilter ref="A2:E28" xr:uid="{00000000-0009-0000-0100-000002000000}"/>
  <sortState xmlns:xlrd2="http://schemas.microsoft.com/office/spreadsheetml/2017/richdata2" ref="A3:H41">
    <sortCondition ref="A3:A42"/>
  </sortState>
  <tableColumns count="5">
    <tableColumn id="1" xr3:uid="{00000000-0010-0000-0800-000001000000}" name="Failure mode code" dataDxfId="33"/>
    <tableColumn id="2" xr3:uid="{00000000-0010-0000-0800-000002000000}" name="Description" dataDxfId="32">
      <calculatedColumnFormula>VLOOKUP(Table83[[#This Row],[Failure mode code]],'Table B.15 Failure Mode_Codes'!A:B,2,FALSE)</calculatedColumnFormula>
    </tableColumn>
    <tableColumn id="3" xr3:uid="{00000000-0010-0000-0800-000003000000}" name="Examples" dataDxfId="31"/>
    <tableColumn id="4" xr3:uid="{00000000-0010-0000-0800-000004000000}" name="Surface well control equipment (for well intervention)" dataDxfId="30"/>
    <tableColumn id="6" xr3:uid="{00000000-0010-0000-0800-000006000000}" name="Subsea well intervention" dataDxfId="29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H109"/>
  <sheetViews>
    <sheetView showGridLines="0" zoomScaleNormal="100" workbookViewId="0">
      <pane ySplit="1" topLeftCell="A2" activePane="bottomLeft" state="frozen"/>
      <selection pane="bottomLeft" activeCell="B50" sqref="B50"/>
    </sheetView>
  </sheetViews>
  <sheetFormatPr defaultColWidth="9.140625" defaultRowHeight="15" x14ac:dyDescent="0.25"/>
  <cols>
    <col min="1" max="1" width="22.42578125" style="3" customWidth="1"/>
    <col min="2" max="2" width="20.85546875" bestFit="1" customWidth="1"/>
    <col min="3" max="3" width="41.7109375" style="3" bestFit="1" customWidth="1"/>
    <col min="4" max="4" width="8.5703125" style="3" customWidth="1"/>
    <col min="5" max="5" width="12.5703125" style="3" hidden="1" customWidth="1"/>
    <col min="6" max="6" width="10.140625" hidden="1" customWidth="1"/>
    <col min="7" max="7" width="13.42578125" style="3" bestFit="1" customWidth="1"/>
    <col min="8" max="8" width="15.7109375" style="36" customWidth="1"/>
    <col min="9" max="16384" width="9.140625" style="3"/>
  </cols>
  <sheetData>
    <row r="1" spans="1:8" ht="12" x14ac:dyDescent="0.2">
      <c r="A1" s="5" t="s">
        <v>543</v>
      </c>
      <c r="B1" s="5" t="s">
        <v>544</v>
      </c>
      <c r="C1" s="5" t="s">
        <v>332</v>
      </c>
      <c r="D1" s="5" t="s">
        <v>334</v>
      </c>
      <c r="E1" s="5" t="s">
        <v>265</v>
      </c>
      <c r="F1" s="11" t="s">
        <v>333</v>
      </c>
      <c r="H1" s="3"/>
    </row>
    <row r="2" spans="1:8" ht="12" x14ac:dyDescent="0.2">
      <c r="A2" s="6" t="s">
        <v>527</v>
      </c>
      <c r="B2" s="6" t="s">
        <v>270</v>
      </c>
      <c r="C2" s="6" t="s">
        <v>343</v>
      </c>
      <c r="D2" s="6" t="s">
        <v>196</v>
      </c>
      <c r="E2" s="6"/>
      <c r="F2" s="38" t="str">
        <f>Table13[[#This Row],[Equipment class code]]</f>
        <v>BL</v>
      </c>
      <c r="H2" s="3"/>
    </row>
    <row r="3" spans="1:8" ht="12" x14ac:dyDescent="0.2">
      <c r="A3" s="6" t="s">
        <v>527</v>
      </c>
      <c r="B3" s="26" t="s">
        <v>424</v>
      </c>
      <c r="C3" s="6" t="s">
        <v>487</v>
      </c>
      <c r="D3" s="6" t="s">
        <v>196</v>
      </c>
      <c r="E3" s="6"/>
      <c r="F3" s="38" t="str">
        <f>Table13[[#This Row],[Equipment class code]]</f>
        <v>CF</v>
      </c>
      <c r="H3" s="3"/>
    </row>
    <row r="4" spans="1:8" ht="12" x14ac:dyDescent="0.2">
      <c r="A4" s="6" t="s">
        <v>527</v>
      </c>
      <c r="B4" s="6" t="s">
        <v>266</v>
      </c>
      <c r="C4" s="6" t="s">
        <v>466</v>
      </c>
      <c r="D4" s="6" t="s">
        <v>335</v>
      </c>
      <c r="E4" s="6"/>
      <c r="F4" s="38" t="str">
        <f>Table13[[#This Row],[Equipment class code]]</f>
        <v>CE</v>
      </c>
      <c r="H4" s="3"/>
    </row>
    <row r="5" spans="1:8" ht="12" x14ac:dyDescent="0.2">
      <c r="A5" s="6" t="s">
        <v>527</v>
      </c>
      <c r="B5" s="6" t="s">
        <v>268</v>
      </c>
      <c r="C5" s="6" t="s">
        <v>467</v>
      </c>
      <c r="D5" s="6" t="s">
        <v>336</v>
      </c>
      <c r="E5" s="6"/>
      <c r="F5" s="38" t="str">
        <f>Table13[[#This Row],[Equipment class code]]</f>
        <v>CO</v>
      </c>
      <c r="H5" s="3"/>
    </row>
    <row r="6" spans="1:8" ht="12" x14ac:dyDescent="0.2">
      <c r="A6" s="6" t="s">
        <v>527</v>
      </c>
      <c r="B6" s="6" t="s">
        <v>271</v>
      </c>
      <c r="C6" s="6" t="s">
        <v>468</v>
      </c>
      <c r="D6" s="6" t="s">
        <v>337</v>
      </c>
      <c r="E6" s="6"/>
      <c r="F6" s="38" t="str">
        <f>Table13[[#This Row],[Equipment class code]]</f>
        <v>EG</v>
      </c>
      <c r="H6" s="3"/>
    </row>
    <row r="7" spans="1:8" ht="12" x14ac:dyDescent="0.2">
      <c r="A7" s="6" t="s">
        <v>527</v>
      </c>
      <c r="B7" s="6" t="s">
        <v>276</v>
      </c>
      <c r="C7" s="6" t="s">
        <v>469</v>
      </c>
      <c r="D7" s="6" t="s">
        <v>338</v>
      </c>
      <c r="E7" s="6"/>
      <c r="F7" s="38" t="str">
        <f>Table13[[#This Row],[Equipment class code]]</f>
        <v>EM</v>
      </c>
      <c r="H7" s="3"/>
    </row>
    <row r="8" spans="1:8" ht="12" x14ac:dyDescent="0.2">
      <c r="A8" s="6" t="s">
        <v>527</v>
      </c>
      <c r="B8" s="6" t="s">
        <v>331</v>
      </c>
      <c r="C8" s="6" t="s">
        <v>470</v>
      </c>
      <c r="D8" s="6" t="s">
        <v>339</v>
      </c>
      <c r="E8" s="6"/>
      <c r="F8" s="38" t="str">
        <f>Table13[[#This Row],[Equipment class code]]</f>
        <v>GT</v>
      </c>
      <c r="H8" s="3"/>
    </row>
    <row r="9" spans="1:8" ht="12" x14ac:dyDescent="0.2">
      <c r="A9" s="6" t="s">
        <v>527</v>
      </c>
      <c r="B9" s="6" t="s">
        <v>344</v>
      </c>
      <c r="C9" s="6" t="s">
        <v>345</v>
      </c>
      <c r="D9" s="6" t="s">
        <v>196</v>
      </c>
      <c r="E9" s="6"/>
      <c r="F9" s="38" t="str">
        <f>Table13[[#This Row],[Equipment class code]]</f>
        <v>LE</v>
      </c>
      <c r="H9" s="3"/>
    </row>
    <row r="10" spans="1:8" ht="12" x14ac:dyDescent="0.2">
      <c r="A10" s="6" t="s">
        <v>527</v>
      </c>
      <c r="B10" s="6" t="s">
        <v>346</v>
      </c>
      <c r="C10" s="6" t="s">
        <v>347</v>
      </c>
      <c r="D10" s="6" t="s">
        <v>196</v>
      </c>
      <c r="E10" s="6"/>
      <c r="F10" s="38" t="str">
        <f>Table13[[#This Row],[Equipment class code]]</f>
        <v>MI</v>
      </c>
      <c r="H10" s="3"/>
    </row>
    <row r="11" spans="1:8" ht="12" x14ac:dyDescent="0.2">
      <c r="A11" s="6" t="s">
        <v>527</v>
      </c>
      <c r="B11" s="6" t="s">
        <v>278</v>
      </c>
      <c r="C11" s="6" t="s">
        <v>471</v>
      </c>
      <c r="D11" s="6" t="s">
        <v>340</v>
      </c>
      <c r="E11" s="6"/>
      <c r="F11" s="38" t="str">
        <f>Table13[[#This Row],[Equipment class code]]</f>
        <v>PU</v>
      </c>
      <c r="H11" s="3"/>
    </row>
    <row r="12" spans="1:8" ht="12" x14ac:dyDescent="0.2">
      <c r="A12" s="6" t="s">
        <v>527</v>
      </c>
      <c r="B12" s="6" t="s">
        <v>279</v>
      </c>
      <c r="C12" s="6" t="s">
        <v>280</v>
      </c>
      <c r="D12" s="6" t="s">
        <v>341</v>
      </c>
      <c r="E12" s="6"/>
      <c r="F12" s="38" t="str">
        <f>Table13[[#This Row],[Equipment class code]]</f>
        <v>ST</v>
      </c>
      <c r="H12" s="3"/>
    </row>
    <row r="13" spans="1:8" ht="12" x14ac:dyDescent="0.2">
      <c r="A13" s="6" t="s">
        <v>527</v>
      </c>
      <c r="B13" s="6" t="s">
        <v>274</v>
      </c>
      <c r="C13" s="6" t="s">
        <v>472</v>
      </c>
      <c r="D13" s="6" t="s">
        <v>342</v>
      </c>
      <c r="E13" s="6"/>
      <c r="F13" s="38" t="str">
        <f>Table13[[#This Row],[Equipment class code]]</f>
        <v>TE</v>
      </c>
      <c r="H13" s="3"/>
    </row>
    <row r="14" spans="1:8" ht="12" x14ac:dyDescent="0.2">
      <c r="A14" s="28" t="s">
        <v>528</v>
      </c>
      <c r="B14" s="28" t="s">
        <v>360</v>
      </c>
      <c r="C14" s="6" t="s">
        <v>361</v>
      </c>
      <c r="D14" s="6" t="s">
        <v>196</v>
      </c>
      <c r="E14" s="28"/>
      <c r="F14" s="38" t="str">
        <f>Table13[[#This Row],[Equipment class code]]</f>
        <v>CV</v>
      </c>
      <c r="H14" s="3"/>
    </row>
    <row r="15" spans="1:8" ht="12" x14ac:dyDescent="0.2">
      <c r="A15" s="6" t="s">
        <v>528</v>
      </c>
      <c r="B15" s="6" t="s">
        <v>282</v>
      </c>
      <c r="C15" s="6" t="s">
        <v>66</v>
      </c>
      <c r="D15" s="6" t="s">
        <v>348</v>
      </c>
      <c r="E15" s="6"/>
      <c r="F15" s="38" t="str">
        <f>Table13[[#This Row],[Equipment class code]]</f>
        <v>CR</v>
      </c>
      <c r="H15" s="3"/>
    </row>
    <row r="16" spans="1:8" ht="12" x14ac:dyDescent="0.2">
      <c r="A16" s="28" t="s">
        <v>528</v>
      </c>
      <c r="B16" s="28" t="s">
        <v>310</v>
      </c>
      <c r="C16" s="6" t="s">
        <v>362</v>
      </c>
      <c r="D16" s="6" t="s">
        <v>196</v>
      </c>
      <c r="E16" s="28"/>
      <c r="F16" s="38" t="str">
        <f>Table13[[#This Row],[Equipment class code]]</f>
        <v>FS</v>
      </c>
      <c r="H16" s="3"/>
    </row>
    <row r="17" spans="1:8" ht="12" x14ac:dyDescent="0.2">
      <c r="A17" s="6" t="s">
        <v>528</v>
      </c>
      <c r="B17" s="6" t="s">
        <v>283</v>
      </c>
      <c r="C17" s="6" t="s">
        <v>67</v>
      </c>
      <c r="D17" s="6" t="s">
        <v>349</v>
      </c>
      <c r="E17" s="6"/>
      <c r="F17" s="38" t="str">
        <f>Table13[[#This Row],[Equipment class code]]</f>
        <v>HE</v>
      </c>
      <c r="H17" s="3"/>
    </row>
    <row r="18" spans="1:8" ht="12" x14ac:dyDescent="0.2">
      <c r="A18" s="6" t="s">
        <v>528</v>
      </c>
      <c r="B18" s="6" t="s">
        <v>287</v>
      </c>
      <c r="C18" s="6" t="s">
        <v>68</v>
      </c>
      <c r="D18" s="6" t="s">
        <v>350</v>
      </c>
      <c r="E18" s="6"/>
      <c r="F18" s="38" t="str">
        <f>Table13[[#This Row],[Equipment class code]]</f>
        <v>HB</v>
      </c>
      <c r="H18" s="3"/>
    </row>
    <row r="19" spans="1:8" ht="12" x14ac:dyDescent="0.2">
      <c r="A19" s="28" t="s">
        <v>528</v>
      </c>
      <c r="B19" s="28" t="s">
        <v>359</v>
      </c>
      <c r="C19" s="6" t="s">
        <v>476</v>
      </c>
      <c r="D19" s="6" t="s">
        <v>196</v>
      </c>
      <c r="E19" s="28"/>
      <c r="F19" s="38" t="str">
        <f>Table13[[#This Row],[Equipment class code]]</f>
        <v>LA</v>
      </c>
      <c r="H19" s="3"/>
    </row>
    <row r="20" spans="1:8" ht="12" x14ac:dyDescent="0.2">
      <c r="A20" s="6" t="s">
        <v>528</v>
      </c>
      <c r="B20" s="27" t="s">
        <v>356</v>
      </c>
      <c r="C20" s="27" t="s">
        <v>473</v>
      </c>
      <c r="D20" s="6" t="s">
        <v>196</v>
      </c>
      <c r="E20" s="6"/>
      <c r="F20" s="38" t="str">
        <f>Table13[[#This Row],[Equipment class code]]</f>
        <v>PL</v>
      </c>
      <c r="H20" s="3"/>
    </row>
    <row r="21" spans="1:8" ht="12" x14ac:dyDescent="0.2">
      <c r="A21" s="6" t="s">
        <v>528</v>
      </c>
      <c r="B21" s="6" t="s">
        <v>295</v>
      </c>
      <c r="C21" s="6" t="s">
        <v>69</v>
      </c>
      <c r="D21" s="6" t="s">
        <v>352</v>
      </c>
      <c r="E21" s="6"/>
      <c r="F21" s="38" t="str">
        <f>Table13[[#This Row],[Equipment class code]]</f>
        <v>PI</v>
      </c>
      <c r="H21" s="3"/>
    </row>
    <row r="22" spans="1:8" ht="12" x14ac:dyDescent="0.2">
      <c r="A22" s="6" t="s">
        <v>528</v>
      </c>
      <c r="B22" s="6" t="s">
        <v>289</v>
      </c>
      <c r="C22" s="6" t="s">
        <v>474</v>
      </c>
      <c r="D22" s="6" t="s">
        <v>351</v>
      </c>
      <c r="E22" s="6"/>
      <c r="F22" s="38" t="str">
        <f>Table13[[#This Row],[Equipment class code]]</f>
        <v>VE</v>
      </c>
      <c r="H22" s="3"/>
    </row>
    <row r="23" spans="1:8" ht="12" x14ac:dyDescent="0.2">
      <c r="A23" s="28" t="s">
        <v>528</v>
      </c>
      <c r="B23" s="28" t="s">
        <v>358</v>
      </c>
      <c r="C23" s="6" t="s">
        <v>475</v>
      </c>
      <c r="D23" s="6" t="s">
        <v>196</v>
      </c>
      <c r="E23" s="28"/>
      <c r="F23" s="38" t="str">
        <f>Table13[[#This Row],[Equipment class code]]</f>
        <v>SI</v>
      </c>
      <c r="H23" s="3"/>
    </row>
    <row r="24" spans="1:8" ht="12" x14ac:dyDescent="0.2">
      <c r="A24" s="28" t="s">
        <v>528</v>
      </c>
      <c r="B24" s="28" t="s">
        <v>291</v>
      </c>
      <c r="C24" s="6" t="s">
        <v>363</v>
      </c>
      <c r="D24" s="6" t="s">
        <v>196</v>
      </c>
      <c r="E24" s="28"/>
      <c r="F24" s="38" t="str">
        <f>Table13[[#This Row],[Equipment class code]]</f>
        <v>SE</v>
      </c>
      <c r="H24" s="3"/>
    </row>
    <row r="25" spans="1:8" ht="12" x14ac:dyDescent="0.2">
      <c r="A25" s="28" t="s">
        <v>528</v>
      </c>
      <c r="B25" s="28" t="s">
        <v>300</v>
      </c>
      <c r="C25" s="6" t="s">
        <v>465</v>
      </c>
      <c r="D25" s="6" t="s">
        <v>357</v>
      </c>
      <c r="E25" s="28"/>
      <c r="F25" s="38" t="str">
        <f>Table13[[#This Row],[Equipment class code]]</f>
        <v>TA</v>
      </c>
      <c r="H25" s="3"/>
    </row>
    <row r="26" spans="1:8" ht="12" x14ac:dyDescent="0.2">
      <c r="A26" s="6" t="s">
        <v>528</v>
      </c>
      <c r="B26" s="6" t="s">
        <v>286</v>
      </c>
      <c r="C26" s="6" t="s">
        <v>72</v>
      </c>
      <c r="D26" s="6" t="s">
        <v>355</v>
      </c>
      <c r="E26" s="6"/>
      <c r="F26" s="38" t="str">
        <f>Table13[[#This Row],[Equipment class code]]</f>
        <v>SW</v>
      </c>
      <c r="H26" s="3"/>
    </row>
    <row r="27" spans="1:8" ht="12" x14ac:dyDescent="0.2">
      <c r="A27" s="6" t="s">
        <v>528</v>
      </c>
      <c r="B27" s="6" t="s">
        <v>297</v>
      </c>
      <c r="C27" s="6" t="s">
        <v>71</v>
      </c>
      <c r="D27" s="6" t="s">
        <v>354</v>
      </c>
      <c r="E27" s="6"/>
      <c r="F27" s="38" t="str">
        <f>Table13[[#This Row],[Equipment class code]]</f>
        <v>TU</v>
      </c>
      <c r="H27" s="3"/>
    </row>
    <row r="28" spans="1:8" ht="12" x14ac:dyDescent="0.2">
      <c r="A28" s="6" t="s">
        <v>528</v>
      </c>
      <c r="B28" s="6" t="s">
        <v>296</v>
      </c>
      <c r="C28" s="6" t="s">
        <v>70</v>
      </c>
      <c r="D28" s="6" t="s">
        <v>353</v>
      </c>
      <c r="E28" s="6"/>
      <c r="F28" s="38" t="str">
        <f>Table13[[#This Row],[Equipment class code]]</f>
        <v>WI</v>
      </c>
      <c r="H28" s="3"/>
    </row>
    <row r="29" spans="1:8" ht="12" x14ac:dyDescent="0.2">
      <c r="A29" s="6" t="s">
        <v>529</v>
      </c>
      <c r="B29" s="6" t="s">
        <v>303</v>
      </c>
      <c r="C29" s="6" t="s">
        <v>115</v>
      </c>
      <c r="D29" s="6" t="s">
        <v>367</v>
      </c>
      <c r="E29" s="6"/>
      <c r="F29" s="38" t="str">
        <f>Table13[[#This Row],[Equipment class code]]</f>
        <v>FC</v>
      </c>
      <c r="H29" s="3"/>
    </row>
    <row r="30" spans="1:8" ht="12" x14ac:dyDescent="0.2">
      <c r="A30" s="6" t="s">
        <v>529</v>
      </c>
      <c r="B30" s="6" t="s">
        <v>285</v>
      </c>
      <c r="C30" s="6" t="s">
        <v>368</v>
      </c>
      <c r="D30" s="6" t="s">
        <v>196</v>
      </c>
      <c r="E30" s="6"/>
      <c r="F30" s="38" t="str">
        <f>Table13[[#This Row],[Equipment class code]]</f>
        <v>PC</v>
      </c>
      <c r="H30" s="3"/>
    </row>
    <row r="31" spans="1:8" ht="12" x14ac:dyDescent="0.2">
      <c r="A31" s="6" t="s">
        <v>529</v>
      </c>
      <c r="B31" s="6" t="s">
        <v>294</v>
      </c>
      <c r="C31" s="6" t="s">
        <v>114</v>
      </c>
      <c r="D31" s="6" t="s">
        <v>365</v>
      </c>
      <c r="E31" s="6"/>
      <c r="F31" s="38" t="str">
        <f>Table13[[#This Row],[Equipment class code]]</f>
        <v>PT</v>
      </c>
      <c r="H31" s="3"/>
    </row>
    <row r="32" spans="1:8" ht="12" x14ac:dyDescent="0.2">
      <c r="A32" s="6" t="s">
        <v>529</v>
      </c>
      <c r="B32" s="26" t="s">
        <v>434</v>
      </c>
      <c r="C32" s="6" t="s">
        <v>302</v>
      </c>
      <c r="D32" s="6" t="s">
        <v>366</v>
      </c>
      <c r="E32" s="6"/>
      <c r="F32" s="38" t="str">
        <f>Table13[[#This Row],[Equipment class code]]</f>
        <v>SG</v>
      </c>
      <c r="H32" s="3"/>
    </row>
    <row r="33" spans="1:8" ht="12" x14ac:dyDescent="0.2">
      <c r="A33" s="28" t="s">
        <v>529</v>
      </c>
      <c r="B33" s="28" t="s">
        <v>301</v>
      </c>
      <c r="C33" s="28" t="s">
        <v>477</v>
      </c>
      <c r="D33" s="28" t="s">
        <v>364</v>
      </c>
      <c r="E33" s="28"/>
      <c r="F33" s="38" t="str">
        <f>Table13[[#This Row],[Equipment class code]]</f>
        <v>UP</v>
      </c>
      <c r="H33" s="3"/>
    </row>
    <row r="34" spans="1:8" ht="12" x14ac:dyDescent="0.2">
      <c r="A34" s="6" t="s">
        <v>555</v>
      </c>
      <c r="B34" s="6" t="s">
        <v>313</v>
      </c>
      <c r="C34" s="6" t="s">
        <v>146</v>
      </c>
      <c r="D34" s="6" t="s">
        <v>373</v>
      </c>
      <c r="E34" s="6"/>
      <c r="F34" s="38" t="str">
        <f>Table13[[#This Row],[Equipment class code]]</f>
        <v>CL</v>
      </c>
      <c r="H34" s="3"/>
    </row>
    <row r="35" spans="1:8" ht="12" x14ac:dyDescent="0.2">
      <c r="A35" s="6" t="s">
        <v>555</v>
      </c>
      <c r="B35" s="24" t="s">
        <v>374</v>
      </c>
      <c r="C35" s="28" t="s">
        <v>375</v>
      </c>
      <c r="D35" s="29" t="s">
        <v>196</v>
      </c>
      <c r="E35" s="29"/>
      <c r="F35" s="38" t="str">
        <f>Table13[[#This Row],[Equipment class code]]</f>
        <v>EC</v>
      </c>
      <c r="H35" s="3"/>
    </row>
    <row r="36" spans="1:8" ht="12" x14ac:dyDescent="0.2">
      <c r="A36" s="6" t="s">
        <v>555</v>
      </c>
      <c r="B36" s="33" t="s">
        <v>425</v>
      </c>
      <c r="C36" s="27" t="s">
        <v>379</v>
      </c>
      <c r="D36" s="6" t="s">
        <v>196</v>
      </c>
      <c r="E36" s="6"/>
      <c r="F36" s="38" t="str">
        <f>Table13[[#This Row],[Equipment class code]]</f>
        <v>ER</v>
      </c>
      <c r="H36" s="3"/>
    </row>
    <row r="37" spans="1:8" ht="12" x14ac:dyDescent="0.2">
      <c r="A37" s="6" t="s">
        <v>555</v>
      </c>
      <c r="B37" s="6" t="s">
        <v>305</v>
      </c>
      <c r="C37" s="6" t="s">
        <v>306</v>
      </c>
      <c r="D37" s="6" t="s">
        <v>369</v>
      </c>
      <c r="E37" s="6"/>
      <c r="F37" s="38" t="str">
        <f>Table13[[#This Row],[Equipment class code]]</f>
        <v>FG</v>
      </c>
      <c r="H37" s="3"/>
    </row>
    <row r="38" spans="1:8" ht="12" x14ac:dyDescent="0.2">
      <c r="A38" s="6" t="s">
        <v>555</v>
      </c>
      <c r="B38" s="68" t="s">
        <v>539</v>
      </c>
      <c r="C38" s="68" t="s">
        <v>540</v>
      </c>
      <c r="D38" s="68" t="s">
        <v>196</v>
      </c>
      <c r="E38" s="68"/>
      <c r="F38" s="69" t="e">
        <f>IF(#REF!="Class",Table13[[#This Row],[Equipment class code]],Table13[[#This Row],[Parent Code]]&amp;#REF!)</f>
        <v>#REF!</v>
      </c>
      <c r="H38" s="3"/>
    </row>
    <row r="39" spans="1:8" ht="12" x14ac:dyDescent="0.2">
      <c r="A39" s="6" t="s">
        <v>555</v>
      </c>
      <c r="B39" s="25" t="s">
        <v>370</v>
      </c>
      <c r="C39" s="25" t="s">
        <v>371</v>
      </c>
      <c r="D39" s="6" t="s">
        <v>196</v>
      </c>
      <c r="E39" s="6"/>
      <c r="F39" s="38" t="str">
        <f>Table13[[#This Row],[Equipment class code]]</f>
        <v>FI</v>
      </c>
      <c r="H39" s="3"/>
    </row>
    <row r="40" spans="1:8" ht="12" x14ac:dyDescent="0.2">
      <c r="A40" s="6" t="s">
        <v>555</v>
      </c>
      <c r="B40" s="27" t="s">
        <v>380</v>
      </c>
      <c r="C40" s="27" t="s">
        <v>381</v>
      </c>
      <c r="D40" s="6" t="s">
        <v>196</v>
      </c>
      <c r="E40" s="6"/>
      <c r="F40" s="38" t="str">
        <f>Table13[[#This Row],[Equipment class code]]</f>
        <v>IG</v>
      </c>
      <c r="H40" s="3"/>
    </row>
    <row r="41" spans="1:8" ht="12" x14ac:dyDescent="0.2">
      <c r="A41" s="6" t="s">
        <v>555</v>
      </c>
      <c r="B41" s="6" t="s">
        <v>309</v>
      </c>
      <c r="C41" s="6" t="s">
        <v>145</v>
      </c>
      <c r="D41" s="6" t="s">
        <v>372</v>
      </c>
      <c r="E41" s="6"/>
      <c r="F41" s="38" t="str">
        <f>Table13[[#This Row],[Equipment class code]]</f>
        <v>IP</v>
      </c>
      <c r="H41" s="3"/>
    </row>
    <row r="42" spans="1:8" s="32" customFormat="1" ht="12" x14ac:dyDescent="0.2">
      <c r="A42" s="6" t="s">
        <v>555</v>
      </c>
      <c r="B42" s="6" t="s">
        <v>320</v>
      </c>
      <c r="C42" s="6" t="s">
        <v>182</v>
      </c>
      <c r="D42" s="6" t="s">
        <v>382</v>
      </c>
      <c r="E42" s="6"/>
      <c r="F42" s="38" t="str">
        <f>Table13[[#This Row],[Equipment class code]]</f>
        <v>LB</v>
      </c>
    </row>
    <row r="43" spans="1:8" ht="12" x14ac:dyDescent="0.2">
      <c r="A43" s="6" t="s">
        <v>555</v>
      </c>
      <c r="B43" s="26" t="s">
        <v>318</v>
      </c>
      <c r="C43" s="26" t="s">
        <v>319</v>
      </c>
      <c r="D43" s="26" t="s">
        <v>378</v>
      </c>
      <c r="E43" s="31"/>
      <c r="F43" s="38" t="str">
        <f>Table13[[#This Row],[Equipment class code]]</f>
        <v>NO</v>
      </c>
      <c r="H43" s="3"/>
    </row>
    <row r="44" spans="1:8" ht="12" x14ac:dyDescent="0.2">
      <c r="A44" s="6" t="s">
        <v>555</v>
      </c>
      <c r="B44" s="24" t="s">
        <v>376</v>
      </c>
      <c r="C44" s="28" t="s">
        <v>503</v>
      </c>
      <c r="D44" s="29" t="s">
        <v>196</v>
      </c>
      <c r="E44" s="29"/>
      <c r="F44" s="38" t="str">
        <f>Table13[[#This Row],[Equipment class code]]</f>
        <v>TC</v>
      </c>
      <c r="H44" s="3"/>
    </row>
    <row r="45" spans="1:8" ht="12" x14ac:dyDescent="0.2">
      <c r="A45" s="6" t="s">
        <v>555</v>
      </c>
      <c r="B45" s="6" t="s">
        <v>315</v>
      </c>
      <c r="C45" s="6" t="s">
        <v>147</v>
      </c>
      <c r="D45" s="6" t="s">
        <v>377</v>
      </c>
      <c r="E45" s="6"/>
      <c r="F45" s="38" t="str">
        <f>Table13[[#This Row],[Equipment class code]]</f>
        <v>VA</v>
      </c>
      <c r="H45" s="3"/>
    </row>
    <row r="46" spans="1:8" ht="12" x14ac:dyDescent="0.2">
      <c r="A46" s="6" t="s">
        <v>530</v>
      </c>
      <c r="B46" s="26" t="s">
        <v>298</v>
      </c>
      <c r="C46" s="6" t="s">
        <v>394</v>
      </c>
      <c r="D46" s="6" t="s">
        <v>196</v>
      </c>
      <c r="E46" s="6"/>
      <c r="F46" s="38" t="str">
        <f>Table13[[#This Row],[Equipment class code]]</f>
        <v>DT</v>
      </c>
      <c r="H46" s="3"/>
    </row>
    <row r="47" spans="1:8" ht="12" x14ac:dyDescent="0.2">
      <c r="A47" s="6" t="s">
        <v>530</v>
      </c>
      <c r="B47" s="6" t="s">
        <v>325</v>
      </c>
      <c r="C47" s="6" t="s">
        <v>168</v>
      </c>
      <c r="D47" s="6" t="s">
        <v>386</v>
      </c>
      <c r="E47" s="6"/>
      <c r="F47" s="38" t="str">
        <f>Table13[[#This Row],[Equipment class code]]</f>
        <v>PR</v>
      </c>
      <c r="H47" s="3"/>
    </row>
    <row r="48" spans="1:8" ht="12" x14ac:dyDescent="0.2">
      <c r="A48" s="6" t="s">
        <v>530</v>
      </c>
      <c r="B48" s="24" t="s">
        <v>269</v>
      </c>
      <c r="C48" s="30" t="s">
        <v>479</v>
      </c>
      <c r="D48" s="6" t="s">
        <v>196</v>
      </c>
      <c r="E48" s="28"/>
      <c r="F48" s="38" t="str">
        <f>Table13[[#This Row],[Equipment class code]]</f>
        <v>SC</v>
      </c>
      <c r="H48" s="3"/>
    </row>
    <row r="49" spans="1:8" ht="12" x14ac:dyDescent="0.2">
      <c r="A49" s="6" t="s">
        <v>530</v>
      </c>
      <c r="B49" s="26" t="s">
        <v>273</v>
      </c>
      <c r="C49" s="6" t="s">
        <v>396</v>
      </c>
      <c r="D49" s="6" t="s">
        <v>196</v>
      </c>
      <c r="E49" s="6"/>
      <c r="F49" s="38" t="str">
        <f>Table13[[#This Row],[Equipment class code]]</f>
        <v>SD</v>
      </c>
      <c r="H49" s="3"/>
    </row>
    <row r="50" spans="1:8" ht="12" x14ac:dyDescent="0.2">
      <c r="A50" s="6" t="s">
        <v>530</v>
      </c>
      <c r="B50" s="6" t="s">
        <v>559</v>
      </c>
      <c r="C50" s="6" t="s">
        <v>194</v>
      </c>
      <c r="D50" s="6" t="s">
        <v>392</v>
      </c>
      <c r="E50" s="6"/>
      <c r="F50" s="38" t="str">
        <f>Table13[[#This Row],[Equipment class code]]</f>
        <v>EP</v>
      </c>
      <c r="H50" s="3"/>
    </row>
    <row r="51" spans="1:8" ht="12" x14ac:dyDescent="0.2">
      <c r="A51" s="6" t="s">
        <v>530</v>
      </c>
      <c r="B51" s="6" t="s">
        <v>316</v>
      </c>
      <c r="C51" s="6" t="s">
        <v>483</v>
      </c>
      <c r="D51" s="6" t="s">
        <v>196</v>
      </c>
      <c r="E51" s="6"/>
      <c r="F51" s="38" t="str">
        <f>Table13[[#This Row],[Equipment class code]]</f>
        <v>FL</v>
      </c>
      <c r="H51" s="3"/>
    </row>
    <row r="52" spans="1:8" ht="12" x14ac:dyDescent="0.2">
      <c r="A52" s="6" t="s">
        <v>530</v>
      </c>
      <c r="B52" s="24" t="s">
        <v>323</v>
      </c>
      <c r="C52" s="30" t="s">
        <v>389</v>
      </c>
      <c r="D52" s="6" t="s">
        <v>196</v>
      </c>
      <c r="E52" s="28"/>
      <c r="F52" s="38" t="str">
        <f>Table13[[#This Row],[Equipment class code]]</f>
        <v>SH</v>
      </c>
      <c r="H52" s="3"/>
    </row>
    <row r="53" spans="1:8" ht="12" x14ac:dyDescent="0.2">
      <c r="A53" s="6" t="s">
        <v>530</v>
      </c>
      <c r="B53" s="6" t="s">
        <v>395</v>
      </c>
      <c r="C53" s="6" t="s">
        <v>538</v>
      </c>
      <c r="D53" s="6" t="s">
        <v>196</v>
      </c>
      <c r="E53" s="6"/>
      <c r="F53" s="38" t="str">
        <f>Table13[[#This Row],[Equipment class code]]</f>
        <v>CI</v>
      </c>
      <c r="H53" s="3"/>
    </row>
    <row r="54" spans="1:8" ht="12" x14ac:dyDescent="0.2">
      <c r="A54" s="6" t="s">
        <v>530</v>
      </c>
      <c r="B54" s="24" t="s">
        <v>391</v>
      </c>
      <c r="C54" s="30" t="s">
        <v>482</v>
      </c>
      <c r="D54" s="6" t="s">
        <v>196</v>
      </c>
      <c r="E54" s="28"/>
      <c r="F54" s="38" t="str">
        <f>Table13[[#This Row],[Equipment class code]]</f>
        <v>MA</v>
      </c>
      <c r="H54" s="3"/>
    </row>
    <row r="55" spans="1:8" ht="12" x14ac:dyDescent="0.2">
      <c r="A55" s="6" t="s">
        <v>530</v>
      </c>
      <c r="B55" s="26" t="s">
        <v>314</v>
      </c>
      <c r="C55" s="6" t="s">
        <v>202</v>
      </c>
      <c r="D55" s="6" t="s">
        <v>393</v>
      </c>
      <c r="E55" s="6"/>
      <c r="F55" s="38" t="str">
        <f>Table13[[#This Row],[Equipment class code]]</f>
        <v>SL</v>
      </c>
      <c r="H55" s="3"/>
    </row>
    <row r="56" spans="1:8" ht="12" x14ac:dyDescent="0.2">
      <c r="A56" s="6" t="s">
        <v>530</v>
      </c>
      <c r="B56" s="6" t="s">
        <v>292</v>
      </c>
      <c r="C56" s="6" t="s">
        <v>488</v>
      </c>
      <c r="D56" s="6" t="s">
        <v>196</v>
      </c>
      <c r="E56" s="6"/>
      <c r="F56" s="38" t="str">
        <f>Table13[[#This Row],[Equipment class code]]</f>
        <v>CA</v>
      </c>
      <c r="H56" s="3"/>
    </row>
    <row r="57" spans="1:8" ht="12" x14ac:dyDescent="0.2">
      <c r="A57" s="6" t="s">
        <v>530</v>
      </c>
      <c r="B57" s="6" t="s">
        <v>317</v>
      </c>
      <c r="C57" s="6" t="s">
        <v>480</v>
      </c>
      <c r="D57" s="6" t="s">
        <v>388</v>
      </c>
      <c r="E57" s="6"/>
      <c r="F57" s="38" t="str">
        <f>Table13[[#This Row],[Equipment class code]]</f>
        <v>SV</v>
      </c>
      <c r="H57" s="3"/>
    </row>
    <row r="58" spans="1:8" ht="12" x14ac:dyDescent="0.2">
      <c r="A58" s="6" t="s">
        <v>530</v>
      </c>
      <c r="B58" s="6" t="s">
        <v>321</v>
      </c>
      <c r="C58" s="6" t="s">
        <v>478</v>
      </c>
      <c r="D58" s="6" t="s">
        <v>383</v>
      </c>
      <c r="E58" s="6"/>
      <c r="F58" s="38" t="str">
        <f>Table13[[#This Row],[Equipment class code]]</f>
        <v>CS</v>
      </c>
      <c r="H58" s="3"/>
    </row>
    <row r="59" spans="1:8" ht="12" x14ac:dyDescent="0.2">
      <c r="A59" s="6" t="s">
        <v>530</v>
      </c>
      <c r="B59" s="28" t="s">
        <v>290</v>
      </c>
      <c r="C59" s="6" t="s">
        <v>167</v>
      </c>
      <c r="D59" s="6" t="s">
        <v>387</v>
      </c>
      <c r="E59" s="6"/>
      <c r="F59" s="38" t="str">
        <f>Table13[[#This Row],[Equipment class code]]</f>
        <v>SP</v>
      </c>
      <c r="H59" s="3"/>
    </row>
    <row r="60" spans="1:8" ht="12" x14ac:dyDescent="0.2">
      <c r="A60" s="6" t="s">
        <v>530</v>
      </c>
      <c r="B60" s="24" t="s">
        <v>390</v>
      </c>
      <c r="C60" s="30" t="s">
        <v>481</v>
      </c>
      <c r="D60" s="6" t="s">
        <v>196</v>
      </c>
      <c r="E60" s="28"/>
      <c r="F60" s="38" t="str">
        <f>Table13[[#This Row],[Equipment class code]]</f>
        <v>TM</v>
      </c>
      <c r="H60" s="3"/>
    </row>
    <row r="61" spans="1:8" ht="12" x14ac:dyDescent="0.2">
      <c r="A61" s="6" t="s">
        <v>530</v>
      </c>
      <c r="B61" s="24" t="s">
        <v>384</v>
      </c>
      <c r="C61" s="24" t="s">
        <v>545</v>
      </c>
      <c r="D61" s="6" t="s">
        <v>385</v>
      </c>
      <c r="E61" s="6"/>
      <c r="F61" s="38" t="str">
        <f>Table13[[#This Row],[Equipment class code]]</f>
        <v>XT</v>
      </c>
      <c r="H61" s="3"/>
    </row>
    <row r="62" spans="1:8" ht="12" x14ac:dyDescent="0.2">
      <c r="A62" s="6" t="s">
        <v>556</v>
      </c>
      <c r="B62" s="6" t="s">
        <v>281</v>
      </c>
      <c r="C62" s="6" t="s">
        <v>407</v>
      </c>
      <c r="D62" s="6" t="s">
        <v>526</v>
      </c>
      <c r="E62" s="6"/>
      <c r="F62" s="38" t="str">
        <f>Table13[[#This Row],[Equipment class code]]</f>
        <v>SS</v>
      </c>
      <c r="H62" s="3"/>
    </row>
    <row r="63" spans="1:8" ht="12" x14ac:dyDescent="0.2">
      <c r="A63" s="6" t="s">
        <v>556</v>
      </c>
      <c r="B63" s="37" t="s">
        <v>312</v>
      </c>
      <c r="C63" s="37" t="s">
        <v>458</v>
      </c>
      <c r="D63" s="37" t="s">
        <v>196</v>
      </c>
      <c r="E63" s="37"/>
      <c r="F63" s="38" t="str">
        <f>Table13[[#This Row],[Equipment class code]]</f>
        <v>WE</v>
      </c>
      <c r="H63" s="3"/>
    </row>
    <row r="64" spans="1:8" ht="12" x14ac:dyDescent="0.2">
      <c r="A64" s="6" t="s">
        <v>556</v>
      </c>
      <c r="B64" s="6" t="s">
        <v>221</v>
      </c>
      <c r="C64" s="6" t="s">
        <v>328</v>
      </c>
      <c r="D64" s="6" t="s">
        <v>408</v>
      </c>
      <c r="E64" s="6"/>
      <c r="F64" s="38" t="str">
        <f>Table13[[#This Row],[Equipment class code]]</f>
        <v>ESP</v>
      </c>
      <c r="H64" s="3"/>
    </row>
    <row r="65" spans="1:8" ht="12" x14ac:dyDescent="0.2">
      <c r="A65" s="6" t="s">
        <v>556</v>
      </c>
      <c r="B65" s="6" t="s">
        <v>405</v>
      </c>
      <c r="C65" s="6" t="s">
        <v>222</v>
      </c>
      <c r="D65" s="3" t="s">
        <v>406</v>
      </c>
      <c r="E65" s="6"/>
      <c r="F65" s="38" t="str">
        <f>Table13[[#This Row],[Equipment class code]]</f>
        <v>XD</v>
      </c>
      <c r="H65" s="3"/>
    </row>
    <row r="66" spans="1:8" ht="12" x14ac:dyDescent="0.2">
      <c r="A66" s="6" t="s">
        <v>531</v>
      </c>
      <c r="B66" s="34" t="s">
        <v>440</v>
      </c>
      <c r="C66" s="25" t="s">
        <v>496</v>
      </c>
      <c r="D66" s="3" t="s">
        <v>196</v>
      </c>
      <c r="E66" s="6"/>
      <c r="F66" s="38" t="str">
        <f>Table13[[#This Row],[Equipment class code]]</f>
        <v>CG</v>
      </c>
      <c r="H66" s="3"/>
    </row>
    <row r="67" spans="1:8" ht="12" x14ac:dyDescent="0.2">
      <c r="A67" s="6" t="s">
        <v>531</v>
      </c>
      <c r="B67" s="34" t="s">
        <v>277</v>
      </c>
      <c r="C67" s="25" t="s">
        <v>402</v>
      </c>
      <c r="D67" s="3" t="s">
        <v>196</v>
      </c>
      <c r="E67" s="6"/>
      <c r="F67" s="38" t="str">
        <f>Table13[[#This Row],[Equipment class code]]</f>
        <v>DC</v>
      </c>
      <c r="H67" s="3"/>
    </row>
    <row r="68" spans="1:8" ht="12" x14ac:dyDescent="0.2">
      <c r="A68" s="6" t="s">
        <v>531</v>
      </c>
      <c r="B68" s="34" t="s">
        <v>439</v>
      </c>
      <c r="C68" s="25" t="s">
        <v>404</v>
      </c>
      <c r="D68" s="6" t="s">
        <v>196</v>
      </c>
      <c r="E68" s="6"/>
      <c r="F68" s="38" t="str">
        <f>Table13[[#This Row],[Equipment class code]]</f>
        <v>TB</v>
      </c>
      <c r="H68" s="3"/>
    </row>
    <row r="69" spans="1:8" ht="12" x14ac:dyDescent="0.2">
      <c r="A69" s="6" t="s">
        <v>531</v>
      </c>
      <c r="B69" s="34" t="s">
        <v>267</v>
      </c>
      <c r="C69" s="25" t="s">
        <v>400</v>
      </c>
      <c r="D69" s="6" t="s">
        <v>196</v>
      </c>
      <c r="E69" s="6"/>
      <c r="F69" s="38" t="str">
        <f>Table13[[#This Row],[Equipment class code]]</f>
        <v>DE</v>
      </c>
      <c r="H69" s="3"/>
    </row>
    <row r="70" spans="1:8" ht="12" x14ac:dyDescent="0.2">
      <c r="A70" s="6" t="s">
        <v>531</v>
      </c>
      <c r="B70" s="34" t="s">
        <v>311</v>
      </c>
      <c r="C70" s="25" t="s">
        <v>489</v>
      </c>
      <c r="D70" s="6" t="s">
        <v>196</v>
      </c>
      <c r="E70" s="6"/>
      <c r="F70" s="38" t="str">
        <f>Table13[[#This Row],[Equipment class code]]</f>
        <v>DI</v>
      </c>
      <c r="H70" s="3"/>
    </row>
    <row r="71" spans="1:8" ht="12" x14ac:dyDescent="0.2">
      <c r="A71" s="6" t="s">
        <v>531</v>
      </c>
      <c r="B71" s="34" t="s">
        <v>426</v>
      </c>
      <c r="C71" s="25" t="s">
        <v>401</v>
      </c>
      <c r="D71" s="6" t="s">
        <v>196</v>
      </c>
      <c r="E71" s="6"/>
      <c r="F71" s="38" t="str">
        <f>Table13[[#This Row],[Equipment class code]]</f>
        <v>DW</v>
      </c>
      <c r="H71" s="3"/>
    </row>
    <row r="72" spans="1:8" ht="12" x14ac:dyDescent="0.2">
      <c r="A72" s="6" t="s">
        <v>531</v>
      </c>
      <c r="B72" s="34" t="s">
        <v>429</v>
      </c>
      <c r="C72" s="25" t="s">
        <v>403</v>
      </c>
      <c r="D72" s="6" t="s">
        <v>196</v>
      </c>
      <c r="E72" s="6"/>
      <c r="F72" s="38" t="str">
        <f>Table13[[#This Row],[Equipment class code]]</f>
        <v>DD</v>
      </c>
      <c r="H72" s="3"/>
    </row>
    <row r="73" spans="1:8" ht="12" x14ac:dyDescent="0.2">
      <c r="A73" s="6" t="s">
        <v>531</v>
      </c>
      <c r="B73" s="34" t="s">
        <v>428</v>
      </c>
      <c r="C73" s="25" t="s">
        <v>490</v>
      </c>
      <c r="D73" s="6" t="s">
        <v>196</v>
      </c>
      <c r="E73" s="6"/>
      <c r="F73" s="38" t="str">
        <f>Table13[[#This Row],[Equipment class code]]</f>
        <v>DS</v>
      </c>
      <c r="H73" s="3"/>
    </row>
    <row r="74" spans="1:8" ht="12" x14ac:dyDescent="0.2">
      <c r="A74" s="6" t="s">
        <v>531</v>
      </c>
      <c r="B74" s="34" t="s">
        <v>427</v>
      </c>
      <c r="C74" s="25" t="s">
        <v>438</v>
      </c>
      <c r="D74" s="6" t="s">
        <v>196</v>
      </c>
      <c r="E74" s="6"/>
      <c r="F74" s="38" t="str">
        <f>Table13[[#This Row],[Equipment class code]]</f>
        <v>DM</v>
      </c>
      <c r="H74" s="3"/>
    </row>
    <row r="75" spans="1:8" ht="12" x14ac:dyDescent="0.2">
      <c r="A75" s="6" t="s">
        <v>531</v>
      </c>
      <c r="B75" s="34" t="s">
        <v>322</v>
      </c>
      <c r="C75" s="25" t="s">
        <v>497</v>
      </c>
      <c r="D75" s="6" t="s">
        <v>196</v>
      </c>
      <c r="E75" s="6"/>
      <c r="F75" s="38" t="str">
        <f>Table13[[#This Row],[Equipment class code]]</f>
        <v>DH</v>
      </c>
      <c r="H75" s="3"/>
    </row>
    <row r="76" spans="1:8" ht="12.75" customHeight="1" x14ac:dyDescent="0.2">
      <c r="A76" s="6" t="s">
        <v>531</v>
      </c>
      <c r="B76" s="34" t="s">
        <v>293</v>
      </c>
      <c r="C76" s="25" t="s">
        <v>492</v>
      </c>
      <c r="D76" s="6" t="s">
        <v>196</v>
      </c>
      <c r="E76" s="6"/>
      <c r="F76" s="38" t="str">
        <f>Table13[[#This Row],[Equipment class code]]</f>
        <v>DR</v>
      </c>
      <c r="H76" s="3"/>
    </row>
    <row r="77" spans="1:8" ht="12" x14ac:dyDescent="0.2">
      <c r="A77" s="6" t="s">
        <v>531</v>
      </c>
      <c r="B77" s="34" t="s">
        <v>327</v>
      </c>
      <c r="C77" s="25" t="s">
        <v>491</v>
      </c>
      <c r="D77" s="6" t="s">
        <v>196</v>
      </c>
      <c r="E77" s="6"/>
      <c r="F77" s="38" t="str">
        <f>Table13[[#This Row],[Equipment class code]]</f>
        <v>MC</v>
      </c>
      <c r="H77" s="3"/>
    </row>
    <row r="78" spans="1:8" ht="12" x14ac:dyDescent="0.2">
      <c r="A78" s="6" t="s">
        <v>531</v>
      </c>
      <c r="B78" s="26" t="s">
        <v>557</v>
      </c>
      <c r="C78" s="25" t="s">
        <v>484</v>
      </c>
      <c r="D78" s="6" t="s">
        <v>398</v>
      </c>
      <c r="E78" s="6"/>
      <c r="F78" s="38" t="str">
        <f>Table13[[#This Row],[Equipment class code]]</f>
        <v>BO</v>
      </c>
      <c r="H78" s="3"/>
    </row>
    <row r="79" spans="1:8" ht="12" x14ac:dyDescent="0.2">
      <c r="A79" s="6" t="s">
        <v>531</v>
      </c>
      <c r="B79" s="34" t="s">
        <v>558</v>
      </c>
      <c r="C79" s="25" t="s">
        <v>546</v>
      </c>
      <c r="D79" s="6" t="s">
        <v>399</v>
      </c>
      <c r="E79" s="6"/>
      <c r="F79" s="38" t="str">
        <f>Table13[[#This Row],[Equipment class code]]</f>
        <v>BT</v>
      </c>
      <c r="H79" s="3"/>
    </row>
    <row r="80" spans="1:8" ht="12" x14ac:dyDescent="0.2">
      <c r="A80" s="6" t="s">
        <v>531</v>
      </c>
      <c r="B80" s="24" t="s">
        <v>272</v>
      </c>
      <c r="C80" s="24" t="s">
        <v>485</v>
      </c>
      <c r="D80" s="6" t="s">
        <v>397</v>
      </c>
      <c r="E80" s="6"/>
      <c r="F80" s="38" t="str">
        <f>Table13[[#This Row],[Equipment class code]]</f>
        <v>TD</v>
      </c>
      <c r="H80" s="3"/>
    </row>
    <row r="81" spans="1:8" ht="12" x14ac:dyDescent="0.2">
      <c r="A81" s="6" t="s">
        <v>532</v>
      </c>
      <c r="B81" s="6" t="s">
        <v>441</v>
      </c>
      <c r="C81" s="6" t="s">
        <v>553</v>
      </c>
      <c r="D81" s="26" t="s">
        <v>196</v>
      </c>
      <c r="E81" s="6"/>
      <c r="F81" s="38" t="e">
        <f>IF(#REF!="Class",Table13[[#This Row],[Equipment class code]],Table13[[#This Row],[Parent Code]]&amp;#REF!)</f>
        <v>#REF!</v>
      </c>
      <c r="H81" s="3"/>
    </row>
    <row r="82" spans="1:8" s="32" customFormat="1" ht="12" x14ac:dyDescent="0.2">
      <c r="A82" s="6" t="s">
        <v>532</v>
      </c>
      <c r="B82" s="26" t="s">
        <v>459</v>
      </c>
      <c r="C82" s="26" t="s">
        <v>554</v>
      </c>
      <c r="D82" s="26" t="s">
        <v>409</v>
      </c>
      <c r="E82" s="31"/>
      <c r="F82" s="38" t="e">
        <f>IF(#REF!="Class",Table13[[#This Row],[Equipment class code]],Table13[[#This Row],[Parent Code]]&amp;#REF!)</f>
        <v>#REF!</v>
      </c>
    </row>
    <row r="83" spans="1:8" ht="12" x14ac:dyDescent="0.2">
      <c r="A83" s="6" t="s">
        <v>532</v>
      </c>
      <c r="B83" s="6" t="s">
        <v>442</v>
      </c>
      <c r="C83" s="6" t="s">
        <v>504</v>
      </c>
      <c r="D83" s="6" t="s">
        <v>196</v>
      </c>
      <c r="E83" s="6"/>
      <c r="F83" s="38" t="e">
        <f>IF(#REF!="Class",Table13[[#This Row],[Equipment class code]],Table13[[#This Row],[Parent Code]]&amp;#REF!)</f>
        <v>#REF!</v>
      </c>
      <c r="H83" s="3"/>
    </row>
    <row r="84" spans="1:8" ht="12" x14ac:dyDescent="0.2">
      <c r="A84" s="6" t="s">
        <v>532</v>
      </c>
      <c r="B84" s="6" t="s">
        <v>443</v>
      </c>
      <c r="C84" s="6" t="s">
        <v>505</v>
      </c>
      <c r="D84" s="6" t="s">
        <v>196</v>
      </c>
      <c r="E84" s="6"/>
      <c r="F84" s="38" t="e">
        <f>IF(#REF!="Class",Table13[[#This Row],[Equipment class code]],Table13[[#This Row],[Parent Code]]&amp;#REF!)</f>
        <v>#REF!</v>
      </c>
      <c r="H84" s="3"/>
    </row>
    <row r="85" spans="1:8" ht="12" x14ac:dyDescent="0.2">
      <c r="A85" s="6" t="s">
        <v>532</v>
      </c>
      <c r="B85" s="6" t="s">
        <v>441</v>
      </c>
      <c r="C85" s="6" t="s">
        <v>410</v>
      </c>
      <c r="D85" s="6" t="s">
        <v>196</v>
      </c>
      <c r="E85" s="6"/>
      <c r="F85" s="38" t="s">
        <v>441</v>
      </c>
      <c r="H85" s="3"/>
    </row>
    <row r="86" spans="1:8" ht="12" x14ac:dyDescent="0.2">
      <c r="A86" s="6" t="s">
        <v>532</v>
      </c>
      <c r="B86" s="6" t="s">
        <v>442</v>
      </c>
      <c r="C86" s="6" t="s">
        <v>493</v>
      </c>
      <c r="D86" s="6" t="s">
        <v>196</v>
      </c>
      <c r="E86" s="6"/>
      <c r="F86" s="38" t="s">
        <v>442</v>
      </c>
      <c r="H86" s="3"/>
    </row>
    <row r="87" spans="1:8" ht="12" x14ac:dyDescent="0.2">
      <c r="A87" s="6" t="s">
        <v>532</v>
      </c>
      <c r="B87" s="6" t="s">
        <v>459</v>
      </c>
      <c r="C87" s="6" t="s">
        <v>411</v>
      </c>
      <c r="D87" s="26" t="s">
        <v>409</v>
      </c>
      <c r="E87" s="6"/>
      <c r="F87" s="38" t="s">
        <v>459</v>
      </c>
      <c r="H87" s="3"/>
    </row>
    <row r="88" spans="1:8" ht="12" x14ac:dyDescent="0.2">
      <c r="A88" s="6" t="s">
        <v>532</v>
      </c>
      <c r="B88" s="6" t="s">
        <v>443</v>
      </c>
      <c r="C88" s="6" t="s">
        <v>495</v>
      </c>
      <c r="D88" s="6" t="s">
        <v>196</v>
      </c>
      <c r="E88" s="6"/>
      <c r="F88" s="38" t="s">
        <v>443</v>
      </c>
      <c r="H88" s="3"/>
    </row>
    <row r="89" spans="1:8" ht="12" x14ac:dyDescent="0.2">
      <c r="A89" s="6" t="s">
        <v>532</v>
      </c>
      <c r="B89" s="6" t="s">
        <v>329</v>
      </c>
      <c r="C89" s="6" t="s">
        <v>486</v>
      </c>
      <c r="D89" s="6" t="s">
        <v>507</v>
      </c>
      <c r="E89" s="6"/>
      <c r="F89" s="38" t="str">
        <f>Table13[[#This Row],[Equipment class code]]</f>
        <v>OI</v>
      </c>
      <c r="H89" s="3"/>
    </row>
    <row r="90" spans="1:8" ht="12" x14ac:dyDescent="0.2">
      <c r="A90" s="6" t="s">
        <v>532</v>
      </c>
      <c r="B90" s="6" t="s">
        <v>441</v>
      </c>
      <c r="C90" s="6" t="s">
        <v>506</v>
      </c>
      <c r="D90" s="6" t="s">
        <v>196</v>
      </c>
      <c r="E90" s="6"/>
      <c r="F90" s="38" t="e">
        <f>IF(#REF!="Class",Table13[[#This Row],[Equipment class code]],Table13[[#This Row],[Parent Code]]&amp;#REF!)</f>
        <v>#REF!</v>
      </c>
      <c r="H90" s="3"/>
    </row>
    <row r="91" spans="1:8" ht="12" x14ac:dyDescent="0.2">
      <c r="A91" s="6" t="s">
        <v>532</v>
      </c>
      <c r="B91" s="6" t="s">
        <v>459</v>
      </c>
      <c r="C91" s="6" t="s">
        <v>551</v>
      </c>
      <c r="D91" s="26" t="s">
        <v>409</v>
      </c>
      <c r="E91" s="6"/>
      <c r="F91" s="38" t="s">
        <v>459</v>
      </c>
      <c r="H91" s="3"/>
    </row>
    <row r="92" spans="1:8" ht="12" x14ac:dyDescent="0.2">
      <c r="A92" s="6" t="s">
        <v>532</v>
      </c>
      <c r="B92" s="6" t="s">
        <v>442</v>
      </c>
      <c r="C92" s="6" t="s">
        <v>552</v>
      </c>
      <c r="D92" s="6" t="s">
        <v>196</v>
      </c>
      <c r="E92" s="6"/>
      <c r="F92" s="38" t="s">
        <v>442</v>
      </c>
      <c r="H92" s="3"/>
    </row>
    <row r="93" spans="1:8" ht="12" x14ac:dyDescent="0.2">
      <c r="A93" s="6" t="s">
        <v>532</v>
      </c>
      <c r="B93" s="6" t="s">
        <v>443</v>
      </c>
      <c r="C93" s="6" t="s">
        <v>494</v>
      </c>
      <c r="D93" s="6" t="s">
        <v>196</v>
      </c>
      <c r="E93" s="6"/>
      <c r="F93" s="38" t="s">
        <v>443</v>
      </c>
      <c r="H93" s="3"/>
    </row>
    <row r="94" spans="1:8" ht="12" x14ac:dyDescent="0.2">
      <c r="A94" s="6" t="s">
        <v>533</v>
      </c>
      <c r="B94" s="6" t="s">
        <v>444</v>
      </c>
      <c r="C94" s="6" t="s">
        <v>412</v>
      </c>
      <c r="D94" s="6" t="s">
        <v>196</v>
      </c>
      <c r="E94" s="6"/>
      <c r="F94" s="38" t="str">
        <f>Table13[[#This Row],[Equipment class code]]</f>
        <v>AM</v>
      </c>
      <c r="H94" s="3"/>
    </row>
    <row r="95" spans="1:8" ht="12" x14ac:dyDescent="0.2">
      <c r="A95" s="6" t="s">
        <v>533</v>
      </c>
      <c r="B95" s="6" t="s">
        <v>446</v>
      </c>
      <c r="C95" s="6" t="s">
        <v>445</v>
      </c>
      <c r="D95" s="6" t="s">
        <v>196</v>
      </c>
      <c r="E95" s="6"/>
      <c r="F95" s="38" t="str">
        <f>Table13[[#This Row],[Equipment class code]]</f>
        <v>IC</v>
      </c>
      <c r="H95" s="3"/>
    </row>
    <row r="96" spans="1:8" ht="12" x14ac:dyDescent="0.2">
      <c r="A96" s="6" t="s">
        <v>533</v>
      </c>
      <c r="B96" s="6" t="s">
        <v>284</v>
      </c>
      <c r="C96" s="6" t="s">
        <v>414</v>
      </c>
      <c r="D96" s="6" t="s">
        <v>196</v>
      </c>
      <c r="E96" s="6"/>
      <c r="F96" s="38" t="str">
        <f>Table13[[#This Row],[Equipment class code]]</f>
        <v>DP</v>
      </c>
      <c r="H96" s="3"/>
    </row>
    <row r="97" spans="1:8" ht="12" x14ac:dyDescent="0.2">
      <c r="A97" s="6" t="s">
        <v>533</v>
      </c>
      <c r="B97" s="6" t="s">
        <v>288</v>
      </c>
      <c r="C97" s="6" t="s">
        <v>417</v>
      </c>
      <c r="D97" s="6" t="s">
        <v>196</v>
      </c>
      <c r="E97" s="6"/>
      <c r="F97" s="38" t="str">
        <f>Table13[[#This Row],[Equipment class code]]</f>
        <v>HT</v>
      </c>
      <c r="H97" s="3"/>
    </row>
    <row r="98" spans="1:8" ht="12" x14ac:dyDescent="0.2">
      <c r="A98" s="6" t="s">
        <v>533</v>
      </c>
      <c r="B98" s="6" t="s">
        <v>330</v>
      </c>
      <c r="C98" s="6" t="s">
        <v>253</v>
      </c>
      <c r="D98" s="6" t="s">
        <v>525</v>
      </c>
      <c r="E98" s="6"/>
      <c r="F98" s="38" t="str">
        <f>Table13[[#This Row],[Equipment class code]]</f>
        <v>JF</v>
      </c>
      <c r="H98" s="3"/>
    </row>
    <row r="99" spans="1:8" ht="12" x14ac:dyDescent="0.2">
      <c r="A99" s="6" t="s">
        <v>533</v>
      </c>
      <c r="B99" s="6" t="s">
        <v>275</v>
      </c>
      <c r="C99" s="6" t="s">
        <v>415</v>
      </c>
      <c r="D99" s="6" t="s">
        <v>196</v>
      </c>
      <c r="E99" s="6"/>
      <c r="F99" s="38" t="str">
        <f>Table13[[#This Row],[Equipment class code]]</f>
        <v>MD</v>
      </c>
      <c r="H99" s="3"/>
    </row>
    <row r="100" spans="1:8" ht="12" x14ac:dyDescent="0.2">
      <c r="A100" s="6" t="s">
        <v>533</v>
      </c>
      <c r="B100" s="6" t="s">
        <v>324</v>
      </c>
      <c r="C100" s="6" t="s">
        <v>413</v>
      </c>
      <c r="D100" s="6" t="s">
        <v>196</v>
      </c>
      <c r="E100" s="6"/>
      <c r="F100" s="38" t="str">
        <f>Table13[[#This Row],[Equipment class code]]</f>
        <v>TH</v>
      </c>
      <c r="H100" s="3"/>
    </row>
    <row r="101" spans="1:8" ht="12" x14ac:dyDescent="0.2">
      <c r="A101" s="6" t="s">
        <v>533</v>
      </c>
      <c r="B101" s="6" t="s">
        <v>299</v>
      </c>
      <c r="C101" s="6" t="s">
        <v>416</v>
      </c>
      <c r="D101" s="6" t="s">
        <v>196</v>
      </c>
      <c r="E101" s="6"/>
      <c r="F101" s="38" t="str">
        <f>Table13[[#This Row],[Equipment class code]]</f>
        <v>TO</v>
      </c>
      <c r="H101" s="3"/>
    </row>
    <row r="102" spans="1:8" ht="12" x14ac:dyDescent="0.2">
      <c r="A102" s="6" t="s">
        <v>534</v>
      </c>
      <c r="B102" s="6" t="s">
        <v>448</v>
      </c>
      <c r="C102" s="6" t="s">
        <v>419</v>
      </c>
      <c r="D102" s="6" t="s">
        <v>196</v>
      </c>
      <c r="E102" s="6"/>
      <c r="F102" s="38" t="str">
        <f>Table13[[#This Row],[Equipment class code]]</f>
        <v>AI</v>
      </c>
      <c r="H102" s="3"/>
    </row>
    <row r="103" spans="1:8" ht="12" x14ac:dyDescent="0.2">
      <c r="A103" s="6" t="s">
        <v>534</v>
      </c>
      <c r="B103" s="6" t="s">
        <v>326</v>
      </c>
      <c r="C103" s="6" t="s">
        <v>420</v>
      </c>
      <c r="D103" s="6" t="s">
        <v>196</v>
      </c>
      <c r="E103" s="6"/>
      <c r="F103" s="38" t="str">
        <f>Table13[[#This Row],[Equipment class code]]</f>
        <v>SU</v>
      </c>
      <c r="H103" s="3"/>
    </row>
    <row r="104" spans="1:8" ht="12" x14ac:dyDescent="0.2">
      <c r="A104" s="6" t="s">
        <v>534</v>
      </c>
      <c r="B104" s="6" t="s">
        <v>450</v>
      </c>
      <c r="C104" s="6" t="s">
        <v>449</v>
      </c>
      <c r="D104" s="6" t="s">
        <v>196</v>
      </c>
      <c r="E104" s="6"/>
      <c r="F104" s="38" t="str">
        <f>Table13[[#This Row],[Equipment class code]]</f>
        <v>FE</v>
      </c>
      <c r="H104" s="3"/>
    </row>
    <row r="105" spans="1:8" ht="12" x14ac:dyDescent="0.2">
      <c r="A105" s="6" t="s">
        <v>534</v>
      </c>
      <c r="B105" s="6" t="s">
        <v>452</v>
      </c>
      <c r="C105" s="6" t="s">
        <v>422</v>
      </c>
      <c r="D105" s="6" t="s">
        <v>196</v>
      </c>
      <c r="E105" s="6"/>
      <c r="F105" s="38" t="str">
        <f>Table13[[#This Row],[Equipment class code]]</f>
        <v>HC</v>
      </c>
      <c r="H105" s="3"/>
    </row>
    <row r="106" spans="1:8" ht="12" x14ac:dyDescent="0.2">
      <c r="A106" s="6" t="s">
        <v>534</v>
      </c>
      <c r="B106" s="6" t="s">
        <v>447</v>
      </c>
      <c r="C106" s="6" t="s">
        <v>418</v>
      </c>
      <c r="D106" s="6" t="s">
        <v>196</v>
      </c>
      <c r="E106" s="6"/>
      <c r="F106" s="38" t="str">
        <f>Table13[[#This Row],[Equipment class code]]</f>
        <v>HP</v>
      </c>
      <c r="H106" s="3"/>
    </row>
    <row r="107" spans="1:8" ht="12" x14ac:dyDescent="0.2">
      <c r="A107" s="6" t="s">
        <v>534</v>
      </c>
      <c r="B107" s="6" t="s">
        <v>451</v>
      </c>
      <c r="C107" s="6" t="s">
        <v>421</v>
      </c>
      <c r="D107" s="6" t="s">
        <v>196</v>
      </c>
      <c r="E107" s="6"/>
      <c r="F107" s="38" t="str">
        <f>Table13[[#This Row],[Equipment class code]]</f>
        <v>NI</v>
      </c>
      <c r="H107" s="3"/>
    </row>
    <row r="108" spans="1:8" ht="12" x14ac:dyDescent="0.2">
      <c r="A108" s="6" t="s">
        <v>534</v>
      </c>
      <c r="B108" s="6" t="s">
        <v>453</v>
      </c>
      <c r="C108" s="6" t="s">
        <v>423</v>
      </c>
      <c r="D108" s="6" t="s">
        <v>196</v>
      </c>
      <c r="E108" s="6"/>
      <c r="F108" s="38" t="str">
        <f>Table13[[#This Row],[Equipment class code]]</f>
        <v>OC</v>
      </c>
      <c r="H108" s="3"/>
    </row>
    <row r="109" spans="1:8" ht="12" x14ac:dyDescent="0.2">
      <c r="A109" s="6" t="s">
        <v>535</v>
      </c>
      <c r="B109" s="6" t="s">
        <v>304</v>
      </c>
      <c r="C109" s="6" t="s">
        <v>464</v>
      </c>
      <c r="D109" s="6" t="s">
        <v>196</v>
      </c>
      <c r="E109" s="6"/>
      <c r="F109" s="38" t="str">
        <f>Table13[[#This Row],[Equipment class code]]</f>
        <v>HV</v>
      </c>
      <c r="H109" s="3"/>
    </row>
  </sheetData>
  <conditionalFormatting sqref="E110:E1048576 F1:F109">
    <cfRule type="duplicateValues" dxfId="13" priority="21"/>
    <cfRule type="duplicateValues" dxfId="12" priority="22"/>
    <cfRule type="duplicateValues" dxfId="11" priority="31"/>
  </conditionalFormatting>
  <conditionalFormatting sqref="E110:E1048576">
    <cfRule type="duplicateValues" dxfId="10" priority="20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7"/>
  <sheetViews>
    <sheetView showGridLines="0" zoomScaleNormal="100" workbookViewId="0">
      <pane ySplit="2" topLeftCell="A3" activePane="bottomLeft" state="frozen"/>
      <selection pane="bottomLeft" activeCell="C40" sqref="C40"/>
    </sheetView>
  </sheetViews>
  <sheetFormatPr defaultColWidth="9.140625" defaultRowHeight="12" x14ac:dyDescent="0.2"/>
  <cols>
    <col min="1" max="1" width="18.42578125" style="3" customWidth="1"/>
    <col min="2" max="2" width="27.28515625" style="3" customWidth="1"/>
    <col min="3" max="3" width="60.42578125" style="3" customWidth="1"/>
    <col min="4" max="4" width="21" style="18" customWidth="1"/>
    <col min="5" max="16384" width="9.140625" style="3"/>
  </cols>
  <sheetData>
    <row r="1" spans="1:4" x14ac:dyDescent="0.2">
      <c r="C1" s="71" t="s">
        <v>544</v>
      </c>
      <c r="D1" s="47" t="str">
        <f>VLOOKUP(D2,'Table A.4 and EquipSubD'!$C:$F,4,FALSE)</f>
        <v>JF</v>
      </c>
    </row>
    <row r="2" spans="1:4" s="2" customFormat="1" x14ac:dyDescent="0.2">
      <c r="A2" s="11" t="s">
        <v>501</v>
      </c>
      <c r="B2" s="7" t="s">
        <v>0</v>
      </c>
      <c r="C2" s="7" t="s">
        <v>1</v>
      </c>
      <c r="D2" s="19" t="s">
        <v>253</v>
      </c>
    </row>
    <row r="3" spans="1:4" x14ac:dyDescent="0.2">
      <c r="A3" s="12" t="s">
        <v>53</v>
      </c>
      <c r="B3" s="6" t="str">
        <f>VLOOKUP(Table9[[#This Row],[Failure mode code]],'Table B.15 Failure Mode_Codes'!A:B,2,FALSE)</f>
        <v>Abnormal instrument reading</v>
      </c>
      <c r="C3" s="6" t="s">
        <v>52</v>
      </c>
      <c r="D3" s="20" t="s">
        <v>2</v>
      </c>
    </row>
    <row r="4" spans="1:4" x14ac:dyDescent="0.2">
      <c r="A4" s="12" t="s">
        <v>14</v>
      </c>
      <c r="B4" s="6" t="str">
        <f>VLOOKUP(Table9[[#This Row],[Failure mode code]],'Table B.15 Failure Mode_Codes'!A:B,2,FALSE)</f>
        <v>Breakdown</v>
      </c>
      <c r="C4" s="6" t="s">
        <v>257</v>
      </c>
      <c r="D4" s="20" t="s">
        <v>2</v>
      </c>
    </row>
    <row r="5" spans="1:4" x14ac:dyDescent="0.2">
      <c r="A5" s="12" t="s">
        <v>123</v>
      </c>
      <c r="B5" s="6" t="str">
        <f>VLOOKUP(Table9[[#This Row],[Failure mode code]],'Table B.15 Failure Mode_Codes'!A:B,2,FALSE)</f>
        <v>Delayed operation</v>
      </c>
      <c r="C5" s="6" t="s">
        <v>153</v>
      </c>
      <c r="D5" s="20" t="s">
        <v>2</v>
      </c>
    </row>
    <row r="6" spans="1:4" x14ac:dyDescent="0.2">
      <c r="A6" s="12" t="s">
        <v>32</v>
      </c>
      <c r="B6" s="6" t="str">
        <f>VLOOKUP(Table9[[#This Row],[Failure mode code]],'Table B.15 Failure Mode_Codes'!A:B,2,FALSE)</f>
        <v>External leakage - utility medium</v>
      </c>
      <c r="C6" s="6" t="s">
        <v>258</v>
      </c>
      <c r="D6" s="20" t="s">
        <v>2</v>
      </c>
    </row>
    <row r="7" spans="1:4" x14ac:dyDescent="0.2">
      <c r="A7" s="12" t="s">
        <v>83</v>
      </c>
      <c r="B7" s="6" t="str">
        <f>VLOOKUP(Table9[[#This Row],[Failure mode code]],'Table B.15 Failure Mode_Codes'!A:B,2,FALSE)</f>
        <v>Failure to rotate</v>
      </c>
      <c r="C7" s="6" t="s">
        <v>82</v>
      </c>
      <c r="D7" s="20" t="s">
        <v>2</v>
      </c>
    </row>
    <row r="8" spans="1:4" x14ac:dyDescent="0.2">
      <c r="A8" s="12" t="s">
        <v>118</v>
      </c>
      <c r="B8" s="6" t="str">
        <f>VLOOKUP(Table9[[#This Row],[Failure mode code]],'Table B.15 Failure Mode_Codes'!A:B,2,FALSE)</f>
        <v>Failure to function on demand</v>
      </c>
      <c r="C8" s="6" t="s">
        <v>201</v>
      </c>
      <c r="D8" s="20" t="s">
        <v>2</v>
      </c>
    </row>
    <row r="9" spans="1:4" x14ac:dyDescent="0.2">
      <c r="A9" s="12" t="s">
        <v>171</v>
      </c>
      <c r="B9" s="6" t="str">
        <f>VLOOKUP(Table9[[#This Row],[Failure mode code]],'Table B.15 Failure Mode_Codes'!A:B,2,FALSE)</f>
        <v>Failure to lock/unlock</v>
      </c>
      <c r="C9" s="6" t="s">
        <v>204</v>
      </c>
      <c r="D9" s="20" t="s">
        <v>2</v>
      </c>
    </row>
    <row r="10" spans="1:4" x14ac:dyDescent="0.2">
      <c r="A10" s="12" t="s">
        <v>17</v>
      </c>
      <c r="B10" s="6" t="str">
        <f>VLOOKUP(Table9[[#This Row],[Failure mode code]],'Table B.15 Failure Mode_Codes'!A:B,2,FALSE)</f>
        <v>High output</v>
      </c>
      <c r="C10" s="6" t="s">
        <v>259</v>
      </c>
      <c r="D10" s="20" t="s">
        <v>2</v>
      </c>
    </row>
    <row r="11" spans="1:4" x14ac:dyDescent="0.2">
      <c r="A11" s="12" t="s">
        <v>75</v>
      </c>
      <c r="B11" s="6" t="str">
        <f>VLOOKUP(Table9[[#This Row],[Failure mode code]],'Table B.15 Failure Mode_Codes'!A:B,2,FALSE)</f>
        <v>Insufficient heat transfer</v>
      </c>
      <c r="C11" s="6" t="s">
        <v>260</v>
      </c>
      <c r="D11" s="20" t="s">
        <v>2</v>
      </c>
    </row>
    <row r="12" spans="1:4" x14ac:dyDescent="0.2">
      <c r="A12" s="12" t="s">
        <v>35</v>
      </c>
      <c r="B12" s="6" t="str">
        <f>VLOOKUP(Table9[[#This Row],[Failure mode code]],'Table B.15 Failure Mode_Codes'!A:B,2,FALSE)</f>
        <v>Internal leakage</v>
      </c>
      <c r="C12" s="6" t="s">
        <v>183</v>
      </c>
      <c r="D12" s="20" t="s">
        <v>2</v>
      </c>
    </row>
    <row r="13" spans="1:4" x14ac:dyDescent="0.2">
      <c r="A13" s="12" t="s">
        <v>88</v>
      </c>
      <c r="B13" s="6" t="str">
        <f>VLOOKUP(Table9[[#This Row],[Failure mode code]],'Table B.15 Failure Mode_Codes'!A:B,2,FALSE)</f>
        <v>Low oil supply pressure</v>
      </c>
      <c r="C13" s="6" t="s">
        <v>87</v>
      </c>
      <c r="D13" s="20" t="s">
        <v>2</v>
      </c>
    </row>
    <row r="14" spans="1:4" x14ac:dyDescent="0.2">
      <c r="A14" s="12" t="s">
        <v>20</v>
      </c>
      <c r="B14" s="6" t="str">
        <f>VLOOKUP(Table9[[#This Row],[Failure mode code]],'Table B.15 Failure Mode_Codes'!A:B,2,FALSE)</f>
        <v>Low output</v>
      </c>
      <c r="C14" s="6" t="s">
        <v>261</v>
      </c>
      <c r="D14" s="20" t="s">
        <v>2</v>
      </c>
    </row>
    <row r="15" spans="1:4" x14ac:dyDescent="0.2">
      <c r="A15" s="12" t="s">
        <v>41</v>
      </c>
      <c r="B15" s="6" t="str">
        <f>VLOOKUP(Table9[[#This Row],[Failure mode code]],'Table B.15 Failure Mode_Codes'!A:B,2,FALSE)</f>
        <v>Noise</v>
      </c>
      <c r="C15" s="6" t="s">
        <v>185</v>
      </c>
      <c r="D15" s="20" t="s">
        <v>2</v>
      </c>
    </row>
    <row r="16" spans="1:4" x14ac:dyDescent="0.2">
      <c r="A16" s="12" t="s">
        <v>44</v>
      </c>
      <c r="B16" s="6" t="str">
        <f>VLOOKUP(Table9[[#This Row],[Failure mode code]],'Table B.15 Failure Mode_Codes'!A:B,2,FALSE)</f>
        <v>Overheating</v>
      </c>
      <c r="C16" s="6" t="s">
        <v>254</v>
      </c>
      <c r="D16" s="20" t="s">
        <v>2</v>
      </c>
    </row>
    <row r="17" spans="1:4" x14ac:dyDescent="0.2">
      <c r="A17" s="12" t="s">
        <v>62</v>
      </c>
      <c r="B17" s="6" t="str">
        <f>VLOOKUP(Table9[[#This Row],[Failure mode code]],'Table B.15 Failure Mode_Codes'!A:B,2,FALSE)</f>
        <v>Other</v>
      </c>
      <c r="C17" s="6" t="s">
        <v>255</v>
      </c>
      <c r="D17" s="20" t="s">
        <v>2</v>
      </c>
    </row>
    <row r="18" spans="1:4" x14ac:dyDescent="0.2">
      <c r="A18" s="12" t="s">
        <v>50</v>
      </c>
      <c r="B18" s="6" t="str">
        <f>VLOOKUP(Table9[[#This Row],[Failure mode code]],'Table B.15 Failure Mode_Codes'!A:B,2,FALSE)</f>
        <v>Parameter deviation</v>
      </c>
      <c r="C18" s="6" t="s">
        <v>256</v>
      </c>
      <c r="D18" s="20" t="s">
        <v>2</v>
      </c>
    </row>
    <row r="19" spans="1:4" x14ac:dyDescent="0.2">
      <c r="A19" s="12" t="s">
        <v>47</v>
      </c>
      <c r="B19" s="6" t="str">
        <f>VLOOKUP(Table9[[#This Row],[Failure mode code]],'Table B.15 Failure Mode_Codes'!A:B,2,FALSE)</f>
        <v>Plugged / Choked</v>
      </c>
      <c r="C19" s="6" t="s">
        <v>262</v>
      </c>
      <c r="D19" s="20" t="s">
        <v>2</v>
      </c>
    </row>
    <row r="20" spans="1:4" x14ac:dyDescent="0.2">
      <c r="A20" s="12" t="s">
        <v>177</v>
      </c>
      <c r="B20" s="6" t="str">
        <f>VLOOKUP(Table9[[#This Row],[Failure mode code]],'Table B.15 Failure Mode_Codes'!A:B,2,FALSE)</f>
        <v>Insufficient power</v>
      </c>
      <c r="C20" s="6" t="s">
        <v>176</v>
      </c>
      <c r="D20" s="20" t="s">
        <v>2</v>
      </c>
    </row>
    <row r="21" spans="1:4" x14ac:dyDescent="0.2">
      <c r="A21" s="12" t="s">
        <v>100</v>
      </c>
      <c r="B21" s="6" t="str">
        <f>VLOOKUP(Table9[[#This Row],[Failure mode code]],'Table B.15 Failure Mode_Codes'!A:B,2,FALSE)</f>
        <v>Power/signal transmission failure</v>
      </c>
      <c r="C21" s="6" t="s">
        <v>99</v>
      </c>
      <c r="D21" s="20" t="s">
        <v>2</v>
      </c>
    </row>
    <row r="22" spans="1:4" x14ac:dyDescent="0.2">
      <c r="A22" s="12" t="s">
        <v>59</v>
      </c>
      <c r="B22" s="6" t="str">
        <f>VLOOKUP(Table9[[#This Row],[Failure mode code]],'Table B.15 Failure Mode_Codes'!A:B,2,FALSE)</f>
        <v>Minor in-service problems</v>
      </c>
      <c r="C22" s="6" t="s">
        <v>58</v>
      </c>
      <c r="D22" s="20" t="s">
        <v>2</v>
      </c>
    </row>
    <row r="23" spans="1:4" ht="24" x14ac:dyDescent="0.2">
      <c r="A23" s="12" t="s">
        <v>106</v>
      </c>
      <c r="B23" s="6" t="str">
        <f>VLOOKUP(Table9[[#This Row],[Failure mode code]],'Table B.15 Failure Mode_Codes'!A:B,2,FALSE)</f>
        <v>Spurious operation</v>
      </c>
      <c r="C23" s="24" t="s">
        <v>263</v>
      </c>
      <c r="D23" s="20" t="s">
        <v>2</v>
      </c>
    </row>
    <row r="24" spans="1:4" x14ac:dyDescent="0.2">
      <c r="A24" s="12" t="s">
        <v>56</v>
      </c>
      <c r="B24" s="6" t="str">
        <f>VLOOKUP(Table9[[#This Row],[Failure mode code]],'Table B.15 Failure Mode_Codes'!A:B,2,FALSE)</f>
        <v>Structural deficiency</v>
      </c>
      <c r="C24" s="6" t="s">
        <v>264</v>
      </c>
      <c r="D24" s="20" t="s">
        <v>2</v>
      </c>
    </row>
    <row r="25" spans="1:4" x14ac:dyDescent="0.2">
      <c r="A25" s="12" t="s">
        <v>65</v>
      </c>
      <c r="B25" s="6" t="str">
        <f>VLOOKUP(Table9[[#This Row],[Failure mode code]],'Table B.15 Failure Mode_Codes'!A:B,2,FALSE)</f>
        <v>Unknown</v>
      </c>
      <c r="C25" s="6" t="s">
        <v>64</v>
      </c>
      <c r="D25" s="20" t="s">
        <v>2</v>
      </c>
    </row>
    <row r="26" spans="1:4" x14ac:dyDescent="0.2">
      <c r="A26" s="12" t="s">
        <v>11</v>
      </c>
      <c r="B26" s="6" t="str">
        <f>VLOOKUP(Table9[[#This Row],[Failure mode code]],'Table B.15 Failure Mode_Codes'!A:B,2,FALSE)</f>
        <v>Spurious stop</v>
      </c>
      <c r="C26" s="6" t="s">
        <v>10</v>
      </c>
      <c r="D26" s="20" t="s">
        <v>2</v>
      </c>
    </row>
    <row r="27" spans="1:4" x14ac:dyDescent="0.2">
      <c r="A27" s="14" t="s">
        <v>38</v>
      </c>
      <c r="B27" s="6" t="str">
        <f>VLOOKUP(Table9[[#This Row],[Failure mode code]],'Table B.15 Failure Mode_Codes'!A:B,2,FALSE)</f>
        <v>Vibration</v>
      </c>
      <c r="C27" s="4" t="s">
        <v>188</v>
      </c>
      <c r="D27" s="21" t="s">
        <v>2</v>
      </c>
    </row>
  </sheetData>
  <conditionalFormatting sqref="A1:A1048576">
    <cfRule type="duplicateValues" dxfId="6" priority="3"/>
  </conditionalFormatting>
  <conditionalFormatting sqref="B1:B1048576">
    <cfRule type="duplicateValues" dxfId="5" priority="2"/>
  </conditionalFormatting>
  <conditionalFormatting sqref="C1">
    <cfRule type="duplicateValues" dxfId="4" priority="17"/>
  </conditionalFormatting>
  <conditionalFormatting sqref="C1:C1048576">
    <cfRule type="duplicateValues" dxfId="3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3"/>
  <sheetViews>
    <sheetView showGridLines="0" zoomScaleNormal="100" workbookViewId="0">
      <pane ySplit="1" topLeftCell="A14" activePane="bottomLeft" state="frozen"/>
      <selection pane="bottomLeft" activeCell="G28" sqref="G28"/>
    </sheetView>
  </sheetViews>
  <sheetFormatPr defaultColWidth="9.140625" defaultRowHeight="12" x14ac:dyDescent="0.2"/>
  <cols>
    <col min="1" max="1" width="18.42578125" style="3" customWidth="1"/>
    <col min="2" max="2" width="48.7109375" style="3" customWidth="1"/>
    <col min="3" max="3" width="23.28515625" style="8" customWidth="1"/>
    <col min="4" max="16384" width="9.140625" style="3"/>
  </cols>
  <sheetData>
    <row r="1" spans="1:3" x14ac:dyDescent="0.2">
      <c r="A1" s="22" t="s">
        <v>501</v>
      </c>
      <c r="B1" s="17" t="s">
        <v>542</v>
      </c>
      <c r="C1" s="9" t="s">
        <v>498</v>
      </c>
    </row>
    <row r="2" spans="1:3" x14ac:dyDescent="0.2">
      <c r="A2" s="12" t="s">
        <v>53</v>
      </c>
      <c r="B2" s="13" t="s">
        <v>51</v>
      </c>
    </row>
    <row r="3" spans="1:3" x14ac:dyDescent="0.2">
      <c r="A3" s="12" t="s">
        <v>14</v>
      </c>
      <c r="B3" s="13" t="s">
        <v>12</v>
      </c>
    </row>
    <row r="4" spans="1:3" x14ac:dyDescent="0.2">
      <c r="A4" s="12" t="s">
        <v>217</v>
      </c>
      <c r="B4" s="13" t="s">
        <v>215</v>
      </c>
    </row>
    <row r="5" spans="1:3" x14ac:dyDescent="0.2">
      <c r="A5" s="12" t="s">
        <v>433</v>
      </c>
      <c r="B5" s="13" t="s">
        <v>251</v>
      </c>
    </row>
    <row r="6" spans="1:3" x14ac:dyDescent="0.2">
      <c r="A6" s="12" t="s">
        <v>123</v>
      </c>
      <c r="B6" s="13" t="s">
        <v>121</v>
      </c>
      <c r="C6" s="49" t="s">
        <v>2</v>
      </c>
    </row>
    <row r="7" spans="1:3" x14ac:dyDescent="0.2">
      <c r="A7" s="12" t="s">
        <v>26</v>
      </c>
      <c r="B7" s="13" t="s">
        <v>24</v>
      </c>
    </row>
    <row r="8" spans="1:3" x14ac:dyDescent="0.2">
      <c r="A8" s="12" t="s">
        <v>29</v>
      </c>
      <c r="B8" s="13" t="s">
        <v>27</v>
      </c>
    </row>
    <row r="9" spans="1:3" x14ac:dyDescent="0.2">
      <c r="A9" s="12" t="s">
        <v>32</v>
      </c>
      <c r="B9" s="13" t="s">
        <v>30</v>
      </c>
    </row>
    <row r="10" spans="1:3" x14ac:dyDescent="0.2">
      <c r="A10" s="12" t="s">
        <v>23</v>
      </c>
      <c r="B10" s="13" t="s">
        <v>21</v>
      </c>
    </row>
    <row r="11" spans="1:3" x14ac:dyDescent="0.2">
      <c r="A11" s="12" t="s">
        <v>78</v>
      </c>
      <c r="B11" s="13" t="s">
        <v>77</v>
      </c>
      <c r="C11" s="70" t="s">
        <v>2</v>
      </c>
    </row>
    <row r="12" spans="1:3" x14ac:dyDescent="0.2">
      <c r="A12" s="12" t="s">
        <v>431</v>
      </c>
      <c r="B12" s="13" t="s">
        <v>436</v>
      </c>
      <c r="C12" s="49" t="s">
        <v>2</v>
      </c>
    </row>
    <row r="13" spans="1:3" x14ac:dyDescent="0.2">
      <c r="A13" s="12" t="s">
        <v>111</v>
      </c>
      <c r="B13" s="13" t="s">
        <v>109</v>
      </c>
    </row>
    <row r="14" spans="1:3" x14ac:dyDescent="0.2">
      <c r="A14" s="12" t="s">
        <v>126</v>
      </c>
      <c r="B14" s="13" t="s">
        <v>124</v>
      </c>
    </row>
    <row r="15" spans="1:3" x14ac:dyDescent="0.2">
      <c r="A15" s="12" t="s">
        <v>129</v>
      </c>
      <c r="B15" s="13" t="s">
        <v>127</v>
      </c>
    </row>
    <row r="16" spans="1:3" x14ac:dyDescent="0.2">
      <c r="A16" s="12" t="s">
        <v>83</v>
      </c>
      <c r="B16" s="13" t="s">
        <v>82</v>
      </c>
    </row>
    <row r="17" spans="1:3" x14ac:dyDescent="0.2">
      <c r="A17" s="12" t="s">
        <v>139</v>
      </c>
      <c r="B17" s="13" t="s">
        <v>151</v>
      </c>
      <c r="C17" s="70" t="s">
        <v>2</v>
      </c>
    </row>
    <row r="18" spans="1:3" x14ac:dyDescent="0.2">
      <c r="A18" s="12" t="s">
        <v>140</v>
      </c>
      <c r="B18" s="13" t="s">
        <v>84</v>
      </c>
      <c r="C18" s="49" t="s">
        <v>2</v>
      </c>
    </row>
    <row r="19" spans="1:3" x14ac:dyDescent="0.2">
      <c r="A19" s="12" t="s">
        <v>118</v>
      </c>
      <c r="B19" s="13" t="s">
        <v>116</v>
      </c>
      <c r="C19" s="70" t="s">
        <v>2</v>
      </c>
    </row>
    <row r="20" spans="1:3" x14ac:dyDescent="0.2">
      <c r="A20" s="12" t="s">
        <v>81</v>
      </c>
      <c r="B20" s="13" t="s">
        <v>79</v>
      </c>
      <c r="C20" s="49" t="s">
        <v>2</v>
      </c>
    </row>
    <row r="21" spans="1:3" x14ac:dyDescent="0.2">
      <c r="A21" s="12" t="s">
        <v>171</v>
      </c>
      <c r="B21" s="13" t="s">
        <v>203</v>
      </c>
      <c r="C21" s="70" t="s">
        <v>2</v>
      </c>
    </row>
    <row r="22" spans="1:3" x14ac:dyDescent="0.2">
      <c r="A22" s="12" t="s">
        <v>142</v>
      </c>
      <c r="B22" s="13" t="s">
        <v>148</v>
      </c>
      <c r="C22" s="49" t="s">
        <v>2</v>
      </c>
    </row>
    <row r="23" spans="1:3" x14ac:dyDescent="0.2">
      <c r="A23" s="12" t="s">
        <v>120</v>
      </c>
      <c r="B23" s="13" t="s">
        <v>437</v>
      </c>
      <c r="C23" s="70" t="s">
        <v>2</v>
      </c>
    </row>
    <row r="24" spans="1:3" x14ac:dyDescent="0.2">
      <c r="A24" s="12" t="s">
        <v>5</v>
      </c>
      <c r="B24" s="13" t="s">
        <v>3</v>
      </c>
      <c r="C24" s="49" t="s">
        <v>2</v>
      </c>
    </row>
    <row r="25" spans="1:3" x14ac:dyDescent="0.2">
      <c r="A25" s="12" t="s">
        <v>430</v>
      </c>
      <c r="B25" s="13" t="s">
        <v>500</v>
      </c>
    </row>
    <row r="26" spans="1:3" x14ac:dyDescent="0.2">
      <c r="A26" s="12" t="s">
        <v>17</v>
      </c>
      <c r="B26" s="13" t="s">
        <v>15</v>
      </c>
    </row>
    <row r="27" spans="1:3" x14ac:dyDescent="0.2">
      <c r="A27" s="12" t="s">
        <v>207</v>
      </c>
      <c r="B27" s="13" t="s">
        <v>205</v>
      </c>
    </row>
    <row r="28" spans="1:3" x14ac:dyDescent="0.2">
      <c r="A28" s="12" t="s">
        <v>75</v>
      </c>
      <c r="B28" s="13" t="s">
        <v>73</v>
      </c>
    </row>
    <row r="29" spans="1:3" x14ac:dyDescent="0.2">
      <c r="A29" s="12" t="s">
        <v>197</v>
      </c>
      <c r="B29" s="13" t="s">
        <v>195</v>
      </c>
    </row>
    <row r="30" spans="1:3" x14ac:dyDescent="0.2">
      <c r="A30" s="12" t="s">
        <v>193</v>
      </c>
      <c r="B30" s="13" t="s">
        <v>192</v>
      </c>
    </row>
    <row r="31" spans="1:3" x14ac:dyDescent="0.2">
      <c r="A31" s="12" t="s">
        <v>35</v>
      </c>
      <c r="B31" s="13" t="s">
        <v>33</v>
      </c>
    </row>
    <row r="32" spans="1:3" x14ac:dyDescent="0.2">
      <c r="A32" s="12" t="s">
        <v>88</v>
      </c>
      <c r="B32" s="13" t="s">
        <v>87</v>
      </c>
    </row>
    <row r="33" spans="1:3" x14ac:dyDescent="0.2">
      <c r="A33" s="12" t="s">
        <v>166</v>
      </c>
      <c r="B33" s="13" t="s">
        <v>164</v>
      </c>
    </row>
    <row r="34" spans="1:3" x14ac:dyDescent="0.2">
      <c r="A34" s="12" t="s">
        <v>91</v>
      </c>
      <c r="B34" s="13" t="s">
        <v>90</v>
      </c>
    </row>
    <row r="35" spans="1:3" x14ac:dyDescent="0.2">
      <c r="A35" s="12" t="s">
        <v>94</v>
      </c>
      <c r="B35" s="13" t="s">
        <v>92</v>
      </c>
    </row>
    <row r="36" spans="1:3" x14ac:dyDescent="0.2">
      <c r="A36" s="12" t="s">
        <v>20</v>
      </c>
      <c r="B36" s="13" t="s">
        <v>18</v>
      </c>
    </row>
    <row r="37" spans="1:3" x14ac:dyDescent="0.2">
      <c r="A37" s="12" t="s">
        <v>96</v>
      </c>
      <c r="B37" s="13" t="s">
        <v>95</v>
      </c>
    </row>
    <row r="38" spans="1:3" x14ac:dyDescent="0.2">
      <c r="A38" s="12" t="s">
        <v>41</v>
      </c>
      <c r="B38" s="13" t="s">
        <v>39</v>
      </c>
    </row>
    <row r="39" spans="1:3" x14ac:dyDescent="0.2">
      <c r="A39" s="12" t="s">
        <v>158</v>
      </c>
      <c r="B39" s="13" t="s">
        <v>157</v>
      </c>
    </row>
    <row r="40" spans="1:3" x14ac:dyDescent="0.2">
      <c r="A40" s="12" t="s">
        <v>44</v>
      </c>
      <c r="B40" s="13" t="s">
        <v>42</v>
      </c>
    </row>
    <row r="41" spans="1:3" x14ac:dyDescent="0.2">
      <c r="A41" s="12" t="s">
        <v>62</v>
      </c>
      <c r="B41" s="13" t="s">
        <v>60</v>
      </c>
    </row>
    <row r="42" spans="1:3" x14ac:dyDescent="0.2">
      <c r="A42" s="12" t="s">
        <v>220</v>
      </c>
      <c r="B42" s="13" t="s">
        <v>218</v>
      </c>
    </row>
    <row r="43" spans="1:3" x14ac:dyDescent="0.2">
      <c r="A43" s="12" t="s">
        <v>50</v>
      </c>
      <c r="B43" s="13" t="s">
        <v>48</v>
      </c>
    </row>
    <row r="44" spans="1:3" x14ac:dyDescent="0.2">
      <c r="A44" s="12" t="s">
        <v>47</v>
      </c>
      <c r="B44" s="13" t="s">
        <v>225</v>
      </c>
    </row>
    <row r="45" spans="1:3" x14ac:dyDescent="0.2">
      <c r="A45" s="12" t="s">
        <v>243</v>
      </c>
      <c r="B45" s="13" t="s">
        <v>241</v>
      </c>
      <c r="C45" s="70" t="s">
        <v>2</v>
      </c>
    </row>
    <row r="46" spans="1:3" x14ac:dyDescent="0.2">
      <c r="A46" s="12" t="s">
        <v>177</v>
      </c>
      <c r="B46" s="13" t="s">
        <v>175</v>
      </c>
    </row>
    <row r="47" spans="1:3" x14ac:dyDescent="0.2">
      <c r="A47" s="12" t="s">
        <v>100</v>
      </c>
      <c r="B47" s="13" t="s">
        <v>99</v>
      </c>
    </row>
    <row r="48" spans="1:3" x14ac:dyDescent="0.2">
      <c r="A48" s="12" t="s">
        <v>113</v>
      </c>
      <c r="B48" s="13" t="s">
        <v>112</v>
      </c>
    </row>
    <row r="49" spans="1:3" x14ac:dyDescent="0.2">
      <c r="A49" s="12" t="s">
        <v>59</v>
      </c>
      <c r="B49" s="13" t="s">
        <v>57</v>
      </c>
    </row>
    <row r="50" spans="1:3" x14ac:dyDescent="0.2">
      <c r="A50" s="12" t="s">
        <v>174</v>
      </c>
      <c r="B50" s="13" t="s">
        <v>172</v>
      </c>
      <c r="C50" s="49" t="s">
        <v>2</v>
      </c>
    </row>
    <row r="51" spans="1:3" x14ac:dyDescent="0.2">
      <c r="A51" s="12" t="s">
        <v>160</v>
      </c>
      <c r="B51" s="13" t="s">
        <v>159</v>
      </c>
    </row>
    <row r="52" spans="1:3" x14ac:dyDescent="0.2">
      <c r="A52" s="12" t="s">
        <v>162</v>
      </c>
      <c r="B52" s="13" t="s">
        <v>161</v>
      </c>
    </row>
    <row r="53" spans="1:3" x14ac:dyDescent="0.2">
      <c r="A53" s="12" t="s">
        <v>103</v>
      </c>
      <c r="B53" s="13" t="s">
        <v>101</v>
      </c>
    </row>
    <row r="54" spans="1:3" x14ac:dyDescent="0.2">
      <c r="A54" s="12" t="s">
        <v>106</v>
      </c>
      <c r="B54" s="13" t="s">
        <v>104</v>
      </c>
    </row>
    <row r="55" spans="1:3" x14ac:dyDescent="0.2">
      <c r="A55" s="12" t="s">
        <v>56</v>
      </c>
      <c r="B55" s="13" t="s">
        <v>54</v>
      </c>
    </row>
    <row r="56" spans="1:3" x14ac:dyDescent="0.2">
      <c r="A56" s="12" t="s">
        <v>8</v>
      </c>
      <c r="B56" s="13" t="s">
        <v>6</v>
      </c>
      <c r="C56" s="49" t="s">
        <v>2</v>
      </c>
    </row>
    <row r="57" spans="1:3" x14ac:dyDescent="0.2">
      <c r="A57" s="12" t="s">
        <v>432</v>
      </c>
      <c r="B57" s="13" t="s">
        <v>252</v>
      </c>
      <c r="C57" s="35"/>
    </row>
    <row r="58" spans="1:3" x14ac:dyDescent="0.2">
      <c r="A58" s="12" t="s">
        <v>210</v>
      </c>
      <c r="B58" s="13" t="s">
        <v>208</v>
      </c>
    </row>
    <row r="59" spans="1:3" x14ac:dyDescent="0.2">
      <c r="A59" s="12" t="s">
        <v>65</v>
      </c>
      <c r="B59" s="13" t="s">
        <v>63</v>
      </c>
    </row>
    <row r="60" spans="1:3" x14ac:dyDescent="0.2">
      <c r="A60" s="12" t="s">
        <v>11</v>
      </c>
      <c r="B60" s="13" t="s">
        <v>9</v>
      </c>
    </row>
    <row r="61" spans="1:3" x14ac:dyDescent="0.2">
      <c r="A61" s="12" t="s">
        <v>214</v>
      </c>
      <c r="B61" s="13" t="s">
        <v>212</v>
      </c>
    </row>
    <row r="62" spans="1:3" x14ac:dyDescent="0.2">
      <c r="A62" s="12" t="s">
        <v>38</v>
      </c>
      <c r="B62" s="13" t="s">
        <v>36</v>
      </c>
    </row>
    <row r="63" spans="1:3" x14ac:dyDescent="0.2">
      <c r="A63" s="14" t="s">
        <v>156</v>
      </c>
      <c r="B63" s="16" t="s">
        <v>155</v>
      </c>
    </row>
  </sheetData>
  <conditionalFormatting sqref="A1:A1048576">
    <cfRule type="duplicateValues" dxfId="2" priority="1"/>
  </conditionalFormatting>
  <conditionalFormatting sqref="A274:A1048576 A1:A64">
    <cfRule type="duplicateValues" dxfId="1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80"/>
  <sheetViews>
    <sheetView topLeftCell="A31" workbookViewId="0">
      <selection activeCell="B4" sqref="B4"/>
    </sheetView>
  </sheetViews>
  <sheetFormatPr defaultRowHeight="15" x14ac:dyDescent="0.25"/>
  <cols>
    <col min="2" max="2" width="47.85546875" bestFit="1" customWidth="1"/>
  </cols>
  <sheetData>
    <row r="2" spans="1:2" x14ac:dyDescent="0.25">
      <c r="A2" t="s">
        <v>53</v>
      </c>
      <c r="B2" t="s">
        <v>51</v>
      </c>
    </row>
    <row r="3" spans="1:2" x14ac:dyDescent="0.25">
      <c r="A3" t="s">
        <v>53</v>
      </c>
      <c r="B3" t="s">
        <v>52</v>
      </c>
    </row>
    <row r="4" spans="1:2" x14ac:dyDescent="0.25">
      <c r="A4" t="s">
        <v>14</v>
      </c>
      <c r="B4" t="s">
        <v>12</v>
      </c>
    </row>
    <row r="5" spans="1:2" x14ac:dyDescent="0.25">
      <c r="A5" t="s">
        <v>217</v>
      </c>
      <c r="B5" t="s">
        <v>215</v>
      </c>
    </row>
    <row r="6" spans="1:2" x14ac:dyDescent="0.25">
      <c r="A6" t="s">
        <v>123</v>
      </c>
      <c r="B6" t="s">
        <v>153</v>
      </c>
    </row>
    <row r="7" spans="1:2" x14ac:dyDescent="0.25">
      <c r="A7" t="s">
        <v>26</v>
      </c>
      <c r="B7" t="s">
        <v>24</v>
      </c>
    </row>
    <row r="8" spans="1:2" x14ac:dyDescent="0.25">
      <c r="A8" t="s">
        <v>29</v>
      </c>
      <c r="B8" t="s">
        <v>27</v>
      </c>
    </row>
    <row r="9" spans="1:2" x14ac:dyDescent="0.25">
      <c r="A9" t="s">
        <v>29</v>
      </c>
      <c r="B9" t="s">
        <v>28</v>
      </c>
    </row>
    <row r="10" spans="1:2" x14ac:dyDescent="0.25">
      <c r="A10" t="s">
        <v>32</v>
      </c>
      <c r="B10" t="s">
        <v>30</v>
      </c>
    </row>
    <row r="11" spans="1:2" x14ac:dyDescent="0.25">
      <c r="A11" t="s">
        <v>32</v>
      </c>
      <c r="B11" t="s">
        <v>460</v>
      </c>
    </row>
    <row r="12" spans="1:2" x14ac:dyDescent="0.25">
      <c r="A12" t="s">
        <v>32</v>
      </c>
      <c r="B12" t="s">
        <v>31</v>
      </c>
    </row>
    <row r="13" spans="1:2" x14ac:dyDescent="0.25">
      <c r="A13" t="s">
        <v>23</v>
      </c>
      <c r="B13" t="s">
        <v>21</v>
      </c>
    </row>
    <row r="14" spans="1:2" x14ac:dyDescent="0.25">
      <c r="A14" t="s">
        <v>23</v>
      </c>
      <c r="B14" t="s">
        <v>22</v>
      </c>
    </row>
    <row r="15" spans="1:2" x14ac:dyDescent="0.25">
      <c r="A15" t="s">
        <v>78</v>
      </c>
      <c r="B15" t="s">
        <v>77</v>
      </c>
    </row>
    <row r="16" spans="1:2" x14ac:dyDescent="0.25">
      <c r="A16" t="s">
        <v>78</v>
      </c>
      <c r="B16" t="s">
        <v>245</v>
      </c>
    </row>
    <row r="17" spans="1:2" x14ac:dyDescent="0.25">
      <c r="A17" t="s">
        <v>85</v>
      </c>
      <c r="B17" t="s">
        <v>84</v>
      </c>
    </row>
    <row r="18" spans="1:2" x14ac:dyDescent="0.25">
      <c r="A18" t="s">
        <v>126</v>
      </c>
      <c r="B18" t="s">
        <v>124</v>
      </c>
    </row>
    <row r="19" spans="1:2" x14ac:dyDescent="0.25">
      <c r="A19" t="s">
        <v>129</v>
      </c>
      <c r="B19" t="s">
        <v>127</v>
      </c>
    </row>
    <row r="20" spans="1:2" x14ac:dyDescent="0.25">
      <c r="A20" t="s">
        <v>83</v>
      </c>
      <c r="B20" t="s">
        <v>82</v>
      </c>
    </row>
    <row r="21" spans="1:2" x14ac:dyDescent="0.25">
      <c r="A21" t="s">
        <v>139</v>
      </c>
      <c r="B21" t="s">
        <v>152</v>
      </c>
    </row>
    <row r="22" spans="1:2" x14ac:dyDescent="0.25">
      <c r="A22" t="s">
        <v>139</v>
      </c>
      <c r="B22" t="s">
        <v>234</v>
      </c>
    </row>
    <row r="23" spans="1:2" x14ac:dyDescent="0.25">
      <c r="A23" t="s">
        <v>139</v>
      </c>
      <c r="B23" t="s">
        <v>151</v>
      </c>
    </row>
    <row r="24" spans="1:2" x14ac:dyDescent="0.25">
      <c r="A24" t="s">
        <v>140</v>
      </c>
      <c r="B24" t="s">
        <v>247</v>
      </c>
    </row>
    <row r="25" spans="1:2" x14ac:dyDescent="0.25">
      <c r="A25" t="s">
        <v>118</v>
      </c>
      <c r="B25" t="s">
        <v>116</v>
      </c>
    </row>
    <row r="26" spans="1:2" x14ac:dyDescent="0.25">
      <c r="A26" t="s">
        <v>118</v>
      </c>
      <c r="B26" t="s">
        <v>461</v>
      </c>
    </row>
    <row r="27" spans="1:2" x14ac:dyDescent="0.25">
      <c r="A27" t="s">
        <v>118</v>
      </c>
      <c r="B27" t="s">
        <v>150</v>
      </c>
    </row>
    <row r="28" spans="1:2" x14ac:dyDescent="0.25">
      <c r="A28" t="s">
        <v>81</v>
      </c>
      <c r="B28" t="s">
        <v>79</v>
      </c>
    </row>
    <row r="29" spans="1:2" x14ac:dyDescent="0.25">
      <c r="A29" t="s">
        <v>171</v>
      </c>
      <c r="B29" t="s">
        <v>204</v>
      </c>
    </row>
    <row r="30" spans="1:2" x14ac:dyDescent="0.25">
      <c r="A30" t="s">
        <v>142</v>
      </c>
      <c r="B30" t="s">
        <v>149</v>
      </c>
    </row>
    <row r="31" spans="1:2" x14ac:dyDescent="0.25">
      <c r="A31" t="s">
        <v>142</v>
      </c>
      <c r="B31" t="s">
        <v>233</v>
      </c>
    </row>
    <row r="32" spans="1:2" x14ac:dyDescent="0.25">
      <c r="A32" t="s">
        <v>142</v>
      </c>
      <c r="B32" t="s">
        <v>148</v>
      </c>
    </row>
    <row r="33" spans="1:2" x14ac:dyDescent="0.25">
      <c r="A33" t="s">
        <v>5</v>
      </c>
      <c r="B33" t="s">
        <v>3</v>
      </c>
    </row>
    <row r="34" spans="1:2" x14ac:dyDescent="0.25">
      <c r="A34" t="s">
        <v>17</v>
      </c>
      <c r="B34" t="s">
        <v>15</v>
      </c>
    </row>
    <row r="35" spans="1:2" x14ac:dyDescent="0.25">
      <c r="A35" t="s">
        <v>17</v>
      </c>
      <c r="B35" t="s">
        <v>16</v>
      </c>
    </row>
    <row r="36" spans="1:2" x14ac:dyDescent="0.25">
      <c r="A36" t="s">
        <v>75</v>
      </c>
      <c r="B36" t="s">
        <v>73</v>
      </c>
    </row>
    <row r="37" spans="1:2" x14ac:dyDescent="0.25">
      <c r="A37" t="s">
        <v>35</v>
      </c>
      <c r="B37" t="s">
        <v>33</v>
      </c>
    </row>
    <row r="38" spans="1:2" x14ac:dyDescent="0.25">
      <c r="A38" t="s">
        <v>35</v>
      </c>
      <c r="B38" t="s">
        <v>34</v>
      </c>
    </row>
    <row r="39" spans="1:2" x14ac:dyDescent="0.25">
      <c r="A39" t="s">
        <v>88</v>
      </c>
      <c r="B39" t="s">
        <v>87</v>
      </c>
    </row>
    <row r="40" spans="1:2" x14ac:dyDescent="0.25">
      <c r="A40" t="s">
        <v>166</v>
      </c>
      <c r="B40" t="s">
        <v>165</v>
      </c>
    </row>
    <row r="41" spans="1:2" x14ac:dyDescent="0.25">
      <c r="A41" t="s">
        <v>166</v>
      </c>
      <c r="B41" t="s">
        <v>164</v>
      </c>
    </row>
    <row r="42" spans="1:2" x14ac:dyDescent="0.25">
      <c r="A42" t="s">
        <v>91</v>
      </c>
      <c r="B42" t="s">
        <v>90</v>
      </c>
    </row>
    <row r="43" spans="1:2" x14ac:dyDescent="0.25">
      <c r="A43" t="s">
        <v>94</v>
      </c>
      <c r="B43" t="s">
        <v>92</v>
      </c>
    </row>
    <row r="44" spans="1:2" x14ac:dyDescent="0.25">
      <c r="A44" t="s">
        <v>94</v>
      </c>
      <c r="B44" t="s">
        <v>179</v>
      </c>
    </row>
    <row r="45" spans="1:2" x14ac:dyDescent="0.25">
      <c r="A45" t="s">
        <v>20</v>
      </c>
      <c r="B45" t="s">
        <v>18</v>
      </c>
    </row>
    <row r="46" spans="1:2" x14ac:dyDescent="0.25">
      <c r="A46" t="s">
        <v>20</v>
      </c>
      <c r="B46" t="s">
        <v>19</v>
      </c>
    </row>
    <row r="47" spans="1:2" x14ac:dyDescent="0.25">
      <c r="A47" t="s">
        <v>131</v>
      </c>
      <c r="B47" t="s">
        <v>130</v>
      </c>
    </row>
    <row r="48" spans="1:2" x14ac:dyDescent="0.25">
      <c r="A48" t="s">
        <v>131</v>
      </c>
      <c r="B48" t="s">
        <v>178</v>
      </c>
    </row>
    <row r="49" spans="1:2" x14ac:dyDescent="0.25">
      <c r="A49" t="s">
        <v>96</v>
      </c>
      <c r="B49" t="s">
        <v>95</v>
      </c>
    </row>
    <row r="50" spans="1:2" x14ac:dyDescent="0.25">
      <c r="A50" t="s">
        <v>41</v>
      </c>
      <c r="B50" t="s">
        <v>39</v>
      </c>
    </row>
    <row r="51" spans="1:2" x14ac:dyDescent="0.25">
      <c r="A51" t="s">
        <v>181</v>
      </c>
      <c r="B51" t="s">
        <v>180</v>
      </c>
    </row>
    <row r="52" spans="1:2" x14ac:dyDescent="0.25">
      <c r="A52" t="s">
        <v>158</v>
      </c>
      <c r="B52" t="s">
        <v>157</v>
      </c>
    </row>
    <row r="53" spans="1:2" x14ac:dyDescent="0.25">
      <c r="A53" t="s">
        <v>44</v>
      </c>
      <c r="B53" t="s">
        <v>42</v>
      </c>
    </row>
    <row r="54" spans="1:2" x14ac:dyDescent="0.25">
      <c r="A54" t="s">
        <v>62</v>
      </c>
      <c r="B54" t="s">
        <v>60</v>
      </c>
    </row>
    <row r="55" spans="1:2" x14ac:dyDescent="0.25">
      <c r="A55" t="s">
        <v>62</v>
      </c>
      <c r="B55" t="s">
        <v>61</v>
      </c>
    </row>
    <row r="56" spans="1:2" x14ac:dyDescent="0.25">
      <c r="A56" t="s">
        <v>220</v>
      </c>
      <c r="B56" t="s">
        <v>218</v>
      </c>
    </row>
    <row r="57" spans="1:2" x14ac:dyDescent="0.25">
      <c r="A57" t="s">
        <v>50</v>
      </c>
      <c r="B57" t="s">
        <v>48</v>
      </c>
    </row>
    <row r="58" spans="1:2" x14ac:dyDescent="0.25">
      <c r="A58" t="s">
        <v>47</v>
      </c>
      <c r="B58" t="s">
        <v>45</v>
      </c>
    </row>
    <row r="59" spans="1:2" x14ac:dyDescent="0.25">
      <c r="A59" t="s">
        <v>47</v>
      </c>
      <c r="B59" t="s">
        <v>163</v>
      </c>
    </row>
    <row r="60" spans="1:2" x14ac:dyDescent="0.25">
      <c r="A60" t="s">
        <v>243</v>
      </c>
      <c r="B60" t="s">
        <v>241</v>
      </c>
    </row>
    <row r="61" spans="1:2" x14ac:dyDescent="0.25">
      <c r="A61" t="s">
        <v>177</v>
      </c>
      <c r="B61" t="s">
        <v>176</v>
      </c>
    </row>
    <row r="62" spans="1:2" x14ac:dyDescent="0.25">
      <c r="A62" t="s">
        <v>100</v>
      </c>
      <c r="B62" t="s">
        <v>99</v>
      </c>
    </row>
    <row r="63" spans="1:2" x14ac:dyDescent="0.25">
      <c r="A63" t="s">
        <v>59</v>
      </c>
      <c r="B63" t="s">
        <v>57</v>
      </c>
    </row>
    <row r="64" spans="1:2" x14ac:dyDescent="0.25">
      <c r="A64" t="s">
        <v>59</v>
      </c>
      <c r="B64" t="s">
        <v>58</v>
      </c>
    </row>
    <row r="65" spans="1:2" x14ac:dyDescent="0.25">
      <c r="A65" t="s">
        <v>174</v>
      </c>
      <c r="B65" t="s">
        <v>173</v>
      </c>
    </row>
    <row r="66" spans="1:2" x14ac:dyDescent="0.25">
      <c r="A66" t="s">
        <v>160</v>
      </c>
      <c r="B66" t="s">
        <v>198</v>
      </c>
    </row>
    <row r="67" spans="1:2" x14ac:dyDescent="0.25">
      <c r="A67" t="s">
        <v>162</v>
      </c>
      <c r="B67" t="s">
        <v>199</v>
      </c>
    </row>
    <row r="68" spans="1:2" x14ac:dyDescent="0.25">
      <c r="A68" t="s">
        <v>103</v>
      </c>
      <c r="B68" t="s">
        <v>101</v>
      </c>
    </row>
    <row r="69" spans="1:2" x14ac:dyDescent="0.25">
      <c r="A69" t="s">
        <v>106</v>
      </c>
      <c r="B69" t="s">
        <v>104</v>
      </c>
    </row>
    <row r="70" spans="1:2" x14ac:dyDescent="0.25">
      <c r="A70" t="s">
        <v>106</v>
      </c>
      <c r="B70" t="s">
        <v>154</v>
      </c>
    </row>
    <row r="71" spans="1:2" x14ac:dyDescent="0.25">
      <c r="A71" t="s">
        <v>106</v>
      </c>
      <c r="B71" t="s">
        <v>462</v>
      </c>
    </row>
    <row r="72" spans="1:2" x14ac:dyDescent="0.25">
      <c r="A72" t="s">
        <v>56</v>
      </c>
      <c r="B72" t="s">
        <v>54</v>
      </c>
    </row>
    <row r="73" spans="1:2" x14ac:dyDescent="0.25">
      <c r="A73" t="s">
        <v>56</v>
      </c>
      <c r="B73" t="s">
        <v>55</v>
      </c>
    </row>
    <row r="74" spans="1:2" x14ac:dyDescent="0.25">
      <c r="A74" t="s">
        <v>8</v>
      </c>
      <c r="B74" t="s">
        <v>6</v>
      </c>
    </row>
    <row r="75" spans="1:2" x14ac:dyDescent="0.25">
      <c r="A75" t="s">
        <v>65</v>
      </c>
      <c r="B75" t="s">
        <v>63</v>
      </c>
    </row>
    <row r="76" spans="1:2" x14ac:dyDescent="0.25">
      <c r="A76" t="s">
        <v>65</v>
      </c>
      <c r="B76" t="s">
        <v>64</v>
      </c>
    </row>
    <row r="77" spans="1:2" x14ac:dyDescent="0.25">
      <c r="A77" t="s">
        <v>11</v>
      </c>
      <c r="B77" t="s">
        <v>9</v>
      </c>
    </row>
    <row r="78" spans="1:2" x14ac:dyDescent="0.25">
      <c r="A78" t="s">
        <v>38</v>
      </c>
      <c r="B78" t="s">
        <v>36</v>
      </c>
    </row>
    <row r="79" spans="1:2" x14ac:dyDescent="0.25">
      <c r="A79" t="s">
        <v>156</v>
      </c>
    </row>
    <row r="80" spans="1:2" x14ac:dyDescent="0.25">
      <c r="A80" t="s">
        <v>214</v>
      </c>
      <c r="B80" t="s">
        <v>212</v>
      </c>
    </row>
  </sheetData>
  <autoFilter ref="A1:B142" xr:uid="{00000000-0009-0000-0000-00000C000000}">
    <sortState xmlns:xlrd2="http://schemas.microsoft.com/office/spreadsheetml/2017/richdata2" ref="A2:B142">
      <sortCondition ref="A1:A142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showGridLines="0" tabSelected="1" zoomScaleNormal="100" workbookViewId="0">
      <pane ySplit="2" topLeftCell="A3" activePane="bottomLeft" state="frozen"/>
      <selection activeCell="E1" sqref="E1"/>
      <selection pane="bottomLeft" activeCell="A22" sqref="A22"/>
    </sheetView>
  </sheetViews>
  <sheetFormatPr defaultRowHeight="15" x14ac:dyDescent="0.25"/>
  <cols>
    <col min="1" max="1" width="18" bestFit="1" customWidth="1"/>
    <col min="2" max="2" width="27.28515625" bestFit="1" customWidth="1"/>
    <col min="3" max="3" width="45.140625" bestFit="1" customWidth="1"/>
    <col min="4" max="4" width="21.7109375" style="67" customWidth="1"/>
    <col min="5" max="5" width="16.42578125" style="67" customWidth="1"/>
    <col min="6" max="6" width="20.28515625" style="67" customWidth="1"/>
    <col min="7" max="7" width="17.85546875" style="67" customWidth="1"/>
    <col min="8" max="8" width="15.5703125" style="67" customWidth="1"/>
    <col min="9" max="9" width="11" style="67" customWidth="1"/>
    <col min="10" max="10" width="17.5703125" style="67" customWidth="1"/>
    <col min="11" max="11" width="18.5703125" style="67" customWidth="1"/>
  </cols>
  <sheetData>
    <row r="1" spans="1:11" x14ac:dyDescent="0.25">
      <c r="B1" s="3"/>
      <c r="C1" s="23" t="s">
        <v>544</v>
      </c>
      <c r="D1" s="47" t="str">
        <f>VLOOKUP(D2,'Table A.4 and EquipSubD'!$C:$F,4,FALSE)</f>
        <v>CE</v>
      </c>
      <c r="E1" s="47" t="str">
        <f>VLOOKUP(E2,'Table A.4 and EquipSubD'!$C:$F,4,FALSE)</f>
        <v>CO</v>
      </c>
      <c r="F1" s="47" t="str">
        <f>VLOOKUP(F2,'Table A.4 and EquipSubD'!$C:$F,4,FALSE)</f>
        <v>EG</v>
      </c>
      <c r="G1" s="47" t="str">
        <f>VLOOKUP(G2,'Table A.4 and EquipSubD'!$C:$F,4,FALSE)</f>
        <v>EM</v>
      </c>
      <c r="H1" s="47" t="str">
        <f>VLOOKUP(H2,'Table A.4 and EquipSubD'!$C:$F,4,FALSE)</f>
        <v>GT</v>
      </c>
      <c r="I1" s="47" t="str">
        <f>VLOOKUP(I2,'Table A.4 and EquipSubD'!$C:$F,4,FALSE)</f>
        <v>PU</v>
      </c>
      <c r="J1" s="47" t="str">
        <f>VLOOKUP(J2,'Table A.4 and EquipSubD'!$C:$F,4,FALSE)</f>
        <v>ST</v>
      </c>
      <c r="K1" s="47" t="str">
        <f>VLOOKUP(K2,'Table A.4 and EquipSubD'!$C:$F,4,FALSE)</f>
        <v>TE</v>
      </c>
    </row>
    <row r="2" spans="1:11" s="1" customFormat="1" x14ac:dyDescent="0.25">
      <c r="A2" s="11" t="s">
        <v>501</v>
      </c>
      <c r="B2" s="5" t="s">
        <v>0</v>
      </c>
      <c r="C2" s="5" t="s">
        <v>1</v>
      </c>
      <c r="D2" s="52" t="s">
        <v>466</v>
      </c>
      <c r="E2" s="52" t="s">
        <v>467</v>
      </c>
      <c r="F2" s="52" t="s">
        <v>468</v>
      </c>
      <c r="G2" s="52" t="s">
        <v>469</v>
      </c>
      <c r="H2" s="52" t="s">
        <v>470</v>
      </c>
      <c r="I2" s="52" t="s">
        <v>471</v>
      </c>
      <c r="J2" s="52" t="s">
        <v>280</v>
      </c>
      <c r="K2" s="52" t="s">
        <v>472</v>
      </c>
    </row>
    <row r="3" spans="1:11" x14ac:dyDescent="0.25">
      <c r="A3" s="12" t="s">
        <v>53</v>
      </c>
      <c r="B3" s="6" t="str">
        <f>VLOOKUP(Table1[[#This Row],[Failure mode code]],'Table B.15 Failure Mode_Codes'!A:B,2,FALSE)</f>
        <v>Abnormal instrument reading</v>
      </c>
      <c r="C3" s="6" t="s">
        <v>52</v>
      </c>
      <c r="D3" s="65" t="s">
        <v>2</v>
      </c>
      <c r="E3" s="65" t="s">
        <v>2</v>
      </c>
      <c r="F3" s="65" t="s">
        <v>2</v>
      </c>
      <c r="G3" s="65" t="s">
        <v>2</v>
      </c>
      <c r="H3" s="65" t="s">
        <v>2</v>
      </c>
      <c r="I3" s="65" t="s">
        <v>2</v>
      </c>
      <c r="J3" s="65" t="s">
        <v>2</v>
      </c>
      <c r="K3" s="65" t="s">
        <v>2</v>
      </c>
    </row>
    <row r="4" spans="1:11" x14ac:dyDescent="0.25">
      <c r="A4" s="12" t="s">
        <v>14</v>
      </c>
      <c r="B4" s="6" t="str">
        <f>VLOOKUP(Table1[[#This Row],[Failure mode code]],'Table B.15 Failure Mode_Codes'!A:B,2,FALSE)</f>
        <v>Breakdown</v>
      </c>
      <c r="C4" s="6" t="s">
        <v>13</v>
      </c>
      <c r="D4" s="65" t="s">
        <v>2</v>
      </c>
      <c r="E4" s="65" t="s">
        <v>2</v>
      </c>
      <c r="F4" s="65" t="s">
        <v>2</v>
      </c>
      <c r="G4" s="65" t="s">
        <v>2</v>
      </c>
      <c r="H4" s="65" t="s">
        <v>2</v>
      </c>
      <c r="I4" s="65" t="s">
        <v>2</v>
      </c>
      <c r="J4" s="65" t="s">
        <v>2</v>
      </c>
      <c r="K4" s="65" t="s">
        <v>2</v>
      </c>
    </row>
    <row r="5" spans="1:11" x14ac:dyDescent="0.25">
      <c r="A5" s="12" t="s">
        <v>26</v>
      </c>
      <c r="B5" s="6" t="str">
        <f>VLOOKUP(Table1[[#This Row],[Failure mode code]],'Table B.15 Failure Mode_Codes'!A:B,2,FALSE)</f>
        <v>External leakage - fuel</v>
      </c>
      <c r="C5" s="6" t="s">
        <v>25</v>
      </c>
      <c r="D5" s="65" t="s">
        <v>2</v>
      </c>
      <c r="E5" s="65"/>
      <c r="F5" s="65"/>
      <c r="G5" s="65"/>
      <c r="H5" s="65" t="s">
        <v>2</v>
      </c>
      <c r="I5" s="65"/>
      <c r="J5" s="65" t="s">
        <v>2</v>
      </c>
      <c r="K5" s="65"/>
    </row>
    <row r="6" spans="1:11" x14ac:dyDescent="0.25">
      <c r="A6" s="12" t="s">
        <v>29</v>
      </c>
      <c r="B6" s="6" t="str">
        <f>VLOOKUP(Table1[[#This Row],[Failure mode code]],'Table B.15 Failure Mode_Codes'!A:B,2,FALSE)</f>
        <v>External leakage - process medium</v>
      </c>
      <c r="C6" s="6" t="s">
        <v>28</v>
      </c>
      <c r="D6" s="65"/>
      <c r="E6" s="65" t="s">
        <v>2</v>
      </c>
      <c r="F6" s="65"/>
      <c r="G6" s="65"/>
      <c r="H6" s="65" t="s">
        <v>2</v>
      </c>
      <c r="I6" s="65" t="s">
        <v>2</v>
      </c>
      <c r="J6" s="65" t="s">
        <v>2</v>
      </c>
      <c r="K6" s="65" t="s">
        <v>2</v>
      </c>
    </row>
    <row r="7" spans="1:11" x14ac:dyDescent="0.25">
      <c r="A7" s="12" t="s">
        <v>32</v>
      </c>
      <c r="B7" s="6" t="str">
        <f>VLOOKUP(Table1[[#This Row],[Failure mode code]],'Table B.15 Failure Mode_Codes'!A:B,2,FALSE)</f>
        <v>External leakage - utility medium</v>
      </c>
      <c r="C7" s="6" t="s">
        <v>31</v>
      </c>
      <c r="D7" s="65" t="s">
        <v>2</v>
      </c>
      <c r="E7" s="65" t="s">
        <v>2</v>
      </c>
      <c r="F7" s="65" t="s">
        <v>2</v>
      </c>
      <c r="G7" s="65" t="s">
        <v>2</v>
      </c>
      <c r="H7" s="65" t="s">
        <v>2</v>
      </c>
      <c r="I7" s="65" t="s">
        <v>2</v>
      </c>
      <c r="J7" s="65" t="s">
        <v>2</v>
      </c>
      <c r="K7" s="65" t="s">
        <v>2</v>
      </c>
    </row>
    <row r="8" spans="1:11" x14ac:dyDescent="0.25">
      <c r="A8" s="12" t="s">
        <v>23</v>
      </c>
      <c r="B8" s="6" t="str">
        <f>VLOOKUP(Table1[[#This Row],[Failure mode code]],'Table B.15 Failure Mode_Codes'!A:B,2,FALSE)</f>
        <v>Erratic output</v>
      </c>
      <c r="C8" s="6" t="s">
        <v>22</v>
      </c>
      <c r="D8" s="65" t="s">
        <v>2</v>
      </c>
      <c r="E8" s="65" t="s">
        <v>2</v>
      </c>
      <c r="F8" s="65"/>
      <c r="G8" s="65" t="s">
        <v>2</v>
      </c>
      <c r="H8" s="65" t="s">
        <v>2</v>
      </c>
      <c r="I8" s="65" t="s">
        <v>2</v>
      </c>
      <c r="J8" s="65" t="s">
        <v>2</v>
      </c>
      <c r="K8" s="65" t="s">
        <v>2</v>
      </c>
    </row>
    <row r="9" spans="1:11" x14ac:dyDescent="0.25">
      <c r="A9" s="12" t="s">
        <v>5</v>
      </c>
      <c r="B9" s="6" t="str">
        <f>VLOOKUP(Table1[[#This Row],[Failure mode code]],'Table B.15 Failure Mode_Codes'!A:B,2,FALSE)</f>
        <v>Failure to start on demand</v>
      </c>
      <c r="C9" s="6" t="s">
        <v>4</v>
      </c>
      <c r="D9" s="65" t="s">
        <v>2</v>
      </c>
      <c r="E9" s="65" t="s">
        <v>2</v>
      </c>
      <c r="F9" s="65" t="s">
        <v>2</v>
      </c>
      <c r="G9" s="65" t="s">
        <v>2</v>
      </c>
      <c r="H9" s="65" t="s">
        <v>2</v>
      </c>
      <c r="I9" s="65" t="s">
        <v>2</v>
      </c>
      <c r="J9" s="65" t="s">
        <v>2</v>
      </c>
      <c r="K9" s="65" t="s">
        <v>2</v>
      </c>
    </row>
    <row r="10" spans="1:11" x14ac:dyDescent="0.25">
      <c r="A10" s="12" t="s">
        <v>17</v>
      </c>
      <c r="B10" s="6" t="str">
        <f>VLOOKUP(Table1[[#This Row],[Failure mode code]],'Table B.15 Failure Mode_Codes'!A:B,2,FALSE)</f>
        <v>High output</v>
      </c>
      <c r="C10" s="6" t="s">
        <v>16</v>
      </c>
      <c r="D10" s="65" t="s">
        <v>2</v>
      </c>
      <c r="E10" s="65" t="s">
        <v>2</v>
      </c>
      <c r="F10" s="65"/>
      <c r="G10" s="65" t="s">
        <v>2</v>
      </c>
      <c r="H10" s="65" t="s">
        <v>2</v>
      </c>
      <c r="I10" s="65" t="s">
        <v>2</v>
      </c>
      <c r="J10" s="65" t="s">
        <v>2</v>
      </c>
      <c r="K10" s="65" t="s">
        <v>2</v>
      </c>
    </row>
    <row r="11" spans="1:11" x14ac:dyDescent="0.25">
      <c r="A11" s="12" t="s">
        <v>35</v>
      </c>
      <c r="B11" s="6" t="str">
        <f>VLOOKUP(Table1[[#This Row],[Failure mode code]],'Table B.15 Failure Mode_Codes'!A:B,2,FALSE)</f>
        <v>Internal leakage</v>
      </c>
      <c r="C11" s="6" t="s">
        <v>34</v>
      </c>
      <c r="D11" s="65" t="s">
        <v>2</v>
      </c>
      <c r="E11" s="65" t="s">
        <v>2</v>
      </c>
      <c r="F11" s="65"/>
      <c r="G11" s="65"/>
      <c r="H11" s="65" t="s">
        <v>2</v>
      </c>
      <c r="I11" s="65" t="s">
        <v>2</v>
      </c>
      <c r="J11" s="65" t="s">
        <v>2</v>
      </c>
      <c r="K11" s="65" t="s">
        <v>2</v>
      </c>
    </row>
    <row r="12" spans="1:11" x14ac:dyDescent="0.25">
      <c r="A12" s="12" t="s">
        <v>20</v>
      </c>
      <c r="B12" s="6" t="str">
        <f>VLOOKUP(Table1[[#This Row],[Failure mode code]],'Table B.15 Failure Mode_Codes'!A:B,2,FALSE)</f>
        <v>Low output</v>
      </c>
      <c r="C12" s="6" t="s">
        <v>19</v>
      </c>
      <c r="D12" s="65" t="s">
        <v>2</v>
      </c>
      <c r="E12" s="65" t="s">
        <v>2</v>
      </c>
      <c r="F12" s="65" t="s">
        <v>2</v>
      </c>
      <c r="G12" s="65" t="s">
        <v>2</v>
      </c>
      <c r="H12" s="65" t="s">
        <v>2</v>
      </c>
      <c r="I12" s="65" t="s">
        <v>2</v>
      </c>
      <c r="J12" s="65" t="s">
        <v>2</v>
      </c>
      <c r="K12" s="65" t="s">
        <v>2</v>
      </c>
    </row>
    <row r="13" spans="1:11" x14ac:dyDescent="0.25">
      <c r="A13" s="12" t="s">
        <v>41</v>
      </c>
      <c r="B13" s="6" t="str">
        <f>VLOOKUP(Table1[[#This Row],[Failure mode code]],'Table B.15 Failure Mode_Codes'!A:B,2,FALSE)</f>
        <v>Noise</v>
      </c>
      <c r="C13" s="6" t="s">
        <v>40</v>
      </c>
      <c r="D13" s="65" t="s">
        <v>2</v>
      </c>
      <c r="E13" s="65" t="s">
        <v>2</v>
      </c>
      <c r="F13" s="65" t="s">
        <v>2</v>
      </c>
      <c r="G13" s="65" t="s">
        <v>2</v>
      </c>
      <c r="H13" s="65" t="s">
        <v>2</v>
      </c>
      <c r="I13" s="65" t="s">
        <v>2</v>
      </c>
      <c r="J13" s="65" t="s">
        <v>2</v>
      </c>
      <c r="K13" s="65" t="s">
        <v>2</v>
      </c>
    </row>
    <row r="14" spans="1:11" x14ac:dyDescent="0.25">
      <c r="A14" s="12" t="s">
        <v>44</v>
      </c>
      <c r="B14" s="6" t="str">
        <f>VLOOKUP(Table1[[#This Row],[Failure mode code]],'Table B.15 Failure Mode_Codes'!A:B,2,FALSE)</f>
        <v>Overheating</v>
      </c>
      <c r="C14" s="6" t="s">
        <v>43</v>
      </c>
      <c r="D14" s="65" t="s">
        <v>2</v>
      </c>
      <c r="E14" s="65" t="s">
        <v>2</v>
      </c>
      <c r="F14" s="65" t="s">
        <v>2</v>
      </c>
      <c r="G14" s="65" t="s">
        <v>2</v>
      </c>
      <c r="H14" s="65" t="s">
        <v>2</v>
      </c>
      <c r="I14" s="65" t="s">
        <v>2</v>
      </c>
      <c r="J14" s="65" t="s">
        <v>2</v>
      </c>
      <c r="K14" s="65" t="s">
        <v>2</v>
      </c>
    </row>
    <row r="15" spans="1:11" x14ac:dyDescent="0.25">
      <c r="A15" s="12" t="s">
        <v>62</v>
      </c>
      <c r="B15" s="6" t="str">
        <f>VLOOKUP(Table1[[#This Row],[Failure mode code]],'Table B.15 Failure Mode_Codes'!A:B,2,FALSE)</f>
        <v>Other</v>
      </c>
      <c r="C15" s="6" t="s">
        <v>61</v>
      </c>
      <c r="D15" s="65" t="s">
        <v>2</v>
      </c>
      <c r="E15" s="65" t="s">
        <v>2</v>
      </c>
      <c r="F15" s="65" t="s">
        <v>2</v>
      </c>
      <c r="G15" s="65" t="s">
        <v>2</v>
      </c>
      <c r="H15" s="65" t="s">
        <v>2</v>
      </c>
      <c r="I15" s="65" t="s">
        <v>2</v>
      </c>
      <c r="J15" s="65" t="s">
        <v>2</v>
      </c>
      <c r="K15" s="65" t="s">
        <v>2</v>
      </c>
    </row>
    <row r="16" spans="1:11" x14ac:dyDescent="0.25">
      <c r="A16" s="12" t="s">
        <v>50</v>
      </c>
      <c r="B16" s="6" t="str">
        <f>VLOOKUP(Table1[[#This Row],[Failure mode code]],'Table B.15 Failure Mode_Codes'!A:B,2,FALSE)</f>
        <v>Parameter deviation</v>
      </c>
      <c r="C16" s="6" t="s">
        <v>49</v>
      </c>
      <c r="D16" s="65" t="s">
        <v>2</v>
      </c>
      <c r="E16" s="65" t="s">
        <v>2</v>
      </c>
      <c r="F16" s="65" t="s">
        <v>2</v>
      </c>
      <c r="G16" s="65" t="s">
        <v>2</v>
      </c>
      <c r="H16" s="65" t="s">
        <v>2</v>
      </c>
      <c r="I16" s="65" t="s">
        <v>2</v>
      </c>
      <c r="J16" s="65" t="s">
        <v>2</v>
      </c>
      <c r="K16" s="65" t="s">
        <v>2</v>
      </c>
    </row>
    <row r="17" spans="1:11" x14ac:dyDescent="0.25">
      <c r="A17" s="12" t="s">
        <v>47</v>
      </c>
      <c r="B17" s="6" t="str">
        <f>VLOOKUP(Table1[[#This Row],[Failure mode code]],'Table B.15 Failure Mode_Codes'!A:B,2,FALSE)</f>
        <v>Plugged / Choked</v>
      </c>
      <c r="C17" s="6" t="s">
        <v>46</v>
      </c>
      <c r="D17" s="65" t="s">
        <v>2</v>
      </c>
      <c r="E17" s="65" t="s">
        <v>2</v>
      </c>
      <c r="F17" s="65"/>
      <c r="G17" s="65"/>
      <c r="H17" s="65" t="s">
        <v>2</v>
      </c>
      <c r="I17" s="65" t="s">
        <v>2</v>
      </c>
      <c r="J17" s="65" t="s">
        <v>2</v>
      </c>
      <c r="K17" s="65" t="s">
        <v>2</v>
      </c>
    </row>
    <row r="18" spans="1:11" x14ac:dyDescent="0.25">
      <c r="A18" s="12" t="s">
        <v>59</v>
      </c>
      <c r="B18" s="6" t="str">
        <f>VLOOKUP(Table1[[#This Row],[Failure mode code]],'Table B.15 Failure Mode_Codes'!A:B,2,FALSE)</f>
        <v>Minor in-service problems</v>
      </c>
      <c r="C18" s="6" t="s">
        <v>58</v>
      </c>
      <c r="D18" s="65" t="s">
        <v>2</v>
      </c>
      <c r="E18" s="65" t="s">
        <v>2</v>
      </c>
      <c r="F18" s="65" t="s">
        <v>2</v>
      </c>
      <c r="G18" s="65" t="s">
        <v>2</v>
      </c>
      <c r="H18" s="65" t="s">
        <v>2</v>
      </c>
      <c r="I18" s="65" t="s">
        <v>2</v>
      </c>
      <c r="J18" s="65" t="s">
        <v>2</v>
      </c>
      <c r="K18" s="65" t="s">
        <v>2</v>
      </c>
    </row>
    <row r="19" spans="1:11" x14ac:dyDescent="0.25">
      <c r="A19" s="12" t="s">
        <v>56</v>
      </c>
      <c r="B19" s="6" t="str">
        <f>VLOOKUP(Table1[[#This Row],[Failure mode code]],'Table B.15 Failure Mode_Codes'!A:B,2,FALSE)</f>
        <v>Structural deficiency</v>
      </c>
      <c r="C19" s="6" t="s">
        <v>55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</row>
    <row r="20" spans="1:11" x14ac:dyDescent="0.25">
      <c r="A20" s="12" t="s">
        <v>8</v>
      </c>
      <c r="B20" s="6" t="str">
        <f>VLOOKUP(Table1[[#This Row],[Failure mode code]],'Table B.15 Failure Mode_Codes'!A:B,2,FALSE)</f>
        <v>Failure to stop on demand</v>
      </c>
      <c r="C20" s="6" t="s">
        <v>7</v>
      </c>
      <c r="D20" s="65" t="s">
        <v>2</v>
      </c>
      <c r="E20" s="65" t="s">
        <v>2</v>
      </c>
      <c r="F20" s="65" t="s">
        <v>2</v>
      </c>
      <c r="G20" s="65" t="s">
        <v>2</v>
      </c>
      <c r="H20" s="65"/>
      <c r="I20" s="65"/>
      <c r="J20" s="65"/>
      <c r="K20" s="65"/>
    </row>
    <row r="21" spans="1:11" x14ac:dyDescent="0.25">
      <c r="A21" s="12" t="s">
        <v>65</v>
      </c>
      <c r="B21" s="6" t="str">
        <f>VLOOKUP(Table1[[#This Row],[Failure mode code]],'Table B.15 Failure Mode_Codes'!A:B,2,FALSE)</f>
        <v>Unknown</v>
      </c>
      <c r="C21" s="6" t="s">
        <v>64</v>
      </c>
      <c r="D21" s="65" t="s">
        <v>2</v>
      </c>
      <c r="E21" s="65" t="s">
        <v>2</v>
      </c>
      <c r="F21" s="65" t="s">
        <v>2</v>
      </c>
      <c r="G21" s="65" t="s">
        <v>2</v>
      </c>
      <c r="H21" s="65" t="s">
        <v>2</v>
      </c>
      <c r="I21" s="65" t="s">
        <v>2</v>
      </c>
      <c r="J21" s="65" t="s">
        <v>2</v>
      </c>
      <c r="K21" s="65" t="s">
        <v>2</v>
      </c>
    </row>
    <row r="22" spans="1:11" x14ac:dyDescent="0.25">
      <c r="A22" s="12" t="s">
        <v>11</v>
      </c>
      <c r="B22" s="6" t="str">
        <f>VLOOKUP(Table1[[#This Row],[Failure mode code]],'Table B.15 Failure Mode_Codes'!A:B,2,FALSE)</f>
        <v>Spurious stop</v>
      </c>
      <c r="C22" s="6" t="s">
        <v>10</v>
      </c>
      <c r="D22" s="65" t="s">
        <v>2</v>
      </c>
      <c r="E22" s="65" t="s">
        <v>2</v>
      </c>
      <c r="F22" s="65" t="s">
        <v>2</v>
      </c>
      <c r="G22" s="65" t="s">
        <v>2</v>
      </c>
      <c r="H22" s="65" t="s">
        <v>2</v>
      </c>
      <c r="I22" s="65" t="s">
        <v>2</v>
      </c>
      <c r="J22" s="65" t="s">
        <v>2</v>
      </c>
      <c r="K22" s="65" t="s">
        <v>2</v>
      </c>
    </row>
    <row r="23" spans="1:11" x14ac:dyDescent="0.25">
      <c r="A23" s="14" t="s">
        <v>38</v>
      </c>
      <c r="B23" s="6" t="str">
        <f>VLOOKUP(Table1[[#This Row],[Failure mode code]],'Table B.15 Failure Mode_Codes'!A:B,2,FALSE)</f>
        <v>Vibration</v>
      </c>
      <c r="C23" s="4" t="s">
        <v>37</v>
      </c>
      <c r="D23" s="66" t="s">
        <v>2</v>
      </c>
      <c r="E23" s="66" t="s">
        <v>2</v>
      </c>
      <c r="F23" s="66" t="s">
        <v>2</v>
      </c>
      <c r="G23" s="66" t="s">
        <v>2</v>
      </c>
      <c r="H23" s="66" t="s">
        <v>2</v>
      </c>
      <c r="I23" s="66" t="s">
        <v>2</v>
      </c>
      <c r="J23" s="66" t="s">
        <v>2</v>
      </c>
      <c r="K23" s="66" t="s"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showGridLines="0" zoomScaleNormal="100" workbookViewId="0">
      <pane ySplit="2" topLeftCell="A3" activePane="bottomLeft" state="frozen"/>
      <selection activeCell="C1" sqref="C1"/>
      <selection pane="bottomLeft" activeCell="C1" sqref="C1"/>
    </sheetView>
  </sheetViews>
  <sheetFormatPr defaultColWidth="9.140625" defaultRowHeight="12" x14ac:dyDescent="0.2"/>
  <cols>
    <col min="1" max="1" width="18" style="3" bestFit="1" customWidth="1"/>
    <col min="2" max="2" width="27" style="3" customWidth="1"/>
    <col min="3" max="3" width="39.7109375" style="8" customWidth="1"/>
    <col min="4" max="4" width="11.28515625" style="18" customWidth="1"/>
    <col min="5" max="5" width="18.85546875" style="18" customWidth="1"/>
    <col min="6" max="6" width="20.5703125" style="18" customWidth="1"/>
    <col min="7" max="7" width="11.28515625" style="18" customWidth="1"/>
    <col min="8" max="8" width="18.85546875" style="18" customWidth="1"/>
    <col min="9" max="10" width="12" style="18" customWidth="1"/>
    <col min="11" max="11" width="11.5703125" style="18" customWidth="1"/>
    <col min="12" max="12" width="15.85546875" style="18" customWidth="1"/>
    <col min="13" max="16384" width="9.140625" style="3"/>
  </cols>
  <sheetData>
    <row r="1" spans="1:12" x14ac:dyDescent="0.2">
      <c r="A1" s="16"/>
      <c r="B1" s="39"/>
      <c r="C1" s="71" t="s">
        <v>544</v>
      </c>
      <c r="D1" s="47" t="str">
        <f>VLOOKUP(D2,'Table A.4 and EquipSubD'!$C:$F,4,FALSE)</f>
        <v>CR</v>
      </c>
      <c r="E1" s="47" t="str">
        <f>VLOOKUP(E2,'Table A.4 and EquipSubD'!$C:$F,4,FALSE)</f>
        <v>HE</v>
      </c>
      <c r="F1" s="47" t="str">
        <f>VLOOKUP(F2,'Table A.4 and EquipSubD'!$C:$F,4,FALSE)</f>
        <v>HB</v>
      </c>
      <c r="G1" s="47" t="str">
        <f>VLOOKUP(G2,'Table A.4 and EquipSubD'!$C:$F,4,FALSE)</f>
        <v>PI</v>
      </c>
      <c r="H1" s="47" t="str">
        <f>VLOOKUP(H2,'Table A.4 and EquipSubD'!$C:$F,4,FALSE)</f>
        <v>VE</v>
      </c>
      <c r="I1" s="47" t="str">
        <f>VLOOKUP(I2,'Table A.4 and EquipSubD'!$C:$F,4,FALSE)</f>
        <v>WI</v>
      </c>
      <c r="J1" s="47" t="str">
        <f>VLOOKUP(J2,'Table A.4 and EquipSubD'!$C:$F,4,FALSE)</f>
        <v>TU</v>
      </c>
      <c r="K1" s="47" t="str">
        <f>VLOOKUP(K2,'Table A.4 and EquipSubD'!$C:$F,4,FALSE)</f>
        <v>SW</v>
      </c>
      <c r="L1" s="47" t="str">
        <f>VLOOKUP(L2,'Table A.4 and EquipSubD'!$C:$F,4,FALSE)</f>
        <v>TA</v>
      </c>
    </row>
    <row r="2" spans="1:12" s="2" customFormat="1" x14ac:dyDescent="0.2">
      <c r="A2" s="11" t="s">
        <v>501</v>
      </c>
      <c r="B2" s="40" t="s">
        <v>0</v>
      </c>
      <c r="C2" s="46" t="s">
        <v>1</v>
      </c>
      <c r="D2" s="62" t="s">
        <v>66</v>
      </c>
      <c r="E2" s="62" t="s">
        <v>67</v>
      </c>
      <c r="F2" s="62" t="s">
        <v>68</v>
      </c>
      <c r="G2" s="62" t="s">
        <v>69</v>
      </c>
      <c r="H2" s="62" t="s">
        <v>474</v>
      </c>
      <c r="I2" s="62" t="s">
        <v>70</v>
      </c>
      <c r="J2" s="62" t="s">
        <v>71</v>
      </c>
      <c r="K2" s="62" t="s">
        <v>72</v>
      </c>
      <c r="L2" s="63" t="s">
        <v>108</v>
      </c>
    </row>
    <row r="3" spans="1:12" x14ac:dyDescent="0.2">
      <c r="A3" s="12" t="s">
        <v>53</v>
      </c>
      <c r="B3" s="12" t="str">
        <f>VLOOKUP(Table3[[#This Row],[Failure mode code]],'Table B.15 Failure Mode_Codes'!A:B,2,FALSE)</f>
        <v>Abnormal instrument reading</v>
      </c>
      <c r="C3" s="41" t="s">
        <v>52</v>
      </c>
      <c r="D3" s="64" t="s">
        <v>2</v>
      </c>
      <c r="E3" s="64" t="s">
        <v>2</v>
      </c>
      <c r="F3" s="64" t="s">
        <v>2</v>
      </c>
      <c r="G3" s="64" t="s">
        <v>2</v>
      </c>
      <c r="H3" s="64" t="s">
        <v>2</v>
      </c>
      <c r="I3" s="64" t="s">
        <v>2</v>
      </c>
      <c r="J3" s="64" t="s">
        <v>2</v>
      </c>
      <c r="K3" s="64" t="s">
        <v>2</v>
      </c>
      <c r="L3" s="64" t="s">
        <v>2</v>
      </c>
    </row>
    <row r="4" spans="1:12" x14ac:dyDescent="0.2">
      <c r="A4" s="12" t="s">
        <v>14</v>
      </c>
      <c r="B4" s="12" t="str">
        <f>VLOOKUP(Table3[[#This Row],[Failure mode code]],'Table B.15 Failure Mode_Codes'!A:B,2,FALSE)</f>
        <v>Breakdown</v>
      </c>
      <c r="C4" s="41" t="s">
        <v>12</v>
      </c>
      <c r="D4" s="64" t="s">
        <v>2</v>
      </c>
      <c r="E4" s="64"/>
      <c r="F4" s="64"/>
      <c r="G4" s="64" t="s">
        <v>2</v>
      </c>
      <c r="H4" s="64"/>
      <c r="I4" s="64" t="s">
        <v>2</v>
      </c>
      <c r="J4" s="64"/>
      <c r="K4" s="64"/>
      <c r="L4" s="64"/>
    </row>
    <row r="5" spans="1:12" x14ac:dyDescent="0.2">
      <c r="A5" s="12" t="s">
        <v>29</v>
      </c>
      <c r="B5" s="12" t="str">
        <f>VLOOKUP(Table3[[#This Row],[Failure mode code]],'Table B.15 Failure Mode_Codes'!A:B,2,FALSE)</f>
        <v>External leakage - process medium</v>
      </c>
      <c r="C5" s="41" t="s">
        <v>28</v>
      </c>
      <c r="D5" s="64"/>
      <c r="E5" s="64" t="s">
        <v>2</v>
      </c>
      <c r="F5" s="64" t="s">
        <v>2</v>
      </c>
      <c r="G5" s="64" t="s">
        <v>2</v>
      </c>
      <c r="H5" s="64" t="s">
        <v>2</v>
      </c>
      <c r="I5" s="64"/>
      <c r="J5" s="64"/>
      <c r="K5" s="64" t="s">
        <v>2</v>
      </c>
      <c r="L5" s="64" t="s">
        <v>2</v>
      </c>
    </row>
    <row r="6" spans="1:12" x14ac:dyDescent="0.2">
      <c r="A6" s="12" t="s">
        <v>32</v>
      </c>
      <c r="B6" s="12" t="str">
        <f>VLOOKUP(Table3[[#This Row],[Failure mode code]],'Table B.15 Failure Mode_Codes'!A:B,2,FALSE)</f>
        <v>External leakage - utility medium</v>
      </c>
      <c r="C6" s="41" t="s">
        <v>76</v>
      </c>
      <c r="D6" s="64" t="s">
        <v>2</v>
      </c>
      <c r="E6" s="64" t="s">
        <v>2</v>
      </c>
      <c r="F6" s="64" t="s">
        <v>2</v>
      </c>
      <c r="G6" s="64" t="s">
        <v>2</v>
      </c>
      <c r="H6" s="64" t="s">
        <v>2</v>
      </c>
      <c r="I6" s="64" t="s">
        <v>2</v>
      </c>
      <c r="J6" s="64"/>
      <c r="K6" s="64" t="s">
        <v>2</v>
      </c>
      <c r="L6" s="64" t="s">
        <v>2</v>
      </c>
    </row>
    <row r="7" spans="1:12" x14ac:dyDescent="0.2">
      <c r="A7" s="12" t="s">
        <v>78</v>
      </c>
      <c r="B7" s="12" t="str">
        <f>VLOOKUP(Table3[[#This Row],[Failure mode code]],'Table B.15 Failure Mode_Codes'!A:B,2,FALSE)</f>
        <v>Failure to connect</v>
      </c>
      <c r="C7" s="41" t="s">
        <v>77</v>
      </c>
      <c r="D7" s="64"/>
      <c r="E7" s="64"/>
      <c r="F7" s="64"/>
      <c r="G7" s="64"/>
      <c r="H7" s="64"/>
      <c r="I7" s="64"/>
      <c r="J7" s="64" t="s">
        <v>2</v>
      </c>
      <c r="K7" s="64" t="s">
        <v>2</v>
      </c>
      <c r="L7" s="64"/>
    </row>
    <row r="8" spans="1:12" x14ac:dyDescent="0.2">
      <c r="A8" s="12" t="s">
        <v>111</v>
      </c>
      <c r="B8" s="12" t="str">
        <f>VLOOKUP(Table3[[#This Row],[Failure mode code]],'Table B.15 Failure Mode_Codes'!A:B,2,FALSE)</f>
        <v>Failure in lightning protection system</v>
      </c>
      <c r="C8" s="41" t="s">
        <v>110</v>
      </c>
      <c r="D8" s="64"/>
      <c r="E8" s="64"/>
      <c r="F8" s="64"/>
      <c r="G8" s="64"/>
      <c r="H8" s="64"/>
      <c r="I8" s="64"/>
      <c r="J8" s="64"/>
      <c r="K8" s="64"/>
      <c r="L8" s="64" t="s">
        <v>2</v>
      </c>
    </row>
    <row r="9" spans="1:12" x14ac:dyDescent="0.2">
      <c r="A9" s="12" t="s">
        <v>83</v>
      </c>
      <c r="B9" s="12" t="str">
        <f>VLOOKUP(Table3[[#This Row],[Failure mode code]],'Table B.15 Failure Mode_Codes'!A:B,2,FALSE)</f>
        <v>Failure to rotate</v>
      </c>
      <c r="C9" s="41" t="s">
        <v>82</v>
      </c>
      <c r="D9" s="64" t="s">
        <v>2</v>
      </c>
      <c r="E9" s="64"/>
      <c r="F9" s="64"/>
      <c r="G9" s="64"/>
      <c r="H9" s="64"/>
      <c r="I9" s="64" t="s">
        <v>2</v>
      </c>
      <c r="J9" s="64" t="s">
        <v>2</v>
      </c>
      <c r="K9" s="64" t="s">
        <v>2</v>
      </c>
      <c r="L9" s="64"/>
    </row>
    <row r="10" spans="1:12" x14ac:dyDescent="0.2">
      <c r="A10" s="12" t="s">
        <v>140</v>
      </c>
      <c r="B10" s="12" t="str">
        <f>VLOOKUP(Table3[[#This Row],[Failure mode code]],'Table B.15 Failure Mode_Codes'!A:B,2,FALSE)</f>
        <v>Failure to disconnect</v>
      </c>
      <c r="C10" s="41" t="s">
        <v>248</v>
      </c>
      <c r="D10" s="64"/>
      <c r="E10" s="64"/>
      <c r="F10" s="64"/>
      <c r="G10" s="64"/>
      <c r="H10" s="64"/>
      <c r="I10" s="64"/>
      <c r="J10" s="64" t="s">
        <v>2</v>
      </c>
      <c r="K10" s="64"/>
      <c r="L10" s="64"/>
    </row>
    <row r="11" spans="1:12" x14ac:dyDescent="0.2">
      <c r="A11" s="12" t="s">
        <v>81</v>
      </c>
      <c r="B11" s="12" t="str">
        <f>VLOOKUP(Table3[[#This Row],[Failure mode code]],'Table B.15 Failure Mode_Codes'!A:B,2,FALSE)</f>
        <v>Failure to function as intended</v>
      </c>
      <c r="C11" s="41" t="s">
        <v>80</v>
      </c>
      <c r="D11" s="64" t="s">
        <v>2</v>
      </c>
      <c r="E11" s="64"/>
      <c r="F11" s="64"/>
      <c r="G11" s="64"/>
      <c r="H11" s="64"/>
      <c r="I11" s="64"/>
      <c r="J11" s="64" t="s">
        <v>2</v>
      </c>
      <c r="K11" s="64" t="s">
        <v>2</v>
      </c>
      <c r="L11" s="64"/>
    </row>
    <row r="12" spans="1:12" x14ac:dyDescent="0.2">
      <c r="A12" s="12" t="s">
        <v>5</v>
      </c>
      <c r="B12" s="12" t="str">
        <f>VLOOKUP(Table3[[#This Row],[Failure mode code]],'Table B.15 Failure Mode_Codes'!A:B,2,FALSE)</f>
        <v>Failure to start on demand</v>
      </c>
      <c r="C12" s="41" t="s">
        <v>3</v>
      </c>
      <c r="D12" s="64" t="s">
        <v>2</v>
      </c>
      <c r="E12" s="64"/>
      <c r="F12" s="64"/>
      <c r="G12" s="64"/>
      <c r="H12" s="64"/>
      <c r="I12" s="64" t="s">
        <v>2</v>
      </c>
      <c r="J12" s="64"/>
      <c r="K12" s="64"/>
      <c r="L12" s="64"/>
    </row>
    <row r="13" spans="1:12" x14ac:dyDescent="0.2">
      <c r="A13" s="12" t="s">
        <v>75</v>
      </c>
      <c r="B13" s="12" t="str">
        <f>VLOOKUP(Table3[[#This Row],[Failure mode code]],'Table B.15 Failure Mode_Codes'!A:B,2,FALSE)</f>
        <v>Insufficient heat transfer</v>
      </c>
      <c r="C13" s="41" t="s">
        <v>86</v>
      </c>
      <c r="D13" s="64"/>
      <c r="E13" s="64"/>
      <c r="F13" s="64" t="s">
        <v>2</v>
      </c>
      <c r="G13" s="64"/>
      <c r="H13" s="64"/>
      <c r="I13" s="64"/>
      <c r="J13" s="64"/>
      <c r="K13" s="64"/>
      <c r="L13" s="64"/>
    </row>
    <row r="14" spans="1:12" x14ac:dyDescent="0.2">
      <c r="A14" s="12" t="s">
        <v>75</v>
      </c>
      <c r="B14" s="12" t="str">
        <f>VLOOKUP(Table3[[#This Row],[Failure mode code]],'Table B.15 Failure Mode_Codes'!A:B,2,FALSE)</f>
        <v>Insufficient heat transfer</v>
      </c>
      <c r="C14" s="41" t="s">
        <v>74</v>
      </c>
      <c r="D14" s="64"/>
      <c r="E14" s="64" t="s">
        <v>2</v>
      </c>
      <c r="F14" s="64"/>
      <c r="G14" s="64"/>
      <c r="H14" s="64" t="s">
        <v>2</v>
      </c>
      <c r="I14" s="64"/>
      <c r="J14" s="64"/>
      <c r="K14" s="64"/>
      <c r="L14" s="64" t="s">
        <v>2</v>
      </c>
    </row>
    <row r="15" spans="1:12" x14ac:dyDescent="0.2">
      <c r="A15" s="12" t="s">
        <v>35</v>
      </c>
      <c r="B15" s="12" t="str">
        <f>VLOOKUP(Table3[[#This Row],[Failure mode code]],'Table B.15 Failure Mode_Codes'!A:B,2,FALSE)</f>
        <v>Internal leakage</v>
      </c>
      <c r="C15" s="41" t="s">
        <v>34</v>
      </c>
      <c r="D15" s="64" t="s">
        <v>2</v>
      </c>
      <c r="E15" s="64" t="s">
        <v>2</v>
      </c>
      <c r="F15" s="64" t="s">
        <v>2</v>
      </c>
      <c r="G15" s="64" t="s">
        <v>2</v>
      </c>
      <c r="H15" s="64"/>
      <c r="I15" s="64"/>
      <c r="J15" s="64"/>
      <c r="K15" s="64" t="s">
        <v>2</v>
      </c>
      <c r="L15" s="64" t="s">
        <v>2</v>
      </c>
    </row>
    <row r="16" spans="1:12" x14ac:dyDescent="0.2">
      <c r="A16" s="12" t="s">
        <v>88</v>
      </c>
      <c r="B16" s="12" t="str">
        <f>VLOOKUP(Table3[[#This Row],[Failure mode code]],'Table B.15 Failure Mode_Codes'!A:B,2,FALSE)</f>
        <v>Low oil supply pressure</v>
      </c>
      <c r="C16" s="41" t="s">
        <v>87</v>
      </c>
      <c r="D16" s="64"/>
      <c r="E16" s="64"/>
      <c r="F16" s="64"/>
      <c r="G16" s="64"/>
      <c r="H16" s="64"/>
      <c r="I16" s="64"/>
      <c r="J16" s="64"/>
      <c r="K16" s="64" t="s">
        <v>2</v>
      </c>
      <c r="L16" s="64"/>
    </row>
    <row r="17" spans="1:12" x14ac:dyDescent="0.2">
      <c r="A17" s="12" t="s">
        <v>91</v>
      </c>
      <c r="B17" s="12" t="str">
        <f>VLOOKUP(Table3[[#This Row],[Failure mode code]],'Table B.15 Failure Mode_Codes'!A:B,2,FALSE)</f>
        <v>Load drop</v>
      </c>
      <c r="C17" s="41" t="s">
        <v>90</v>
      </c>
      <c r="D17" s="64" t="s">
        <v>2</v>
      </c>
      <c r="E17" s="64"/>
      <c r="F17" s="64"/>
      <c r="G17" s="64"/>
      <c r="H17" s="64"/>
      <c r="I17" s="64" t="s">
        <v>2</v>
      </c>
      <c r="J17" s="64"/>
      <c r="K17" s="64"/>
      <c r="L17" s="64"/>
    </row>
    <row r="18" spans="1:12" x14ac:dyDescent="0.2">
      <c r="A18" s="12" t="s">
        <v>94</v>
      </c>
      <c r="B18" s="12" t="str">
        <f>VLOOKUP(Table3[[#This Row],[Failure mode code]],'Table B.15 Failure Mode_Codes'!A:B,2,FALSE)</f>
        <v>Loss of buoyancy</v>
      </c>
      <c r="C18" s="41" t="s">
        <v>93</v>
      </c>
      <c r="D18" s="64"/>
      <c r="E18" s="64"/>
      <c r="F18" s="64"/>
      <c r="G18" s="64"/>
      <c r="H18" s="64"/>
      <c r="I18" s="64"/>
      <c r="J18" s="64" t="s">
        <v>2</v>
      </c>
      <c r="K18" s="64"/>
      <c r="L18" s="64" t="s">
        <v>2</v>
      </c>
    </row>
    <row r="19" spans="1:12" x14ac:dyDescent="0.2">
      <c r="A19" s="12" t="s">
        <v>20</v>
      </c>
      <c r="B19" s="12" t="str">
        <f>VLOOKUP(Table3[[#This Row],[Failure mode code]],'Table B.15 Failure Mode_Codes'!A:B,2,FALSE)</f>
        <v>Low output</v>
      </c>
      <c r="C19" s="41" t="s">
        <v>89</v>
      </c>
      <c r="D19" s="64"/>
      <c r="E19" s="64"/>
      <c r="F19" s="64"/>
      <c r="G19" s="64"/>
      <c r="H19" s="64"/>
      <c r="I19" s="64" t="s">
        <v>2</v>
      </c>
      <c r="J19" s="64"/>
      <c r="K19" s="64"/>
      <c r="L19" s="64"/>
    </row>
    <row r="20" spans="1:12" x14ac:dyDescent="0.2">
      <c r="A20" s="12" t="s">
        <v>96</v>
      </c>
      <c r="B20" s="12" t="str">
        <f>VLOOKUP(Table3[[#This Row],[Failure mode code]],'Table B.15 Failure Mode_Codes'!A:B,2,FALSE)</f>
        <v>Mooring failure</v>
      </c>
      <c r="C20" s="41" t="s">
        <v>95</v>
      </c>
      <c r="D20" s="64"/>
      <c r="E20" s="64"/>
      <c r="F20" s="64"/>
      <c r="G20" s="64"/>
      <c r="H20" s="64"/>
      <c r="I20" s="64"/>
      <c r="J20" s="64" t="s">
        <v>2</v>
      </c>
      <c r="K20" s="64"/>
      <c r="L20" s="64"/>
    </row>
    <row r="21" spans="1:12" x14ac:dyDescent="0.2">
      <c r="A21" s="12" t="s">
        <v>41</v>
      </c>
      <c r="B21" s="12" t="str">
        <f>VLOOKUP(Table3[[#This Row],[Failure mode code]],'Table B.15 Failure Mode_Codes'!A:B,2,FALSE)</f>
        <v>Noise</v>
      </c>
      <c r="C21" s="41" t="s">
        <v>97</v>
      </c>
      <c r="D21" s="64" t="s">
        <v>2</v>
      </c>
      <c r="E21" s="64"/>
      <c r="F21" s="64"/>
      <c r="G21" s="64" t="s">
        <v>2</v>
      </c>
      <c r="H21" s="64"/>
      <c r="I21" s="64" t="s">
        <v>2</v>
      </c>
      <c r="J21" s="64" t="s">
        <v>2</v>
      </c>
      <c r="K21" s="64"/>
      <c r="L21" s="64"/>
    </row>
    <row r="22" spans="1:12" x14ac:dyDescent="0.2">
      <c r="A22" s="12" t="s">
        <v>44</v>
      </c>
      <c r="B22" s="12" t="str">
        <f>VLOOKUP(Table3[[#This Row],[Failure mode code]],'Table B.15 Failure Mode_Codes'!A:B,2,FALSE)</f>
        <v>Overheating</v>
      </c>
      <c r="C22" s="41" t="s">
        <v>42</v>
      </c>
      <c r="D22" s="64" t="s">
        <v>2</v>
      </c>
      <c r="E22" s="64"/>
      <c r="F22" s="64" t="s">
        <v>2</v>
      </c>
      <c r="G22" s="64" t="s">
        <v>2</v>
      </c>
      <c r="H22" s="64"/>
      <c r="I22" s="64" t="s">
        <v>2</v>
      </c>
      <c r="J22" s="64"/>
      <c r="K22" s="64"/>
      <c r="L22" s="64"/>
    </row>
    <row r="23" spans="1:12" x14ac:dyDescent="0.2">
      <c r="A23" s="12" t="s">
        <v>62</v>
      </c>
      <c r="B23" s="12" t="str">
        <f>VLOOKUP(Table3[[#This Row],[Failure mode code]],'Table B.15 Failure Mode_Codes'!A:B,2,FALSE)</f>
        <v>Other</v>
      </c>
      <c r="C23" s="41" t="s">
        <v>61</v>
      </c>
      <c r="D23" s="64" t="s">
        <v>2</v>
      </c>
      <c r="E23" s="64" t="s">
        <v>2</v>
      </c>
      <c r="F23" s="64" t="s">
        <v>2</v>
      </c>
      <c r="G23" s="64" t="s">
        <v>2</v>
      </c>
      <c r="H23" s="64" t="s">
        <v>2</v>
      </c>
      <c r="I23" s="64" t="s">
        <v>2</v>
      </c>
      <c r="J23" s="64" t="s">
        <v>2</v>
      </c>
      <c r="K23" s="64" t="s">
        <v>2</v>
      </c>
      <c r="L23" s="64" t="s">
        <v>2</v>
      </c>
    </row>
    <row r="24" spans="1:12" ht="24" x14ac:dyDescent="0.2">
      <c r="A24" s="12" t="s">
        <v>50</v>
      </c>
      <c r="B24" s="12" t="str">
        <f>VLOOKUP(Table3[[#This Row],[Failure mode code]],'Table B.15 Failure Mode_Codes'!A:B,2,FALSE)</f>
        <v>Parameter deviation</v>
      </c>
      <c r="C24" s="41" t="s">
        <v>49</v>
      </c>
      <c r="D24" s="64" t="s">
        <v>2</v>
      </c>
      <c r="E24" s="64" t="s">
        <v>2</v>
      </c>
      <c r="F24" s="64" t="s">
        <v>2</v>
      </c>
      <c r="G24" s="64" t="s">
        <v>2</v>
      </c>
      <c r="H24" s="64" t="s">
        <v>2</v>
      </c>
      <c r="I24" s="64" t="s">
        <v>2</v>
      </c>
      <c r="J24" s="64" t="s">
        <v>2</v>
      </c>
      <c r="K24" s="64" t="s">
        <v>2</v>
      </c>
      <c r="L24" s="64" t="s">
        <v>2</v>
      </c>
    </row>
    <row r="25" spans="1:12" ht="24" x14ac:dyDescent="0.2">
      <c r="A25" s="12" t="s">
        <v>47</v>
      </c>
      <c r="B25" s="12" t="str">
        <f>VLOOKUP(Table3[[#This Row],[Failure mode code]],'Table B.15 Failure Mode_Codes'!A:B,2,FALSE)</f>
        <v>Plugged / Choked</v>
      </c>
      <c r="C25" s="41" t="s">
        <v>98</v>
      </c>
      <c r="D25" s="64"/>
      <c r="E25" s="64" t="s">
        <v>2</v>
      </c>
      <c r="F25" s="64" t="s">
        <v>2</v>
      </c>
      <c r="G25" s="64" t="s">
        <v>2</v>
      </c>
      <c r="H25" s="64" t="s">
        <v>2</v>
      </c>
      <c r="I25" s="64"/>
      <c r="J25" s="64"/>
      <c r="K25" s="64" t="s">
        <v>2</v>
      </c>
      <c r="L25" s="64" t="s">
        <v>2</v>
      </c>
    </row>
    <row r="26" spans="1:12" x14ac:dyDescent="0.2">
      <c r="A26" s="12" t="s">
        <v>100</v>
      </c>
      <c r="B26" s="12" t="str">
        <f>VLOOKUP(Table3[[#This Row],[Failure mode code]],'Table B.15 Failure Mode_Codes'!A:B,2,FALSE)</f>
        <v>Power/signal transmission failure</v>
      </c>
      <c r="C26" s="41" t="s">
        <v>99</v>
      </c>
      <c r="D26" s="64"/>
      <c r="E26" s="64"/>
      <c r="F26" s="64"/>
      <c r="G26" s="64" t="s">
        <v>2</v>
      </c>
      <c r="H26" s="64"/>
      <c r="I26" s="64"/>
      <c r="J26" s="64"/>
      <c r="K26" s="64" t="s">
        <v>2</v>
      </c>
      <c r="L26" s="64"/>
    </row>
    <row r="27" spans="1:12" x14ac:dyDescent="0.2">
      <c r="A27" s="12" t="s">
        <v>113</v>
      </c>
      <c r="B27" s="12" t="str">
        <f>VLOOKUP(Table3[[#This Row],[Failure mode code]],'Table B.15 Failure Mode_Codes'!A:B,2,FALSE)</f>
        <v>Sludge build-up</v>
      </c>
      <c r="C27" s="41" t="s">
        <v>112</v>
      </c>
      <c r="D27" s="64"/>
      <c r="E27" s="64"/>
      <c r="F27" s="64"/>
      <c r="G27" s="64"/>
      <c r="H27" s="64" t="s">
        <v>2</v>
      </c>
      <c r="I27" s="64"/>
      <c r="J27" s="64"/>
      <c r="K27" s="64"/>
      <c r="L27" s="64" t="s">
        <v>2</v>
      </c>
    </row>
    <row r="28" spans="1:12" x14ac:dyDescent="0.2">
      <c r="A28" s="12" t="s">
        <v>59</v>
      </c>
      <c r="B28" s="12" t="str">
        <f>VLOOKUP(Table3[[#This Row],[Failure mode code]],'Table B.15 Failure Mode_Codes'!A:B,2,FALSE)</f>
        <v>Minor in-service problems</v>
      </c>
      <c r="C28" s="41" t="s">
        <v>58</v>
      </c>
      <c r="D28" s="64" t="s">
        <v>2</v>
      </c>
      <c r="E28" s="64" t="s">
        <v>2</v>
      </c>
      <c r="F28" s="64" t="s">
        <v>2</v>
      </c>
      <c r="G28" s="64" t="s">
        <v>2</v>
      </c>
      <c r="H28" s="64" t="s">
        <v>2</v>
      </c>
      <c r="I28" s="64" t="s">
        <v>2</v>
      </c>
      <c r="J28" s="64" t="s">
        <v>2</v>
      </c>
      <c r="K28" s="64" t="s">
        <v>2</v>
      </c>
      <c r="L28" s="64" t="s">
        <v>2</v>
      </c>
    </row>
    <row r="29" spans="1:12" x14ac:dyDescent="0.2">
      <c r="A29" s="12" t="s">
        <v>103</v>
      </c>
      <c r="B29" s="12" t="str">
        <f>VLOOKUP(Table3[[#This Row],[Failure mode code]],'Table B.15 Failure Mode_Codes'!A:B,2,FALSE)</f>
        <v>Slippage</v>
      </c>
      <c r="C29" s="41" t="s">
        <v>102</v>
      </c>
      <c r="D29" s="64" t="s">
        <v>2</v>
      </c>
      <c r="E29" s="64"/>
      <c r="F29" s="64"/>
      <c r="G29" s="64"/>
      <c r="H29" s="64"/>
      <c r="I29" s="64" t="s">
        <v>2</v>
      </c>
      <c r="J29" s="64"/>
      <c r="K29" s="64"/>
      <c r="L29" s="64"/>
    </row>
    <row r="30" spans="1:12" x14ac:dyDescent="0.2">
      <c r="A30" s="12" t="s">
        <v>106</v>
      </c>
      <c r="B30" s="12" t="str">
        <f>VLOOKUP(Table3[[#This Row],[Failure mode code]],'Table B.15 Failure Mode_Codes'!A:B,2,FALSE)</f>
        <v>Spurious operation</v>
      </c>
      <c r="C30" s="41" t="s">
        <v>105</v>
      </c>
      <c r="D30" s="64" t="s">
        <v>2</v>
      </c>
      <c r="E30" s="64"/>
      <c r="F30" s="64"/>
      <c r="G30" s="64"/>
      <c r="H30" s="64"/>
      <c r="I30" s="64" t="s">
        <v>2</v>
      </c>
      <c r="J30" s="64"/>
      <c r="K30" s="64"/>
      <c r="L30" s="64"/>
    </row>
    <row r="31" spans="1:12" ht="24" x14ac:dyDescent="0.2">
      <c r="A31" s="12" t="s">
        <v>56</v>
      </c>
      <c r="B31" s="12" t="str">
        <f>VLOOKUP(Table3[[#This Row],[Failure mode code]],'Table B.15 Failure Mode_Codes'!A:B,2,FALSE)</f>
        <v>Structural deficiency</v>
      </c>
      <c r="C31" s="41" t="s">
        <v>55</v>
      </c>
      <c r="D31" s="64" t="s">
        <v>2</v>
      </c>
      <c r="E31" s="64" t="s">
        <v>2</v>
      </c>
      <c r="F31" s="64" t="s">
        <v>2</v>
      </c>
      <c r="G31" s="64" t="s">
        <v>2</v>
      </c>
      <c r="H31" s="64" t="s">
        <v>2</v>
      </c>
      <c r="I31" s="64" t="s">
        <v>2</v>
      </c>
      <c r="J31" s="64" t="s">
        <v>2</v>
      </c>
      <c r="K31" s="64" t="s">
        <v>2</v>
      </c>
      <c r="L31" s="64" t="s">
        <v>2</v>
      </c>
    </row>
    <row r="32" spans="1:12" x14ac:dyDescent="0.2">
      <c r="A32" s="12" t="s">
        <v>8</v>
      </c>
      <c r="B32" s="12" t="str">
        <f>VLOOKUP(Table3[[#This Row],[Failure mode code]],'Table B.15 Failure Mode_Codes'!A:B,2,FALSE)</f>
        <v>Failure to stop on demand</v>
      </c>
      <c r="C32" s="41" t="s">
        <v>6</v>
      </c>
      <c r="D32" s="64"/>
      <c r="E32" s="64"/>
      <c r="F32" s="64"/>
      <c r="G32" s="64"/>
      <c r="H32" s="64"/>
      <c r="I32" s="64" t="s">
        <v>2</v>
      </c>
      <c r="J32" s="64"/>
      <c r="K32" s="64"/>
      <c r="L32" s="64"/>
    </row>
    <row r="33" spans="1:12" x14ac:dyDescent="0.2">
      <c r="A33" s="12" t="s">
        <v>65</v>
      </c>
      <c r="B33" s="12" t="str">
        <f>VLOOKUP(Table3[[#This Row],[Failure mode code]],'Table B.15 Failure Mode_Codes'!A:B,2,FALSE)</f>
        <v>Unknown</v>
      </c>
      <c r="C33" s="41" t="s">
        <v>64</v>
      </c>
      <c r="D33" s="64" t="s">
        <v>2</v>
      </c>
      <c r="E33" s="64" t="s">
        <v>2</v>
      </c>
      <c r="F33" s="64" t="s">
        <v>2</v>
      </c>
      <c r="G33" s="64" t="s">
        <v>2</v>
      </c>
      <c r="H33" s="64" t="s">
        <v>2</v>
      </c>
      <c r="I33" s="64" t="s">
        <v>2</v>
      </c>
      <c r="J33" s="64" t="s">
        <v>2</v>
      </c>
      <c r="K33" s="64" t="s">
        <v>2</v>
      </c>
      <c r="L33" s="64" t="s">
        <v>2</v>
      </c>
    </row>
    <row r="34" spans="1:12" x14ac:dyDescent="0.2">
      <c r="A34" s="12" t="s">
        <v>38</v>
      </c>
      <c r="B34" s="12" t="str">
        <f>VLOOKUP(Table3[[#This Row],[Failure mode code]],'Table B.15 Failure Mode_Codes'!A:B,2,FALSE)</f>
        <v>Vibration</v>
      </c>
      <c r="C34" s="41" t="s">
        <v>107</v>
      </c>
      <c r="D34" s="64" t="s">
        <v>2</v>
      </c>
      <c r="E34" s="64"/>
      <c r="F34" s="64"/>
      <c r="G34" s="64" t="s">
        <v>2</v>
      </c>
      <c r="H34" s="64"/>
      <c r="I34" s="64" t="s">
        <v>2</v>
      </c>
      <c r="J34" s="64"/>
      <c r="K34" s="64"/>
      <c r="L34" s="64"/>
    </row>
  </sheetData>
  <conditionalFormatting sqref="C1:C1048576">
    <cfRule type="duplicateValues" dxfId="9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showGridLines="0" zoomScaleNormal="100" workbookViewId="0">
      <pane ySplit="2" topLeftCell="A3" activePane="bottomLeft" state="frozen"/>
      <selection pane="bottomLeft" activeCell="C17" sqref="C17"/>
    </sheetView>
  </sheetViews>
  <sheetFormatPr defaultColWidth="9.140625" defaultRowHeight="12" x14ac:dyDescent="0.2"/>
  <cols>
    <col min="1" max="1" width="18.85546875" style="3" customWidth="1"/>
    <col min="2" max="2" width="24.85546875" style="3" customWidth="1"/>
    <col min="3" max="3" width="48.42578125" style="8" customWidth="1"/>
    <col min="4" max="4" width="17.5703125" style="18" customWidth="1"/>
    <col min="5" max="5" width="15.85546875" style="18" customWidth="1"/>
    <col min="6" max="6" width="14.28515625" style="18" customWidth="1"/>
    <col min="7" max="7" width="14.85546875" style="18" bestFit="1" customWidth="1"/>
    <col min="8" max="16384" width="9.140625" style="3"/>
  </cols>
  <sheetData>
    <row r="1" spans="1:7" x14ac:dyDescent="0.2">
      <c r="C1" s="72" t="s">
        <v>544</v>
      </c>
      <c r="D1" s="47" t="str">
        <f>VLOOKUP(D2,'Table A.4 and EquipSubD'!$C:$F,4,FALSE)</f>
        <v>UP</v>
      </c>
      <c r="E1" s="47" t="str">
        <f>VLOOKUP(E2,'Table A.4 and EquipSubD'!$C:$F,4,FALSE)</f>
        <v>PT</v>
      </c>
      <c r="F1" s="47" t="str">
        <f>VLOOKUP(F2,'Table A.4 and EquipSubD'!$C:$F,4,FALSE)</f>
        <v>FC</v>
      </c>
      <c r="G1" s="47" t="str">
        <f>VLOOKUP(G2,'Table A.4 and EquipSubD'!$C:$F,4,FALSE)</f>
        <v>SG</v>
      </c>
    </row>
    <row r="2" spans="1:7" s="2" customFormat="1" ht="24" x14ac:dyDescent="0.2">
      <c r="A2" s="11" t="s">
        <v>501</v>
      </c>
      <c r="B2" s="7" t="s">
        <v>0</v>
      </c>
      <c r="C2" s="9" t="s">
        <v>1</v>
      </c>
      <c r="D2" s="52" t="s">
        <v>477</v>
      </c>
      <c r="E2" s="52" t="s">
        <v>114</v>
      </c>
      <c r="F2" s="53" t="s">
        <v>115</v>
      </c>
      <c r="G2" s="53" t="s">
        <v>302</v>
      </c>
    </row>
    <row r="3" spans="1:7" ht="24" x14ac:dyDescent="0.2">
      <c r="A3" s="12" t="s">
        <v>53</v>
      </c>
      <c r="B3" s="6" t="str">
        <f>VLOOKUP(Table4[[#This Row],[Failure mode code]],'Table B.15 Failure Mode_Codes'!A:B,2,FALSE)</f>
        <v>Abnormal instrument reading</v>
      </c>
      <c r="C3" s="10" t="s">
        <v>132</v>
      </c>
      <c r="D3" s="56"/>
      <c r="E3" s="56" t="s">
        <v>2</v>
      </c>
      <c r="F3" s="56" t="s">
        <v>2</v>
      </c>
      <c r="G3" s="56"/>
    </row>
    <row r="4" spans="1:7" x14ac:dyDescent="0.2">
      <c r="A4" s="12" t="s">
        <v>14</v>
      </c>
      <c r="B4" s="6" t="str">
        <f>VLOOKUP(Table4[[#This Row],[Failure mode code]],'Table B.15 Failure Mode_Codes'!A:B,2,FALSE)</f>
        <v>Breakdown</v>
      </c>
      <c r="C4" s="10" t="s">
        <v>136</v>
      </c>
      <c r="D4" s="56"/>
      <c r="E4" s="56"/>
      <c r="F4" s="56" t="s">
        <v>2</v>
      </c>
      <c r="G4" s="56"/>
    </row>
    <row r="5" spans="1:7" x14ac:dyDescent="0.2">
      <c r="A5" s="12" t="s">
        <v>123</v>
      </c>
      <c r="B5" s="6" t="str">
        <f>VLOOKUP(Table4[[#This Row],[Failure mode code]],'Table B.15 Failure Mode_Codes'!A:B,2,FALSE)</f>
        <v>Delayed operation</v>
      </c>
      <c r="C5" s="10" t="s">
        <v>122</v>
      </c>
      <c r="D5" s="56"/>
      <c r="E5" s="56"/>
      <c r="F5" s="56" t="s">
        <v>2</v>
      </c>
      <c r="G5" s="56"/>
    </row>
    <row r="6" spans="1:7" x14ac:dyDescent="0.2">
      <c r="A6" s="12" t="s">
        <v>32</v>
      </c>
      <c r="B6" s="6" t="str">
        <f>VLOOKUP(Table4[[#This Row],[Failure mode code]],'Table B.15 Failure Mode_Codes'!A:B,2,FALSE)</f>
        <v>External leakage - utility medium</v>
      </c>
      <c r="C6" s="10" t="s">
        <v>135</v>
      </c>
      <c r="D6" s="56"/>
      <c r="E6" s="56" t="s">
        <v>2</v>
      </c>
      <c r="F6" s="56" t="s">
        <v>2</v>
      </c>
      <c r="G6" s="56" t="s">
        <v>2</v>
      </c>
    </row>
    <row r="7" spans="1:7" x14ac:dyDescent="0.2">
      <c r="A7" s="12" t="s">
        <v>23</v>
      </c>
      <c r="B7" s="6" t="str">
        <f>VLOOKUP(Table4[[#This Row],[Failure mode code]],'Table B.15 Failure Mode_Codes'!A:B,2,FALSE)</f>
        <v>Erratic output</v>
      </c>
      <c r="C7" s="10" t="s">
        <v>22</v>
      </c>
      <c r="D7" s="56" t="s">
        <v>2</v>
      </c>
      <c r="E7" s="56"/>
      <c r="F7" s="56" t="s">
        <v>2</v>
      </c>
      <c r="G7" s="56"/>
    </row>
    <row r="8" spans="1:7" x14ac:dyDescent="0.2">
      <c r="A8" s="12" t="s">
        <v>126</v>
      </c>
      <c r="B8" s="6" t="str">
        <f>VLOOKUP(Table4[[#This Row],[Failure mode code]],'Table B.15 Failure Mode_Codes'!A:B,2,FALSE)</f>
        <v>Faulty output frequency</v>
      </c>
      <c r="C8" s="10" t="s">
        <v>125</v>
      </c>
      <c r="D8" s="56" t="s">
        <v>2</v>
      </c>
      <c r="E8" s="56"/>
      <c r="F8" s="56"/>
      <c r="G8" s="56"/>
    </row>
    <row r="9" spans="1:7" x14ac:dyDescent="0.2">
      <c r="A9" s="12" t="s">
        <v>129</v>
      </c>
      <c r="B9" s="6" t="str">
        <f>VLOOKUP(Table4[[#This Row],[Failure mode code]],'Table B.15 Failure Mode_Codes'!A:B,2,FALSE)</f>
        <v>Faulty output voltage</v>
      </c>
      <c r="C9" s="10" t="s">
        <v>128</v>
      </c>
      <c r="D9" s="56" t="s">
        <v>2</v>
      </c>
      <c r="E9" s="56" t="s">
        <v>2</v>
      </c>
      <c r="F9" s="56"/>
      <c r="G9" s="56"/>
    </row>
    <row r="10" spans="1:7" ht="24" x14ac:dyDescent="0.2">
      <c r="A10" s="12" t="s">
        <v>139</v>
      </c>
      <c r="B10" s="6" t="str">
        <f>VLOOKUP(Table4[[#This Row],[Failure mode code]],'Table B.15 Failure Mode_Codes'!A:B,2,FALSE)</f>
        <v>Failure to close on demand</v>
      </c>
      <c r="C10" s="10" t="s">
        <v>143</v>
      </c>
      <c r="D10" s="57"/>
      <c r="E10" s="57"/>
      <c r="F10" s="57"/>
      <c r="G10" s="56" t="s">
        <v>2</v>
      </c>
    </row>
    <row r="11" spans="1:7" ht="24" x14ac:dyDescent="0.2">
      <c r="A11" s="12" t="s">
        <v>118</v>
      </c>
      <c r="B11" s="6" t="str">
        <f>VLOOKUP(Table4[[#This Row],[Failure mode code]],'Table B.15 Failure Mode_Codes'!A:B,2,FALSE)</f>
        <v>Failure to function on demand</v>
      </c>
      <c r="C11" s="10" t="s">
        <v>117</v>
      </c>
      <c r="D11" s="56" t="s">
        <v>2</v>
      </c>
      <c r="E11" s="56" t="s">
        <v>2</v>
      </c>
      <c r="F11" s="56" t="s">
        <v>2</v>
      </c>
      <c r="G11" s="56"/>
    </row>
    <row r="12" spans="1:7" ht="24" x14ac:dyDescent="0.2">
      <c r="A12" s="12" t="s">
        <v>118</v>
      </c>
      <c r="B12" s="6" t="str">
        <f>VLOOKUP(Table4[[#This Row],[Failure mode code]],'Table B.15 Failure Mode_Codes'!A:B,2,FALSE)</f>
        <v>Failure to function on demand</v>
      </c>
      <c r="C12" s="10" t="s">
        <v>144</v>
      </c>
      <c r="D12" s="57"/>
      <c r="E12" s="57"/>
      <c r="F12" s="57"/>
      <c r="G12" s="56" t="s">
        <v>2</v>
      </c>
    </row>
    <row r="13" spans="1:7" x14ac:dyDescent="0.2">
      <c r="A13" s="12" t="s">
        <v>81</v>
      </c>
      <c r="B13" s="45" t="str">
        <f>VLOOKUP(Table4[[#This Row],[Failure mode code]],'Table B.15 Failure Mode_Codes'!A:B,2,FALSE)</f>
        <v>Failure to function as intended</v>
      </c>
      <c r="C13" s="10" t="s">
        <v>502</v>
      </c>
      <c r="D13" s="58"/>
      <c r="E13" s="58"/>
      <c r="F13" s="56" t="s">
        <v>2</v>
      </c>
      <c r="G13" s="59"/>
    </row>
    <row r="14" spans="1:7" ht="24" x14ac:dyDescent="0.2">
      <c r="A14" s="12" t="s">
        <v>81</v>
      </c>
      <c r="B14" s="6" t="str">
        <f>VLOOKUP(Table4[[#This Row],[Failure mode code]],'Table B.15 Failure Mode_Codes'!A:B,2,FALSE)</f>
        <v>Failure to function as intended</v>
      </c>
      <c r="C14" s="10" t="s">
        <v>454</v>
      </c>
      <c r="D14" s="57"/>
      <c r="E14" s="57"/>
      <c r="F14" s="56"/>
      <c r="G14" s="56" t="s">
        <v>2</v>
      </c>
    </row>
    <row r="15" spans="1:7" ht="24" x14ac:dyDescent="0.2">
      <c r="A15" s="12" t="s">
        <v>142</v>
      </c>
      <c r="B15" s="6" t="str">
        <f>VLOOKUP(Table4[[#This Row],[Failure mode code]],'Table B.15 Failure Mode_Codes'!A:B,2,FALSE)</f>
        <v>Failure to open on demand</v>
      </c>
      <c r="C15" s="10" t="s">
        <v>141</v>
      </c>
      <c r="D15" s="57"/>
      <c r="E15" s="57"/>
      <c r="F15" s="57"/>
      <c r="G15" s="56" t="s">
        <v>2</v>
      </c>
    </row>
    <row r="16" spans="1:7" x14ac:dyDescent="0.2">
      <c r="A16" s="12" t="s">
        <v>120</v>
      </c>
      <c r="B16" s="6" t="str">
        <f>VLOOKUP(Table4[[#This Row],[Failure mode code]],'Table B.15 Failure Mode_Codes'!A:B,2,FALSE)</f>
        <v>Failure to regulate</v>
      </c>
      <c r="C16" s="10" t="s">
        <v>119</v>
      </c>
      <c r="D16" s="56"/>
      <c r="E16" s="56"/>
      <c r="F16" s="56" t="s">
        <v>2</v>
      </c>
      <c r="G16" s="56"/>
    </row>
    <row r="17" spans="1:7" x14ac:dyDescent="0.2">
      <c r="A17" s="12" t="s">
        <v>17</v>
      </c>
      <c r="B17" s="6" t="str">
        <f>VLOOKUP(Table4[[#This Row],[Failure mode code]],'Table B.15 Failure Mode_Codes'!A:B,2,FALSE)</f>
        <v>High output</v>
      </c>
      <c r="C17" s="10" t="s">
        <v>133</v>
      </c>
      <c r="D17" s="56"/>
      <c r="E17" s="56"/>
      <c r="F17" s="56" t="s">
        <v>2</v>
      </c>
      <c r="G17" s="56"/>
    </row>
    <row r="18" spans="1:7" x14ac:dyDescent="0.2">
      <c r="A18" s="12" t="s">
        <v>35</v>
      </c>
      <c r="B18" s="6" t="str">
        <f>VLOOKUP(Table4[[#This Row],[Failure mode code]],'Table B.15 Failure Mode_Codes'!A:B,2,FALSE)</f>
        <v>Internal leakage</v>
      </c>
      <c r="C18" s="10" t="s">
        <v>138</v>
      </c>
      <c r="D18" s="56"/>
      <c r="E18" s="56" t="s">
        <v>2</v>
      </c>
      <c r="F18" s="56" t="s">
        <v>2</v>
      </c>
      <c r="G18" s="56"/>
    </row>
    <row r="19" spans="1:7" x14ac:dyDescent="0.2">
      <c r="A19" s="12" t="s">
        <v>20</v>
      </c>
      <c r="B19" s="6" t="str">
        <f>VLOOKUP(Table4[[#This Row],[Failure mode code]],'Table B.15 Failure Mode_Codes'!A:B,2,FALSE)</f>
        <v>Low output</v>
      </c>
      <c r="C19" s="10" t="s">
        <v>19</v>
      </c>
      <c r="D19" s="56"/>
      <c r="E19" s="56"/>
      <c r="F19" s="56" t="s">
        <v>2</v>
      </c>
      <c r="G19" s="56"/>
    </row>
    <row r="20" spans="1:7" x14ac:dyDescent="0.2">
      <c r="A20" s="12" t="s">
        <v>41</v>
      </c>
      <c r="B20" s="6" t="str">
        <f>VLOOKUP(Table4[[#This Row],[Failure mode code]],'Table B.15 Failure Mode_Codes'!A:B,2,FALSE)</f>
        <v>Noise</v>
      </c>
      <c r="C20" s="10" t="s">
        <v>40</v>
      </c>
      <c r="D20" s="57"/>
      <c r="E20" s="57"/>
      <c r="F20" s="57"/>
      <c r="G20" s="56" t="s">
        <v>2</v>
      </c>
    </row>
    <row r="21" spans="1:7" x14ac:dyDescent="0.2">
      <c r="A21" s="12" t="s">
        <v>44</v>
      </c>
      <c r="B21" s="6" t="str">
        <f>VLOOKUP(Table4[[#This Row],[Failure mode code]],'Table B.15 Failure Mode_Codes'!A:B,2,FALSE)</f>
        <v>Overheating</v>
      </c>
      <c r="C21" s="10" t="s">
        <v>43</v>
      </c>
      <c r="D21" s="56" t="s">
        <v>2</v>
      </c>
      <c r="E21" s="56" t="s">
        <v>2</v>
      </c>
      <c r="F21" s="56" t="s">
        <v>2</v>
      </c>
      <c r="G21" s="56"/>
    </row>
    <row r="22" spans="1:7" x14ac:dyDescent="0.2">
      <c r="A22" s="12" t="s">
        <v>44</v>
      </c>
      <c r="B22" s="6" t="str">
        <f>VLOOKUP(Table4[[#This Row],[Failure mode code]],'Table B.15 Failure Mode_Codes'!A:B,2,FALSE)</f>
        <v>Overheating</v>
      </c>
      <c r="C22" s="10" t="s">
        <v>455</v>
      </c>
      <c r="D22" s="57"/>
      <c r="E22" s="57"/>
      <c r="F22" s="57"/>
      <c r="G22" s="56" t="s">
        <v>2</v>
      </c>
    </row>
    <row r="23" spans="1:7" x14ac:dyDescent="0.2">
      <c r="A23" s="12" t="s">
        <v>62</v>
      </c>
      <c r="B23" s="6" t="str">
        <f>VLOOKUP(Table4[[#This Row],[Failure mode code]],'Table B.15 Failure Mode_Codes'!A:B,2,FALSE)</f>
        <v>Other</v>
      </c>
      <c r="C23" s="10" t="s">
        <v>61</v>
      </c>
      <c r="D23" s="56" t="s">
        <v>2</v>
      </c>
      <c r="E23" s="56" t="s">
        <v>2</v>
      </c>
      <c r="F23" s="56" t="s">
        <v>2</v>
      </c>
      <c r="G23" s="56" t="s">
        <v>2</v>
      </c>
    </row>
    <row r="24" spans="1:7" x14ac:dyDescent="0.2">
      <c r="A24" s="12" t="s">
        <v>50</v>
      </c>
      <c r="B24" s="6" t="str">
        <f>VLOOKUP(Table4[[#This Row],[Failure mode code]],'Table B.15 Failure Mode_Codes'!A:B,2,FALSE)</f>
        <v>Parameter deviation</v>
      </c>
      <c r="C24" s="10" t="s">
        <v>49</v>
      </c>
      <c r="D24" s="56" t="s">
        <v>2</v>
      </c>
      <c r="E24" s="56" t="s">
        <v>2</v>
      </c>
      <c r="F24" s="56" t="s">
        <v>2</v>
      </c>
      <c r="G24" s="56"/>
    </row>
    <row r="25" spans="1:7" x14ac:dyDescent="0.2">
      <c r="A25" s="12" t="s">
        <v>47</v>
      </c>
      <c r="B25" s="6" t="str">
        <f>VLOOKUP(Table4[[#This Row],[Failure mode code]],'Table B.15 Failure Mode_Codes'!A:B,2,FALSE)</f>
        <v>Plugged / Choked</v>
      </c>
      <c r="C25" s="10" t="s">
        <v>134</v>
      </c>
      <c r="D25" s="56"/>
      <c r="E25" s="56" t="s">
        <v>2</v>
      </c>
      <c r="F25" s="56"/>
      <c r="G25" s="56"/>
    </row>
    <row r="26" spans="1:7" x14ac:dyDescent="0.2">
      <c r="A26" s="12" t="s">
        <v>59</v>
      </c>
      <c r="B26" s="6" t="str">
        <f>VLOOKUP(Table4[[#This Row],[Failure mode code]],'Table B.15 Failure Mode_Codes'!A:B,2,FALSE)</f>
        <v>Minor in-service problems</v>
      </c>
      <c r="C26" s="10" t="s">
        <v>58</v>
      </c>
      <c r="D26" s="56" t="s">
        <v>2</v>
      </c>
      <c r="E26" s="56" t="s">
        <v>2</v>
      </c>
      <c r="F26" s="56" t="s">
        <v>2</v>
      </c>
      <c r="G26" s="56"/>
    </row>
    <row r="27" spans="1:7" x14ac:dyDescent="0.2">
      <c r="A27" s="12" t="s">
        <v>106</v>
      </c>
      <c r="B27" s="6" t="str">
        <f>VLOOKUP(Table4[[#This Row],[Failure mode code]],'Table B.15 Failure Mode_Codes'!A:B,2,FALSE)</f>
        <v>Spurious operation</v>
      </c>
      <c r="C27" s="10" t="s">
        <v>105</v>
      </c>
      <c r="D27" s="56" t="s">
        <v>2</v>
      </c>
      <c r="E27" s="56"/>
      <c r="F27" s="56" t="s">
        <v>2</v>
      </c>
      <c r="G27" s="56"/>
    </row>
    <row r="28" spans="1:7" ht="24" x14ac:dyDescent="0.2">
      <c r="A28" s="12" t="s">
        <v>106</v>
      </c>
      <c r="B28" s="6" t="str">
        <f>VLOOKUP(Table4[[#This Row],[Failure mode code]],'Table B.15 Failure Mode_Codes'!A:B,2,FALSE)</f>
        <v>Spurious operation</v>
      </c>
      <c r="C28" s="10" t="s">
        <v>456</v>
      </c>
      <c r="D28" s="57"/>
      <c r="E28" s="57"/>
      <c r="F28" s="57"/>
      <c r="G28" s="56" t="s">
        <v>2</v>
      </c>
    </row>
    <row r="29" spans="1:7" x14ac:dyDescent="0.2">
      <c r="A29" s="12" t="s">
        <v>56</v>
      </c>
      <c r="B29" s="6" t="str">
        <f>VLOOKUP(Table4[[#This Row],[Failure mode code]],'Table B.15 Failure Mode_Codes'!A:B,2,FALSE)</f>
        <v>Structural deficiency</v>
      </c>
      <c r="C29" s="10" t="s">
        <v>137</v>
      </c>
      <c r="D29" s="56"/>
      <c r="E29" s="56" t="s">
        <v>2</v>
      </c>
      <c r="F29" s="56"/>
      <c r="G29" s="56"/>
    </row>
    <row r="30" spans="1:7" x14ac:dyDescent="0.2">
      <c r="A30" s="12" t="s">
        <v>65</v>
      </c>
      <c r="B30" s="6" t="str">
        <f>VLOOKUP(Table4[[#This Row],[Failure mode code]],'Table B.15 Failure Mode_Codes'!A:B,2,FALSE)</f>
        <v>Unknown</v>
      </c>
      <c r="C30" s="10" t="s">
        <v>64</v>
      </c>
      <c r="D30" s="56" t="s">
        <v>2</v>
      </c>
      <c r="E30" s="56" t="s">
        <v>2</v>
      </c>
      <c r="F30" s="56" t="s">
        <v>2</v>
      </c>
      <c r="G30" s="56" t="s">
        <v>2</v>
      </c>
    </row>
    <row r="31" spans="1:7" x14ac:dyDescent="0.2">
      <c r="A31" s="12" t="s">
        <v>11</v>
      </c>
      <c r="B31" s="6" t="str">
        <f>VLOOKUP(Table4[[#This Row],[Failure mode code]],'Table B.15 Failure Mode_Codes'!A:B,2,FALSE)</f>
        <v>Spurious stop</v>
      </c>
      <c r="C31" s="10" t="s">
        <v>10</v>
      </c>
      <c r="D31" s="56"/>
      <c r="E31" s="56"/>
      <c r="F31" s="56" t="s">
        <v>2</v>
      </c>
      <c r="G31" s="56"/>
    </row>
    <row r="32" spans="1:7" x14ac:dyDescent="0.2">
      <c r="A32" s="12" t="s">
        <v>11</v>
      </c>
      <c r="B32" s="6" t="str">
        <f>VLOOKUP(Table4[[#This Row],[Failure mode code]],'Table B.15 Failure Mode_Codes'!A:B,2,FALSE)</f>
        <v>Spurious stop</v>
      </c>
      <c r="C32" s="10" t="s">
        <v>457</v>
      </c>
      <c r="D32" s="56"/>
      <c r="E32" s="56"/>
      <c r="F32" s="56"/>
      <c r="G32" s="56" t="s">
        <v>2</v>
      </c>
    </row>
    <row r="33" spans="1:7" x14ac:dyDescent="0.2">
      <c r="A33" s="14" t="s">
        <v>38</v>
      </c>
      <c r="B33" s="6" t="str">
        <f>VLOOKUP(Table4[[#This Row],[Failure mode code]],'Table B.15 Failure Mode_Codes'!A:B,2,FALSE)</f>
        <v>Vibration</v>
      </c>
      <c r="C33" s="15" t="s">
        <v>37</v>
      </c>
      <c r="D33" s="60"/>
      <c r="E33" s="60"/>
      <c r="F33" s="60"/>
      <c r="G33" s="61" t="s">
        <v>2</v>
      </c>
    </row>
  </sheetData>
  <conditionalFormatting sqref="C13">
    <cfRule type="duplicateValues" dxfId="8" priority="1"/>
  </conditionalFormatting>
  <conditionalFormatting sqref="C14:C1048576 C1:C12">
    <cfRule type="duplicateValues" dxfId="7" priority="4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showGridLines="0" zoomScaleNormal="100" workbookViewId="0">
      <selection activeCell="C32" sqref="C32"/>
    </sheetView>
  </sheetViews>
  <sheetFormatPr defaultColWidth="8.85546875" defaultRowHeight="12" x14ac:dyDescent="0.2"/>
  <cols>
    <col min="1" max="1" width="18.28515625" style="3" customWidth="1"/>
    <col min="2" max="2" width="27.5703125" style="3" customWidth="1"/>
    <col min="3" max="3" width="42.7109375" style="8" customWidth="1"/>
    <col min="4" max="5" width="16.42578125" style="18" customWidth="1"/>
    <col min="6" max="6" width="15.85546875" style="18" customWidth="1"/>
    <col min="7" max="7" width="13.85546875" style="18" bestFit="1" customWidth="1"/>
    <col min="8" max="8" width="10.42578125" style="18" customWidth="1"/>
    <col min="9" max="9" width="12.140625" style="18" customWidth="1"/>
    <col min="10" max="10" width="12.5703125" style="18" customWidth="1"/>
    <col min="11" max="16384" width="8.85546875" style="3"/>
  </cols>
  <sheetData>
    <row r="1" spans="1:11" x14ac:dyDescent="0.2">
      <c r="C1" s="71" t="s">
        <v>544</v>
      </c>
      <c r="D1" s="47" t="s">
        <v>536</v>
      </c>
      <c r="E1" s="47" t="s">
        <v>537</v>
      </c>
      <c r="F1" s="47" t="str">
        <f>VLOOKUP(F2,'Table A.4 and EquipSubD'!$C:$F,4,FALSE)</f>
        <v>IP</v>
      </c>
      <c r="G1" s="47" t="str">
        <f>VLOOKUP(G2,'Table A.4 and EquipSubD'!$C:$F,4,FALSE)</f>
        <v>CL</v>
      </c>
      <c r="H1" s="47" t="str">
        <f>VLOOKUP(H2,'Table A.4 and EquipSubD'!$C:$F,4,FALSE)</f>
        <v>VA</v>
      </c>
      <c r="I1" s="47" t="str">
        <f>VLOOKUP(I2,'Table A.4 and EquipSubD'!$C:$F,4,FALSE)</f>
        <v>NO</v>
      </c>
      <c r="J1" s="47" t="str">
        <f>VLOOKUP(J2,'Table A.4 and EquipSubD'!$C:$F,4,FALSE)</f>
        <v>LB</v>
      </c>
    </row>
    <row r="2" spans="1:11" s="2" customFormat="1" ht="24" x14ac:dyDescent="0.2">
      <c r="A2" s="11" t="s">
        <v>501</v>
      </c>
      <c r="B2" s="2" t="s">
        <v>0</v>
      </c>
      <c r="C2" s="43" t="s">
        <v>1</v>
      </c>
      <c r="D2" s="23" t="s">
        <v>307</v>
      </c>
      <c r="E2" s="23" t="s">
        <v>308</v>
      </c>
      <c r="F2" s="23" t="s">
        <v>145</v>
      </c>
      <c r="G2" s="48" t="s">
        <v>146</v>
      </c>
      <c r="H2" s="23" t="s">
        <v>147</v>
      </c>
      <c r="I2" s="44" t="s">
        <v>319</v>
      </c>
      <c r="J2" s="55" t="s">
        <v>182</v>
      </c>
    </row>
    <row r="3" spans="1:11" x14ac:dyDescent="0.2">
      <c r="A3" s="3" t="s">
        <v>53</v>
      </c>
      <c r="B3" s="3" t="str">
        <f>VLOOKUP(Table5[[#This Row],[Failure mode code]],'Table B.15 Failure Mode_Codes'!A:B,2,FALSE)</f>
        <v>Abnormal instrument reading</v>
      </c>
      <c r="C3" s="8" t="s">
        <v>52</v>
      </c>
      <c r="H3" s="18" t="s">
        <v>2</v>
      </c>
      <c r="J3" s="18" t="s">
        <v>2</v>
      </c>
    </row>
    <row r="4" spans="1:11" ht="24" x14ac:dyDescent="0.2">
      <c r="A4" s="3" t="s">
        <v>14</v>
      </c>
      <c r="B4" s="3" t="str">
        <f>VLOOKUP(Table5[[#This Row],[Failure mode code]],'Table B.15 Failure Mode_Codes'!A:B,2,FALSE)</f>
        <v>Breakdown</v>
      </c>
      <c r="C4" s="8" t="s">
        <v>191</v>
      </c>
      <c r="J4" s="18" t="s">
        <v>2</v>
      </c>
    </row>
    <row r="5" spans="1:11" x14ac:dyDescent="0.2">
      <c r="A5" s="3" t="s">
        <v>123</v>
      </c>
      <c r="B5" s="3" t="str">
        <f>VLOOKUP(Table5[[#This Row],[Failure mode code]],'Table B.15 Failure Mode_Codes'!A:B,2,FALSE)</f>
        <v>Delayed operation</v>
      </c>
      <c r="C5" s="8" t="s">
        <v>153</v>
      </c>
      <c r="H5" s="18" t="s">
        <v>2</v>
      </c>
      <c r="I5" s="18" t="s">
        <v>2</v>
      </c>
      <c r="J5" s="18" t="s">
        <v>2</v>
      </c>
    </row>
    <row r="6" spans="1:11" x14ac:dyDescent="0.2">
      <c r="A6" s="3" t="s">
        <v>29</v>
      </c>
      <c r="B6" s="3" t="str">
        <f>VLOOKUP(Table5[[#This Row],[Failure mode code]],'Table B.15 Failure Mode_Codes'!A:B,2,FALSE)</f>
        <v>External leakage - process medium</v>
      </c>
      <c r="C6" s="8" t="s">
        <v>28</v>
      </c>
      <c r="F6" s="18" t="s">
        <v>2</v>
      </c>
      <c r="H6" s="18" t="s">
        <v>2</v>
      </c>
    </row>
    <row r="7" spans="1:11" ht="24" x14ac:dyDescent="0.2">
      <c r="A7" s="3" t="s">
        <v>32</v>
      </c>
      <c r="B7" s="3" t="str">
        <f>VLOOKUP(Table5[[#This Row],[Failure mode code]],'Table B.15 Failure Mode_Codes'!A:B,2,FALSE)</f>
        <v>External leakage - utility medium</v>
      </c>
      <c r="C7" s="8" t="s">
        <v>200</v>
      </c>
      <c r="F7" s="18" t="s">
        <v>2</v>
      </c>
      <c r="H7" s="18" t="s">
        <v>2</v>
      </c>
      <c r="J7" s="18" t="s">
        <v>2</v>
      </c>
    </row>
    <row r="8" spans="1:11" x14ac:dyDescent="0.2">
      <c r="A8" s="3" t="s">
        <v>23</v>
      </c>
      <c r="B8" s="3" t="str">
        <f>VLOOKUP(Table5[[#This Row],[Failure mode code]],'Table B.15 Failure Mode_Codes'!A:B,2,FALSE)</f>
        <v>Erratic output</v>
      </c>
      <c r="C8" s="8" t="s">
        <v>22</v>
      </c>
      <c r="D8" s="18" t="s">
        <v>2</v>
      </c>
      <c r="E8" s="18" t="s">
        <v>2</v>
      </c>
      <c r="F8" s="18" t="s">
        <v>2</v>
      </c>
      <c r="G8" s="18" t="s">
        <v>2</v>
      </c>
    </row>
    <row r="9" spans="1:11" x14ac:dyDescent="0.2">
      <c r="A9" s="3" t="s">
        <v>139</v>
      </c>
      <c r="B9" s="3" t="str">
        <f>VLOOKUP(Table5[[#This Row],[Failure mode code]],'Table B.15 Failure Mode_Codes'!A:B,2,FALSE)</f>
        <v>Failure to close on demand</v>
      </c>
      <c r="C9" s="8" t="s">
        <v>152</v>
      </c>
      <c r="H9" s="18" t="s">
        <v>2</v>
      </c>
    </row>
    <row r="10" spans="1:11" x14ac:dyDescent="0.2">
      <c r="A10" s="3" t="s">
        <v>118</v>
      </c>
      <c r="B10" s="3" t="str">
        <f>VLOOKUP(Table5[[#This Row],[Failure mode code]],'Table B.15 Failure Mode_Codes'!A:B,2,FALSE)</f>
        <v>Failure to function on demand</v>
      </c>
      <c r="C10" s="8" t="s">
        <v>150</v>
      </c>
      <c r="D10" s="18" t="s">
        <v>2</v>
      </c>
      <c r="E10" s="18" t="s">
        <v>2</v>
      </c>
      <c r="F10" s="18" t="s">
        <v>2</v>
      </c>
      <c r="G10" s="18" t="s">
        <v>2</v>
      </c>
      <c r="J10" s="18" t="s">
        <v>2</v>
      </c>
    </row>
    <row r="11" spans="1:11" ht="24" x14ac:dyDescent="0.2">
      <c r="A11" s="3" t="s">
        <v>142</v>
      </c>
      <c r="B11" s="3" t="str">
        <f>VLOOKUP(Table5[[#This Row],[Failure mode code]],'Table B.15 Failure Mode_Codes'!A:B,2,FALSE)</f>
        <v>Failure to open on demand</v>
      </c>
      <c r="C11" s="8" t="s">
        <v>508</v>
      </c>
      <c r="H11" s="18" t="s">
        <v>2</v>
      </c>
      <c r="I11" s="18" t="s">
        <v>2</v>
      </c>
    </row>
    <row r="12" spans="1:11" x14ac:dyDescent="0.2">
      <c r="A12" s="3" t="s">
        <v>5</v>
      </c>
      <c r="B12" s="3" t="str">
        <f>VLOOKUP(Table5[[#This Row],[Failure mode code]],'Table B.15 Failure Mode_Codes'!A:B,2,FALSE)</f>
        <v>Failure to start on demand</v>
      </c>
      <c r="C12" s="8" t="s">
        <v>4</v>
      </c>
      <c r="J12" s="18" t="s">
        <v>2</v>
      </c>
    </row>
    <row r="13" spans="1:11" x14ac:dyDescent="0.2">
      <c r="A13" s="3" t="s">
        <v>17</v>
      </c>
      <c r="B13" s="3" t="str">
        <f>VLOOKUP(Table5[[#This Row],[Failure mode code]],'Table B.15 Failure Mode_Codes'!A:B,2,FALSE)</f>
        <v>High output</v>
      </c>
      <c r="C13" s="8" t="s">
        <v>16</v>
      </c>
      <c r="D13" s="18" t="s">
        <v>2</v>
      </c>
      <c r="E13" s="18" t="s">
        <v>2</v>
      </c>
      <c r="F13" s="18" t="s">
        <v>2</v>
      </c>
      <c r="G13" s="18" t="s">
        <v>2</v>
      </c>
      <c r="H13" s="18" t="s">
        <v>2</v>
      </c>
    </row>
    <row r="14" spans="1:11" x14ac:dyDescent="0.2">
      <c r="A14" s="3" t="s">
        <v>35</v>
      </c>
      <c r="B14" s="3" t="str">
        <f>VLOOKUP(Table5[[#This Row],[Failure mode code]],'Table B.15 Failure Mode_Codes'!A:B,2,FALSE)</f>
        <v>Internal leakage</v>
      </c>
      <c r="C14" s="8" t="s">
        <v>34</v>
      </c>
      <c r="H14" s="18" t="s">
        <v>2</v>
      </c>
      <c r="J14" s="18" t="s">
        <v>2</v>
      </c>
    </row>
    <row r="15" spans="1:11" x14ac:dyDescent="0.2">
      <c r="A15" s="3" t="s">
        <v>166</v>
      </c>
      <c r="B15" s="3" t="str">
        <f>VLOOKUP(Table5[[#This Row],[Failure mode code]],'Table B.15 Failure Mode_Codes'!A:B,2,FALSE)</f>
        <v>Leakage in closed position</v>
      </c>
      <c r="C15" s="8" t="s">
        <v>165</v>
      </c>
      <c r="H15" s="18" t="s">
        <v>2</v>
      </c>
      <c r="K15" s="18"/>
    </row>
    <row r="16" spans="1:11" x14ac:dyDescent="0.2">
      <c r="A16" s="3" t="s">
        <v>91</v>
      </c>
      <c r="B16" s="3" t="str">
        <f>VLOOKUP(Table5[[#This Row],[Failure mode code]],'Table B.15 Failure Mode_Codes'!A:B,2,FALSE)</f>
        <v>Load drop</v>
      </c>
      <c r="C16" s="8" t="s">
        <v>184</v>
      </c>
      <c r="J16" s="18" t="s">
        <v>2</v>
      </c>
      <c r="K16" s="18"/>
    </row>
    <row r="17" spans="1:11" x14ac:dyDescent="0.2">
      <c r="A17" s="3" t="s">
        <v>20</v>
      </c>
      <c r="B17" s="3" t="str">
        <f>VLOOKUP(Table5[[#This Row],[Failure mode code]],'Table B.15 Failure Mode_Codes'!A:B,2,FALSE)</f>
        <v>Low output</v>
      </c>
      <c r="C17" s="8" t="s">
        <v>19</v>
      </c>
      <c r="D17" s="18" t="s">
        <v>2</v>
      </c>
      <c r="E17" s="18" t="s">
        <v>2</v>
      </c>
      <c r="F17" s="18" t="s">
        <v>2</v>
      </c>
      <c r="G17" s="18" t="s">
        <v>2</v>
      </c>
      <c r="H17" s="18" t="s">
        <v>2</v>
      </c>
      <c r="J17" s="18" t="s">
        <v>2</v>
      </c>
      <c r="K17" s="18"/>
    </row>
    <row r="18" spans="1:11" x14ac:dyDescent="0.2">
      <c r="A18" s="3" t="s">
        <v>41</v>
      </c>
      <c r="B18" s="3" t="str">
        <f>VLOOKUP(Table5[[#This Row],[Failure mode code]],'Table B.15 Failure Mode_Codes'!A:B,2,FALSE)</f>
        <v>Noise</v>
      </c>
      <c r="C18" s="8" t="s">
        <v>185</v>
      </c>
      <c r="H18" s="18" t="s">
        <v>2</v>
      </c>
      <c r="J18" s="18" t="s">
        <v>2</v>
      </c>
      <c r="K18" s="18"/>
    </row>
    <row r="19" spans="1:11" x14ac:dyDescent="0.2">
      <c r="A19" s="3" t="s">
        <v>158</v>
      </c>
      <c r="B19" s="3" t="str">
        <f>VLOOKUP(Table5[[#This Row],[Failure mode code]],'Table B.15 Failure Mode_Codes'!A:B,2,FALSE)</f>
        <v>No output</v>
      </c>
      <c r="C19" s="8" t="s">
        <v>157</v>
      </c>
      <c r="D19" s="18" t="s">
        <v>2</v>
      </c>
      <c r="E19" s="18" t="s">
        <v>2</v>
      </c>
      <c r="F19" s="18" t="s">
        <v>2</v>
      </c>
      <c r="K19" s="18"/>
    </row>
    <row r="20" spans="1:11" x14ac:dyDescent="0.2">
      <c r="A20" s="3" t="s">
        <v>44</v>
      </c>
      <c r="B20" s="3" t="str">
        <f>VLOOKUP(Table5[[#This Row],[Failure mode code]],'Table B.15 Failure Mode_Codes'!A:B,2,FALSE)</f>
        <v>Overheating</v>
      </c>
      <c r="C20" s="8" t="s">
        <v>186</v>
      </c>
      <c r="J20" s="18" t="s">
        <v>2</v>
      </c>
      <c r="K20" s="18"/>
    </row>
    <row r="21" spans="1:11" x14ac:dyDescent="0.2">
      <c r="A21" s="3" t="s">
        <v>62</v>
      </c>
      <c r="B21" s="3" t="str">
        <f>VLOOKUP(Table5[[#This Row],[Failure mode code]],'Table B.15 Failure Mode_Codes'!A:B,2,FALSE)</f>
        <v>Other</v>
      </c>
      <c r="C21" s="8" t="s">
        <v>61</v>
      </c>
      <c r="D21" s="18" t="s">
        <v>2</v>
      </c>
      <c r="E21" s="18" t="s">
        <v>2</v>
      </c>
      <c r="F21" s="18" t="s">
        <v>2</v>
      </c>
      <c r="H21" s="18" t="s">
        <v>2</v>
      </c>
      <c r="I21" s="18" t="s">
        <v>2</v>
      </c>
      <c r="J21" s="18" t="s">
        <v>2</v>
      </c>
      <c r="K21" s="18"/>
    </row>
    <row r="22" spans="1:11" x14ac:dyDescent="0.2">
      <c r="A22" s="3" t="s">
        <v>47</v>
      </c>
      <c r="B22" s="3" t="str">
        <f>VLOOKUP(Table5[[#This Row],[Failure mode code]],'Table B.15 Failure Mode_Codes'!A:B,2,FALSE)</f>
        <v>Plugged / Choked</v>
      </c>
      <c r="C22" s="8" t="s">
        <v>163</v>
      </c>
      <c r="H22" s="18" t="s">
        <v>2</v>
      </c>
      <c r="I22" s="18" t="s">
        <v>2</v>
      </c>
      <c r="K22" s="18"/>
    </row>
    <row r="23" spans="1:11" x14ac:dyDescent="0.2">
      <c r="A23" s="3" t="s">
        <v>177</v>
      </c>
      <c r="B23" s="3" t="str">
        <f>VLOOKUP(Table5[[#This Row],[Failure mode code]],'Table B.15 Failure Mode_Codes'!A:B,2,FALSE)</f>
        <v>Insufficient power</v>
      </c>
      <c r="C23" s="8" t="s">
        <v>176</v>
      </c>
      <c r="J23" s="18" t="s">
        <v>2</v>
      </c>
      <c r="K23" s="18"/>
    </row>
    <row r="24" spans="1:11" x14ac:dyDescent="0.2">
      <c r="A24" s="3" t="s">
        <v>100</v>
      </c>
      <c r="B24" s="3" t="str">
        <f>VLOOKUP(Table5[[#This Row],[Failure mode code]],'Table B.15 Failure Mode_Codes'!A:B,2,FALSE)</f>
        <v>Power/signal transmission failure</v>
      </c>
      <c r="C24" s="8" t="s">
        <v>99</v>
      </c>
      <c r="J24" s="18" t="s">
        <v>2</v>
      </c>
      <c r="K24" s="18"/>
    </row>
    <row r="25" spans="1:11" x14ac:dyDescent="0.2">
      <c r="A25" s="3" t="s">
        <v>59</v>
      </c>
      <c r="B25" s="3" t="str">
        <f>VLOOKUP(Table5[[#This Row],[Failure mode code]],'Table B.15 Failure Mode_Codes'!A:B,2,FALSE)</f>
        <v>Minor in-service problems</v>
      </c>
      <c r="C25" s="8" t="s">
        <v>58</v>
      </c>
      <c r="D25" s="18" t="s">
        <v>2</v>
      </c>
      <c r="F25" s="18" t="s">
        <v>2</v>
      </c>
      <c r="G25" s="18" t="s">
        <v>2</v>
      </c>
      <c r="H25" s="18" t="s">
        <v>2</v>
      </c>
      <c r="I25" s="18" t="s">
        <v>2</v>
      </c>
      <c r="J25" s="18" t="s">
        <v>2</v>
      </c>
      <c r="K25" s="18"/>
    </row>
    <row r="26" spans="1:11" x14ac:dyDescent="0.2">
      <c r="A26" s="3" t="s">
        <v>160</v>
      </c>
      <c r="B26" s="3" t="str">
        <f>VLOOKUP(Table5[[#This Row],[Failure mode code]],'Table B.15 Failure Mode_Codes'!A:B,2,FALSE)</f>
        <v>Spurious high alarm level</v>
      </c>
      <c r="C26" s="8" t="s">
        <v>547</v>
      </c>
      <c r="D26" s="18" t="s">
        <v>2</v>
      </c>
      <c r="E26" s="18" t="s">
        <v>2</v>
      </c>
      <c r="K26" s="18"/>
    </row>
    <row r="27" spans="1:11" x14ac:dyDescent="0.2">
      <c r="A27" s="3" t="s">
        <v>162</v>
      </c>
      <c r="B27" s="3" t="str">
        <f>VLOOKUP(Table5[[#This Row],[Failure mode code]],'Table B.15 Failure Mode_Codes'!A:B,2,FALSE)</f>
        <v>Spurious low alarm level</v>
      </c>
      <c r="C27" s="8" t="s">
        <v>548</v>
      </c>
      <c r="D27" s="18" t="s">
        <v>2</v>
      </c>
      <c r="E27" s="18" t="s">
        <v>2</v>
      </c>
      <c r="K27" s="18"/>
    </row>
    <row r="28" spans="1:11" x14ac:dyDescent="0.2">
      <c r="A28" s="3" t="s">
        <v>103</v>
      </c>
      <c r="B28" s="3" t="str">
        <f>VLOOKUP(Table5[[#This Row],[Failure mode code]],'Table B.15 Failure Mode_Codes'!A:B,2,FALSE)</f>
        <v>Slippage</v>
      </c>
      <c r="C28" s="8" t="s">
        <v>102</v>
      </c>
      <c r="J28" s="18" t="s">
        <v>2</v>
      </c>
      <c r="K28" s="18"/>
    </row>
    <row r="29" spans="1:11" x14ac:dyDescent="0.2">
      <c r="A29" s="3" t="s">
        <v>106</v>
      </c>
      <c r="B29" s="3" t="str">
        <f>VLOOKUP(Table5[[#This Row],[Failure mode code]],'Table B.15 Failure Mode_Codes'!A:B,2,FALSE)</f>
        <v>Spurious operation</v>
      </c>
      <c r="C29" s="8" t="s">
        <v>154</v>
      </c>
      <c r="D29" s="18" t="s">
        <v>2</v>
      </c>
      <c r="E29" s="18" t="s">
        <v>2</v>
      </c>
      <c r="F29" s="18" t="s">
        <v>2</v>
      </c>
      <c r="G29" s="18" t="s">
        <v>2</v>
      </c>
      <c r="H29" s="18" t="s">
        <v>2</v>
      </c>
      <c r="K29" s="18"/>
    </row>
    <row r="30" spans="1:11" x14ac:dyDescent="0.2">
      <c r="A30" s="3" t="s">
        <v>106</v>
      </c>
      <c r="B30" s="3" t="str">
        <f>VLOOKUP(Table5[[#This Row],[Failure mode code]],'Table B.15 Failure Mode_Codes'!A:B,2,FALSE)</f>
        <v>Spurious operation</v>
      </c>
      <c r="C30" s="8" t="s">
        <v>435</v>
      </c>
      <c r="I30" s="18" t="s">
        <v>2</v>
      </c>
      <c r="K30" s="18"/>
    </row>
    <row r="31" spans="1:11" ht="36" x14ac:dyDescent="0.2">
      <c r="A31" s="3" t="s">
        <v>106</v>
      </c>
      <c r="B31" s="3" t="str">
        <f>VLOOKUP(Table5[[#This Row],[Failure mode code]],'Table B.15 Failure Mode_Codes'!A:B,2,FALSE)</f>
        <v>Spurious operation</v>
      </c>
      <c r="C31" s="8" t="s">
        <v>522</v>
      </c>
      <c r="J31" s="18" t="s">
        <v>2</v>
      </c>
      <c r="K31" s="18"/>
    </row>
    <row r="32" spans="1:11" ht="24" x14ac:dyDescent="0.2">
      <c r="A32" s="3" t="s">
        <v>56</v>
      </c>
      <c r="B32" s="3" t="str">
        <f>VLOOKUP(Table5[[#This Row],[Failure mode code]],'Table B.15 Failure Mode_Codes'!A:B,2,FALSE)</f>
        <v>Structural deficiency</v>
      </c>
      <c r="C32" s="8" t="s">
        <v>523</v>
      </c>
      <c r="H32" s="18" t="s">
        <v>2</v>
      </c>
      <c r="I32" s="18" t="s">
        <v>2</v>
      </c>
      <c r="J32" s="18" t="s">
        <v>2</v>
      </c>
      <c r="K32" s="18"/>
    </row>
    <row r="33" spans="1:11" x14ac:dyDescent="0.2">
      <c r="A33" s="3" t="s">
        <v>8</v>
      </c>
      <c r="B33" s="3" t="str">
        <f>VLOOKUP(Table5[[#This Row],[Failure mode code]],'Table B.15 Failure Mode_Codes'!A:B,2,FALSE)</f>
        <v>Failure to stop on demand</v>
      </c>
      <c r="C33" s="8" t="s">
        <v>7</v>
      </c>
      <c r="J33" s="18" t="s">
        <v>2</v>
      </c>
      <c r="K33" s="18"/>
    </row>
    <row r="34" spans="1:11" x14ac:dyDescent="0.2">
      <c r="A34" s="3" t="s">
        <v>65</v>
      </c>
      <c r="B34" s="3" t="str">
        <f>VLOOKUP(Table5[[#This Row],[Failure mode code]],'Table B.15 Failure Mode_Codes'!A:B,2,FALSE)</f>
        <v>Unknown</v>
      </c>
      <c r="C34" s="8" t="s">
        <v>64</v>
      </c>
      <c r="D34" s="18" t="s">
        <v>2</v>
      </c>
      <c r="E34" s="18" t="s">
        <v>2</v>
      </c>
      <c r="F34" s="18" t="s">
        <v>2</v>
      </c>
      <c r="G34" s="18" t="s">
        <v>2</v>
      </c>
      <c r="H34" s="18" t="s">
        <v>2</v>
      </c>
      <c r="J34" s="18" t="s">
        <v>2</v>
      </c>
      <c r="K34" s="18"/>
    </row>
    <row r="35" spans="1:11" x14ac:dyDescent="0.2">
      <c r="A35" s="3" t="s">
        <v>11</v>
      </c>
      <c r="B35" s="3" t="str">
        <f>VLOOKUP(Table5[[#This Row],[Failure mode code]],'Table B.15 Failure Mode_Codes'!A:B,2,FALSE)</f>
        <v>Spurious stop</v>
      </c>
      <c r="C35" s="8" t="s">
        <v>10</v>
      </c>
      <c r="J35" s="18" t="s">
        <v>2</v>
      </c>
      <c r="K35" s="18"/>
    </row>
    <row r="36" spans="1:11" x14ac:dyDescent="0.2">
      <c r="A36" s="3" t="s">
        <v>38</v>
      </c>
      <c r="B36" s="3" t="str">
        <f>VLOOKUP(Table5[[#This Row],[Failure mode code]],'Table B.15 Failure Mode_Codes'!A:B,2,FALSE)</f>
        <v>Vibration</v>
      </c>
      <c r="C36" s="8" t="s">
        <v>188</v>
      </c>
      <c r="H36" s="18" t="s">
        <v>2</v>
      </c>
      <c r="J36" s="18" t="s">
        <v>2</v>
      </c>
      <c r="K36" s="18"/>
    </row>
    <row r="37" spans="1:11" ht="24" x14ac:dyDescent="0.2">
      <c r="A37" s="3" t="s">
        <v>156</v>
      </c>
      <c r="B37" s="3" t="str">
        <f>VLOOKUP(Table5[[#This Row],[Failure mode code]],'Table B.15 Failure Mode_Codes'!A:B,2,FALSE)</f>
        <v>Very low output</v>
      </c>
      <c r="C37" s="8" t="s">
        <v>509</v>
      </c>
      <c r="E37" s="18" t="s">
        <v>2</v>
      </c>
      <c r="K37" s="1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1"/>
  <sheetViews>
    <sheetView showGridLines="0" zoomScaleNormal="100" workbookViewId="0">
      <pane ySplit="2" topLeftCell="A3" activePane="bottomLeft" state="frozen"/>
      <selection pane="bottomLeft" activeCell="C29" sqref="C29"/>
    </sheetView>
  </sheetViews>
  <sheetFormatPr defaultColWidth="9.140625" defaultRowHeight="12" x14ac:dyDescent="0.2"/>
  <cols>
    <col min="1" max="1" width="18.28515625" style="8" customWidth="1"/>
    <col min="2" max="2" width="27.42578125" style="8" bestFit="1" customWidth="1"/>
    <col min="3" max="3" width="45.5703125" style="8" customWidth="1"/>
    <col min="4" max="4" width="12" style="18" customWidth="1"/>
    <col min="5" max="5" width="17.42578125" style="18" customWidth="1"/>
    <col min="6" max="6" width="10.85546875" style="18" customWidth="1"/>
    <col min="7" max="7" width="10.7109375" style="18" customWidth="1"/>
    <col min="8" max="8" width="15.140625" style="18" customWidth="1"/>
    <col min="9" max="9" width="11.85546875" style="18" customWidth="1"/>
    <col min="10" max="10" width="12.5703125" style="18" customWidth="1"/>
    <col min="11" max="16384" width="9.140625" style="3"/>
  </cols>
  <sheetData>
    <row r="1" spans="1:10" x14ac:dyDescent="0.2">
      <c r="C1" s="71" t="s">
        <v>544</v>
      </c>
      <c r="D1" s="47" t="str">
        <f>VLOOKUP(D2,'Table A.4 and EquipSubD'!$C:$F,4,FALSE)</f>
        <v>CS</v>
      </c>
      <c r="E1" s="47" t="str">
        <f>VLOOKUP(E2,'Table A.4 and EquipSubD'!$C:$F,4,FALSE)</f>
        <v>XT</v>
      </c>
      <c r="F1" s="47" t="str">
        <f>VLOOKUP(F2,'Table A.4 and EquipSubD'!$C:$F,4,FALSE)</f>
        <v>SP</v>
      </c>
      <c r="G1" s="47" t="str">
        <f>VLOOKUP(G2,'Table A.4 and EquipSubD'!$C:$F,4,FALSE)</f>
        <v>PR</v>
      </c>
      <c r="H1" s="47" t="str">
        <f>VLOOKUP(H2,'Table A.4 and EquipSubD'!$C:$F,4,FALSE)</f>
        <v>EP</v>
      </c>
      <c r="I1" s="47" t="str">
        <f>VLOOKUP(I2,'Table A.4 and EquipSubD'!$C:$F,4,FALSE)</f>
        <v>SV</v>
      </c>
      <c r="J1" s="47" t="str">
        <f>VLOOKUP(J2,'Table A.4 and EquipSubD'!$C:$F,4,FALSE)</f>
        <v>SL</v>
      </c>
    </row>
    <row r="2" spans="1:10" s="2" customFormat="1" ht="37.700000000000003" customHeight="1" x14ac:dyDescent="0.2">
      <c r="A2" s="11" t="s">
        <v>501</v>
      </c>
      <c r="B2" s="9" t="s">
        <v>0</v>
      </c>
      <c r="C2" s="9" t="s">
        <v>1</v>
      </c>
      <c r="D2" s="52" t="s">
        <v>478</v>
      </c>
      <c r="E2" s="52" t="s">
        <v>545</v>
      </c>
      <c r="F2" s="52" t="s">
        <v>167</v>
      </c>
      <c r="G2" s="52" t="s">
        <v>168</v>
      </c>
      <c r="H2" s="53" t="s">
        <v>194</v>
      </c>
      <c r="I2" s="53" t="s">
        <v>480</v>
      </c>
      <c r="J2" s="53" t="s">
        <v>202</v>
      </c>
    </row>
    <row r="3" spans="1:10" x14ac:dyDescent="0.2">
      <c r="A3" s="41" t="s">
        <v>53</v>
      </c>
      <c r="B3" s="41" t="str">
        <f>VLOOKUP(Table6[[#This Row],[Failure mode code]],'Table B.15 Failure Mode_Codes'!A:B,2,FALSE)</f>
        <v>Abnormal instrument reading</v>
      </c>
      <c r="C3" s="41" t="s">
        <v>52</v>
      </c>
      <c r="D3" s="54" t="s">
        <v>2</v>
      </c>
      <c r="E3" s="54"/>
      <c r="F3" s="54" t="s">
        <v>2</v>
      </c>
      <c r="G3" s="54"/>
      <c r="H3" s="54" t="s">
        <v>2</v>
      </c>
      <c r="I3" s="54" t="s">
        <v>2</v>
      </c>
      <c r="J3" s="54" t="s">
        <v>2</v>
      </c>
    </row>
    <row r="4" spans="1:10" ht="24" x14ac:dyDescent="0.2">
      <c r="A4" s="41" t="s">
        <v>14</v>
      </c>
      <c r="B4" s="41" t="str">
        <f>VLOOKUP(Table6[[#This Row],[Failure mode code]],'Table B.15 Failure Mode_Codes'!A:B,2,FALSE)</f>
        <v>Breakdown</v>
      </c>
      <c r="C4" s="41" t="s">
        <v>191</v>
      </c>
      <c r="D4" s="54"/>
      <c r="E4" s="54"/>
      <c r="F4" s="54"/>
      <c r="G4" s="54"/>
      <c r="H4" s="54" t="s">
        <v>2</v>
      </c>
      <c r="I4" s="54"/>
      <c r="J4" s="54"/>
    </row>
    <row r="5" spans="1:10" ht="24" x14ac:dyDescent="0.2">
      <c r="A5" s="41" t="s">
        <v>433</v>
      </c>
      <c r="B5" s="41" t="str">
        <f>VLOOKUP(Table6[[#This Row],[Failure mode code]],'Table B.15 Failure Mode_Codes'!A:B,2,FALSE)</f>
        <v>Control / Signal failure</v>
      </c>
      <c r="C5" s="41" t="s">
        <v>510</v>
      </c>
      <c r="D5" s="54" t="s">
        <v>2</v>
      </c>
      <c r="E5" s="54"/>
      <c r="F5" s="54"/>
      <c r="G5" s="54"/>
      <c r="H5" s="54" t="s">
        <v>2</v>
      </c>
      <c r="I5" s="54"/>
      <c r="J5" s="54"/>
    </row>
    <row r="6" spans="1:10" x14ac:dyDescent="0.2">
      <c r="A6" s="41" t="s">
        <v>123</v>
      </c>
      <c r="B6" s="41" t="str">
        <f>VLOOKUP(Table6[[#This Row],[Failure mode code]],'Table B.15 Failure Mode_Codes'!A:B,2,FALSE)</f>
        <v>Delayed operation</v>
      </c>
      <c r="C6" s="41" t="s">
        <v>153</v>
      </c>
      <c r="D6" s="54"/>
      <c r="E6" s="54" t="s">
        <v>2</v>
      </c>
      <c r="F6" s="54"/>
      <c r="G6" s="54" t="s">
        <v>2</v>
      </c>
      <c r="H6" s="54"/>
      <c r="I6" s="54"/>
      <c r="J6" s="54" t="s">
        <v>2</v>
      </c>
    </row>
    <row r="7" spans="1:10" x14ac:dyDescent="0.2">
      <c r="A7" s="41" t="s">
        <v>29</v>
      </c>
      <c r="B7" s="41" t="str">
        <f>VLOOKUP(Table6[[#This Row],[Failure mode code]],'Table B.15 Failure Mode_Codes'!A:B,2,FALSE)</f>
        <v>External leakage - process medium</v>
      </c>
      <c r="C7" s="41" t="s">
        <v>28</v>
      </c>
      <c r="D7" s="54" t="s">
        <v>2</v>
      </c>
      <c r="E7" s="54" t="s">
        <v>2</v>
      </c>
      <c r="F7" s="54" t="s">
        <v>2</v>
      </c>
      <c r="G7" s="54" t="s">
        <v>2</v>
      </c>
      <c r="H7" s="54"/>
      <c r="I7" s="54" t="s">
        <v>2</v>
      </c>
      <c r="J7" s="54" t="s">
        <v>2</v>
      </c>
    </row>
    <row r="8" spans="1:10" x14ac:dyDescent="0.2">
      <c r="A8" s="41" t="s">
        <v>32</v>
      </c>
      <c r="B8" s="41" t="str">
        <f>VLOOKUP(Table6[[#This Row],[Failure mode code]],'Table B.15 Failure Mode_Codes'!A:B,2,FALSE)</f>
        <v>External leakage - utility medium</v>
      </c>
      <c r="C8" s="41" t="s">
        <v>200</v>
      </c>
      <c r="D8" s="54" t="s">
        <v>2</v>
      </c>
      <c r="E8" s="54" t="s">
        <v>2</v>
      </c>
      <c r="F8" s="54" t="s">
        <v>2</v>
      </c>
      <c r="G8" s="54" t="s">
        <v>2</v>
      </c>
      <c r="H8" s="54" t="s">
        <v>2</v>
      </c>
      <c r="I8" s="54" t="s">
        <v>2</v>
      </c>
      <c r="J8" s="54" t="s">
        <v>2</v>
      </c>
    </row>
    <row r="9" spans="1:10" x14ac:dyDescent="0.2">
      <c r="A9" s="41" t="s">
        <v>78</v>
      </c>
      <c r="B9" s="41" t="str">
        <f>VLOOKUP(Table6[[#This Row],[Failure mode code]],'Table B.15 Failure Mode_Codes'!A:B,2,FALSE)</f>
        <v>Failure to connect</v>
      </c>
      <c r="C9" s="41" t="s">
        <v>511</v>
      </c>
      <c r="D9" s="54"/>
      <c r="E9" s="54" t="s">
        <v>2</v>
      </c>
      <c r="F9" s="54" t="s">
        <v>2</v>
      </c>
      <c r="G9" s="54"/>
      <c r="H9" s="54" t="s">
        <v>2</v>
      </c>
      <c r="I9" s="54" t="s">
        <v>2</v>
      </c>
      <c r="J9" s="54"/>
    </row>
    <row r="10" spans="1:10" x14ac:dyDescent="0.2">
      <c r="A10" s="41" t="s">
        <v>139</v>
      </c>
      <c r="B10" s="41" t="str">
        <f>VLOOKUP(Table6[[#This Row],[Failure mode code]],'Table B.15 Failure Mode_Codes'!A:B,2,FALSE)</f>
        <v>Failure to close on demand</v>
      </c>
      <c r="C10" s="41" t="s">
        <v>170</v>
      </c>
      <c r="D10" s="54"/>
      <c r="E10" s="54" t="s">
        <v>2</v>
      </c>
      <c r="F10" s="54"/>
      <c r="G10" s="54"/>
      <c r="H10" s="54"/>
      <c r="I10" s="54"/>
      <c r="J10" s="54" t="s">
        <v>2</v>
      </c>
    </row>
    <row r="11" spans="1:10" x14ac:dyDescent="0.2">
      <c r="A11" s="41" t="s">
        <v>140</v>
      </c>
      <c r="B11" s="41" t="str">
        <f>VLOOKUP(Table6[[#This Row],[Failure mode code]],'Table B.15 Failure Mode_Codes'!A:B,2,FALSE)</f>
        <v>Failure to disconnect</v>
      </c>
      <c r="C11" s="41" t="s">
        <v>512</v>
      </c>
      <c r="D11" s="54"/>
      <c r="E11" s="54" t="s">
        <v>2</v>
      </c>
      <c r="F11" s="54" t="s">
        <v>2</v>
      </c>
      <c r="G11" s="54"/>
      <c r="H11" s="54" t="s">
        <v>2</v>
      </c>
      <c r="I11" s="54" t="s">
        <v>2</v>
      </c>
      <c r="J11" s="54"/>
    </row>
    <row r="12" spans="1:10" x14ac:dyDescent="0.2">
      <c r="A12" s="41" t="s">
        <v>118</v>
      </c>
      <c r="B12" s="41" t="str">
        <f>VLOOKUP(Table6[[#This Row],[Failure mode code]],'Table B.15 Failure Mode_Codes'!A:B,2,FALSE)</f>
        <v>Failure to function on demand</v>
      </c>
      <c r="C12" s="41" t="s">
        <v>150</v>
      </c>
      <c r="D12" s="54" t="s">
        <v>2</v>
      </c>
      <c r="E12" s="54"/>
      <c r="F12" s="54" t="s">
        <v>2</v>
      </c>
      <c r="G12" s="54"/>
      <c r="H12" s="54"/>
      <c r="I12" s="54"/>
      <c r="J12" s="54" t="s">
        <v>2</v>
      </c>
    </row>
    <row r="13" spans="1:10" ht="25.5" customHeight="1" x14ac:dyDescent="0.2">
      <c r="A13" s="41" t="s">
        <v>171</v>
      </c>
      <c r="B13" s="41" t="str">
        <f>VLOOKUP(Table6[[#This Row],[Failure mode code]],'Table B.15 Failure Mode_Codes'!A:B,2,FALSE)</f>
        <v>Failure to lock/unlock</v>
      </c>
      <c r="C13" s="41" t="s">
        <v>524</v>
      </c>
      <c r="D13" s="54" t="s">
        <v>2</v>
      </c>
      <c r="E13" s="54" t="s">
        <v>2</v>
      </c>
      <c r="F13" s="54"/>
      <c r="G13" s="54"/>
      <c r="H13" s="54"/>
      <c r="I13" s="54"/>
      <c r="J13" s="54" t="s">
        <v>2</v>
      </c>
    </row>
    <row r="14" spans="1:10" x14ac:dyDescent="0.2">
      <c r="A14" s="41" t="s">
        <v>142</v>
      </c>
      <c r="B14" s="41" t="str">
        <f>VLOOKUP(Table6[[#This Row],[Failure mode code]],'Table B.15 Failure Mode_Codes'!A:B,2,FALSE)</f>
        <v>Failure to open on demand</v>
      </c>
      <c r="C14" s="41" t="s">
        <v>169</v>
      </c>
      <c r="D14" s="54"/>
      <c r="E14" s="54" t="s">
        <v>2</v>
      </c>
      <c r="F14" s="54"/>
      <c r="G14" s="54"/>
      <c r="H14" s="54"/>
      <c r="I14" s="54"/>
      <c r="J14" s="54" t="s">
        <v>2</v>
      </c>
    </row>
    <row r="15" spans="1:10" x14ac:dyDescent="0.2">
      <c r="A15" s="41" t="s">
        <v>17</v>
      </c>
      <c r="B15" s="41" t="str">
        <f>VLOOKUP(Table6[[#This Row],[Failure mode code]],'Table B.15 Failure Mode_Codes'!A:B,2,FALSE)</f>
        <v>High output</v>
      </c>
      <c r="C15" s="41" t="s">
        <v>16</v>
      </c>
      <c r="D15" s="54"/>
      <c r="E15" s="54"/>
      <c r="F15" s="54" t="s">
        <v>2</v>
      </c>
      <c r="G15" s="54"/>
      <c r="H15" s="54"/>
      <c r="I15" s="54"/>
      <c r="J15" s="54"/>
    </row>
    <row r="16" spans="1:10" x14ac:dyDescent="0.2">
      <c r="A16" s="41" t="s">
        <v>207</v>
      </c>
      <c r="B16" s="41" t="str">
        <f>VLOOKUP(Table6[[#This Row],[Failure mode code]],'Table B.15 Failure Mode_Codes'!A:B,2,FALSE)</f>
        <v>Heating failure</v>
      </c>
      <c r="C16" s="41" t="s">
        <v>206</v>
      </c>
      <c r="D16" s="54"/>
      <c r="E16" s="54"/>
      <c r="F16" s="54"/>
      <c r="G16" s="54"/>
      <c r="H16" s="54"/>
      <c r="I16" s="54"/>
      <c r="J16" s="54" t="s">
        <v>2</v>
      </c>
    </row>
    <row r="17" spans="1:10" ht="36" x14ac:dyDescent="0.2">
      <c r="A17" s="41" t="s">
        <v>75</v>
      </c>
      <c r="B17" s="41" t="str">
        <f>VLOOKUP(Table6[[#This Row],[Failure mode code]],'Table B.15 Failure Mode_Codes'!A:B,2,FALSE)</f>
        <v>Insufficient heat transfer</v>
      </c>
      <c r="C17" s="41" t="s">
        <v>513</v>
      </c>
      <c r="D17" s="54"/>
      <c r="E17" s="54"/>
      <c r="F17" s="54"/>
      <c r="G17" s="54"/>
      <c r="H17" s="54" t="s">
        <v>2</v>
      </c>
      <c r="I17" s="54" t="s">
        <v>2</v>
      </c>
      <c r="J17" s="54"/>
    </row>
    <row r="18" spans="1:10" ht="15" customHeight="1" x14ac:dyDescent="0.2">
      <c r="A18" s="41" t="s">
        <v>197</v>
      </c>
      <c r="B18" s="41" t="str">
        <f>VLOOKUP(Table6[[#This Row],[Failure mode code]],'Table B.15 Failure Mode_Codes'!A:B,2,FALSE)</f>
        <v>Internal leakage - process medium</v>
      </c>
      <c r="C18" s="41" t="s">
        <v>499</v>
      </c>
      <c r="D18" s="54"/>
      <c r="E18" s="54"/>
      <c r="F18" s="54"/>
      <c r="G18" s="54"/>
      <c r="H18" s="54"/>
      <c r="I18" s="54" t="s">
        <v>2</v>
      </c>
      <c r="J18" s="54"/>
    </row>
    <row r="19" spans="1:10" x14ac:dyDescent="0.2">
      <c r="A19" s="41" t="s">
        <v>193</v>
      </c>
      <c r="B19" s="41" t="str">
        <f>VLOOKUP(Table6[[#This Row],[Failure mode code]],'Table B.15 Failure Mode_Codes'!A:B,2,FALSE)</f>
        <v>Internal leakage - utility medium</v>
      </c>
      <c r="C19" s="41" t="s">
        <v>223</v>
      </c>
      <c r="D19" s="54" t="s">
        <v>2</v>
      </c>
      <c r="E19" s="54" t="s">
        <v>2</v>
      </c>
      <c r="F19" s="54" t="s">
        <v>2</v>
      </c>
      <c r="G19" s="54" t="s">
        <v>2</v>
      </c>
      <c r="H19" s="54" t="s">
        <v>2</v>
      </c>
      <c r="I19" s="54" t="s">
        <v>2</v>
      </c>
      <c r="J19" s="54" t="s">
        <v>2</v>
      </c>
    </row>
    <row r="20" spans="1:10" x14ac:dyDescent="0.2">
      <c r="A20" s="41" t="s">
        <v>166</v>
      </c>
      <c r="B20" s="41" t="str">
        <f>VLOOKUP(Table6[[#This Row],[Failure mode code]],'Table B.15 Failure Mode_Codes'!A:B,2,FALSE)</f>
        <v>Leakage in closed position</v>
      </c>
      <c r="C20" s="41" t="s">
        <v>165</v>
      </c>
      <c r="D20" s="54"/>
      <c r="E20" s="54" t="s">
        <v>2</v>
      </c>
      <c r="F20" s="54"/>
      <c r="G20" s="54" t="s">
        <v>2</v>
      </c>
      <c r="H20" s="54"/>
      <c r="I20" s="54"/>
      <c r="J20" s="54" t="s">
        <v>2</v>
      </c>
    </row>
    <row r="21" spans="1:10" ht="24" x14ac:dyDescent="0.2">
      <c r="A21" s="41" t="s">
        <v>20</v>
      </c>
      <c r="B21" s="41" t="str">
        <f>VLOOKUP(Table6[[#This Row],[Failure mode code]],'Table B.15 Failure Mode_Codes'!A:B,2,FALSE)</f>
        <v>Low output</v>
      </c>
      <c r="C21" s="41" t="s">
        <v>189</v>
      </c>
      <c r="D21" s="54" t="s">
        <v>2</v>
      </c>
      <c r="E21" s="54"/>
      <c r="F21" s="54" t="s">
        <v>2</v>
      </c>
      <c r="G21" s="54"/>
      <c r="H21" s="54" t="s">
        <v>2</v>
      </c>
      <c r="I21" s="54"/>
      <c r="J21" s="54"/>
    </row>
    <row r="22" spans="1:10" x14ac:dyDescent="0.2">
      <c r="A22" s="41" t="s">
        <v>62</v>
      </c>
      <c r="B22" s="41" t="str">
        <f>VLOOKUP(Table6[[#This Row],[Failure mode code]],'Table B.15 Failure Mode_Codes'!A:B,2,FALSE)</f>
        <v>Other</v>
      </c>
      <c r="C22" s="41" t="s">
        <v>61</v>
      </c>
      <c r="D22" s="54" t="s">
        <v>2</v>
      </c>
      <c r="E22" s="54" t="s">
        <v>2</v>
      </c>
      <c r="F22" s="54" t="s">
        <v>2</v>
      </c>
      <c r="G22" s="54" t="s">
        <v>2</v>
      </c>
      <c r="H22" s="54" t="s">
        <v>2</v>
      </c>
      <c r="I22" s="54" t="s">
        <v>2</v>
      </c>
      <c r="J22" s="54" t="s">
        <v>2</v>
      </c>
    </row>
    <row r="23" spans="1:10" x14ac:dyDescent="0.2">
      <c r="A23" s="41" t="s">
        <v>50</v>
      </c>
      <c r="B23" s="41" t="str">
        <f>VLOOKUP(Table6[[#This Row],[Failure mode code]],'Table B.15 Failure Mode_Codes'!A:B,2,FALSE)</f>
        <v>Parameter deviation</v>
      </c>
      <c r="C23" s="41" t="s">
        <v>49</v>
      </c>
      <c r="D23" s="54"/>
      <c r="E23" s="54"/>
      <c r="F23" s="54"/>
      <c r="G23" s="54"/>
      <c r="H23" s="54"/>
      <c r="I23" s="54" t="s">
        <v>2</v>
      </c>
      <c r="J23" s="54"/>
    </row>
    <row r="24" spans="1:10" x14ac:dyDescent="0.2">
      <c r="A24" s="41" t="s">
        <v>47</v>
      </c>
      <c r="B24" s="41" t="str">
        <f>VLOOKUP(Table6[[#This Row],[Failure mode code]],'Table B.15 Failure Mode_Codes'!A:B,2,FALSE)</f>
        <v>Plugged / Choked</v>
      </c>
      <c r="C24" s="41" t="s">
        <v>163</v>
      </c>
      <c r="D24" s="54"/>
      <c r="E24" s="54" t="s">
        <v>2</v>
      </c>
      <c r="F24" s="54"/>
      <c r="G24" s="54" t="s">
        <v>2</v>
      </c>
      <c r="H24" s="54"/>
      <c r="I24" s="54" t="s">
        <v>2</v>
      </c>
      <c r="J24" s="54" t="s">
        <v>2</v>
      </c>
    </row>
    <row r="25" spans="1:10" x14ac:dyDescent="0.2">
      <c r="A25" s="41" t="s">
        <v>177</v>
      </c>
      <c r="B25" s="41" t="str">
        <f>VLOOKUP(Table6[[#This Row],[Failure mode code]],'Table B.15 Failure Mode_Codes'!A:B,2,FALSE)</f>
        <v>Insufficient power</v>
      </c>
      <c r="C25" s="41" t="s">
        <v>176</v>
      </c>
      <c r="D25" s="54" t="s">
        <v>2</v>
      </c>
      <c r="E25" s="54" t="s">
        <v>2</v>
      </c>
      <c r="F25" s="54"/>
      <c r="G25" s="54"/>
      <c r="H25" s="54" t="s">
        <v>2</v>
      </c>
      <c r="I25" s="54"/>
      <c r="J25" s="54" t="s">
        <v>2</v>
      </c>
    </row>
    <row r="26" spans="1:10" x14ac:dyDescent="0.2">
      <c r="A26" s="41" t="s">
        <v>59</v>
      </c>
      <c r="B26" s="41" t="str">
        <f>VLOOKUP(Table6[[#This Row],[Failure mode code]],'Table B.15 Failure Mode_Codes'!A:B,2,FALSE)</f>
        <v>Minor in-service problems</v>
      </c>
      <c r="C26" s="41" t="s">
        <v>58</v>
      </c>
      <c r="D26" s="54"/>
      <c r="E26" s="54"/>
      <c r="F26" s="54"/>
      <c r="G26" s="54"/>
      <c r="H26" s="54"/>
      <c r="I26" s="54" t="s">
        <v>2</v>
      </c>
      <c r="J26" s="54"/>
    </row>
    <row r="27" spans="1:10" x14ac:dyDescent="0.2">
      <c r="A27" s="41" t="s">
        <v>174</v>
      </c>
      <c r="B27" s="41" t="str">
        <f>VLOOKUP(Table6[[#This Row],[Failure mode code]],'Table B.15 Failure Mode_Codes'!A:B,2,FALSE)</f>
        <v>Failure to set/retrieve</v>
      </c>
      <c r="C27" s="41" t="s">
        <v>173</v>
      </c>
      <c r="D27" s="54" t="s">
        <v>2</v>
      </c>
      <c r="E27" s="54" t="s">
        <v>2</v>
      </c>
      <c r="F27" s="54" t="s">
        <v>2</v>
      </c>
      <c r="G27" s="54"/>
      <c r="H27" s="54" t="s">
        <v>2</v>
      </c>
      <c r="I27" s="54" t="s">
        <v>2</v>
      </c>
      <c r="J27" s="54" t="s">
        <v>2</v>
      </c>
    </row>
    <row r="28" spans="1:10" ht="36" x14ac:dyDescent="0.2">
      <c r="A28" s="41" t="s">
        <v>106</v>
      </c>
      <c r="B28" s="41" t="str">
        <f>VLOOKUP(Table6[[#This Row],[Failure mode code]],'Table B.15 Failure Mode_Codes'!A:B,2,FALSE)</f>
        <v>Spurious operation</v>
      </c>
      <c r="C28" s="41" t="s">
        <v>550</v>
      </c>
      <c r="D28" s="54" t="s">
        <v>2</v>
      </c>
      <c r="E28" s="54" t="s">
        <v>2</v>
      </c>
      <c r="F28" s="54" t="s">
        <v>2</v>
      </c>
      <c r="G28" s="54"/>
      <c r="H28" s="54" t="s">
        <v>2</v>
      </c>
      <c r="I28" s="54"/>
      <c r="J28" s="54" t="s">
        <v>2</v>
      </c>
    </row>
    <row r="29" spans="1:10" ht="24" x14ac:dyDescent="0.2">
      <c r="A29" s="41" t="s">
        <v>56</v>
      </c>
      <c r="B29" s="41" t="str">
        <f>VLOOKUP(Table6[[#This Row],[Failure mode code]],'Table B.15 Failure Mode_Codes'!A:B,2,FALSE)</f>
        <v>Structural deficiency</v>
      </c>
      <c r="C29" s="41" t="s">
        <v>190</v>
      </c>
      <c r="D29" s="54"/>
      <c r="E29" s="54" t="s">
        <v>2</v>
      </c>
      <c r="F29" s="54"/>
      <c r="G29" s="54" t="s">
        <v>2</v>
      </c>
      <c r="H29" s="54" t="s">
        <v>2</v>
      </c>
      <c r="I29" s="54" t="s">
        <v>2</v>
      </c>
      <c r="J29" s="54" t="s">
        <v>2</v>
      </c>
    </row>
    <row r="30" spans="1:10" x14ac:dyDescent="0.2">
      <c r="A30" s="41" t="s">
        <v>210</v>
      </c>
      <c r="B30" s="41" t="str">
        <f>VLOOKUP(Table6[[#This Row],[Failure mode code]],'Table B.15 Failure Mode_Codes'!A:B,2,FALSE)</f>
        <v>Global buckling</v>
      </c>
      <c r="C30" s="41" t="s">
        <v>209</v>
      </c>
      <c r="D30" s="54"/>
      <c r="E30" s="54"/>
      <c r="F30" s="54"/>
      <c r="G30" s="54"/>
      <c r="H30" s="54"/>
      <c r="I30" s="54"/>
      <c r="J30" s="54" t="s">
        <v>2</v>
      </c>
    </row>
    <row r="31" spans="1:10" x14ac:dyDescent="0.2">
      <c r="A31" s="41" t="s">
        <v>65</v>
      </c>
      <c r="B31" s="41" t="str">
        <f>VLOOKUP(Table6[[#This Row],[Failure mode code]],'Table B.15 Failure Mode_Codes'!A:B,2,FALSE)</f>
        <v>Unknown</v>
      </c>
      <c r="C31" s="41" t="s">
        <v>187</v>
      </c>
      <c r="D31" s="54"/>
      <c r="E31" s="54"/>
      <c r="F31" s="54"/>
      <c r="G31" s="54"/>
      <c r="H31" s="54" t="s">
        <v>2</v>
      </c>
      <c r="I31" s="54" t="s">
        <v>2</v>
      </c>
      <c r="J31" s="54" t="s"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9"/>
  <sheetViews>
    <sheetView showGridLines="0" zoomScaleNormal="100" workbookViewId="0">
      <pane ySplit="2" topLeftCell="A3" activePane="bottomLeft" state="frozen"/>
      <selection activeCell="J54" sqref="J54"/>
      <selection pane="bottomLeft" activeCell="B34" sqref="B34"/>
    </sheetView>
  </sheetViews>
  <sheetFormatPr defaultColWidth="9.140625" defaultRowHeight="12" x14ac:dyDescent="0.2"/>
  <cols>
    <col min="1" max="1" width="18.5703125" style="3" customWidth="1"/>
    <col min="2" max="2" width="27.42578125" style="3" customWidth="1"/>
    <col min="3" max="3" width="49.42578125" style="8" customWidth="1"/>
    <col min="4" max="4" width="14.85546875" style="18" customWidth="1"/>
    <col min="5" max="5" width="14.5703125" style="18" customWidth="1"/>
    <col min="6" max="6" width="18" style="18" customWidth="1"/>
    <col min="7" max="16384" width="9.140625" style="3"/>
  </cols>
  <sheetData>
    <row r="1" spans="1:6" x14ac:dyDescent="0.2">
      <c r="C1" s="71" t="s">
        <v>544</v>
      </c>
      <c r="D1" s="47" t="str">
        <f>VLOOKUP(D2,'Table A.4 and EquipSubD'!$C:$F,4,FALSE)</f>
        <v>ESP</v>
      </c>
      <c r="E1" s="47" t="str">
        <f>VLOOKUP(E2,'Table A.4 and EquipSubD'!$C:$F,4,FALSE)</f>
        <v>SS</v>
      </c>
      <c r="F1" s="47" t="str">
        <f>VLOOKUP(F2,'Table A.4 and EquipSubD'!$C:$F,4,FALSE)</f>
        <v>XD</v>
      </c>
    </row>
    <row r="2" spans="1:6" s="2" customFormat="1" ht="36" x14ac:dyDescent="0.2">
      <c r="A2" s="11" t="s">
        <v>501</v>
      </c>
      <c r="B2" s="42" t="s">
        <v>0</v>
      </c>
      <c r="C2" s="42" t="s">
        <v>1</v>
      </c>
      <c r="D2" s="51" t="s">
        <v>328</v>
      </c>
      <c r="E2" s="51" t="s">
        <v>407</v>
      </c>
      <c r="F2" s="51" t="s">
        <v>222</v>
      </c>
    </row>
    <row r="3" spans="1:6" x14ac:dyDescent="0.2">
      <c r="A3" s="3" t="s">
        <v>53</v>
      </c>
      <c r="B3" s="3" t="str">
        <f>VLOOKUP(Table7[[#This Row],[Failure mode code]],'Table B.15 Failure Mode_Codes'!A:B,2,FALSE)</f>
        <v>Abnormal instrument reading</v>
      </c>
      <c r="C3" s="3" t="s">
        <v>52</v>
      </c>
      <c r="D3" s="18" t="s">
        <v>2</v>
      </c>
    </row>
    <row r="4" spans="1:6" x14ac:dyDescent="0.2">
      <c r="A4" s="3" t="s">
        <v>14</v>
      </c>
      <c r="B4" s="3" t="str">
        <f>VLOOKUP(Table7[[#This Row],[Failure mode code]],'Table B.15 Failure Mode_Codes'!A:B,2,FALSE)</f>
        <v>Breakdown</v>
      </c>
      <c r="C4" s="3" t="s">
        <v>13</v>
      </c>
      <c r="D4" s="18" t="s">
        <v>2</v>
      </c>
    </row>
    <row r="5" spans="1:6" x14ac:dyDescent="0.2">
      <c r="A5" s="3" t="s">
        <v>217</v>
      </c>
      <c r="B5" s="3" t="str">
        <f>VLOOKUP(Table7[[#This Row],[Failure mode code]],'Table B.15 Failure Mode_Codes'!A:B,2,FALSE)</f>
        <v>Control-line-to-well communication</v>
      </c>
      <c r="C5" s="3" t="s">
        <v>216</v>
      </c>
      <c r="E5" s="18" t="s">
        <v>2</v>
      </c>
    </row>
    <row r="6" spans="1:6" ht="24" x14ac:dyDescent="0.2">
      <c r="A6" s="3" t="s">
        <v>29</v>
      </c>
      <c r="B6" s="3" t="str">
        <f>VLOOKUP(Table7[[#This Row],[Failure mode code]],'Table B.15 Failure Mode_Codes'!A:B,2,FALSE)</f>
        <v>External leakage - process medium</v>
      </c>
      <c r="C6" s="8" t="s">
        <v>227</v>
      </c>
      <c r="D6" s="18" t="s">
        <v>2</v>
      </c>
      <c r="F6" s="18" t="s">
        <v>2</v>
      </c>
    </row>
    <row r="7" spans="1:6" x14ac:dyDescent="0.2">
      <c r="A7" s="3" t="s">
        <v>32</v>
      </c>
      <c r="B7" s="3" t="str">
        <f>VLOOKUP(Table7[[#This Row],[Failure mode code]],'Table B.15 Failure Mode_Codes'!A:B,2,FALSE)</f>
        <v>External leakage - utility medium</v>
      </c>
      <c r="C7" s="8" t="s">
        <v>549</v>
      </c>
      <c r="D7" s="18" t="s">
        <v>2</v>
      </c>
      <c r="F7" s="18" t="s">
        <v>2</v>
      </c>
    </row>
    <row r="8" spans="1:6" x14ac:dyDescent="0.2">
      <c r="A8" s="3" t="s">
        <v>23</v>
      </c>
      <c r="B8" s="3" t="str">
        <f>VLOOKUP(Table7[[#This Row],[Failure mode code]],'Table B.15 Failure Mode_Codes'!A:B,2,FALSE)</f>
        <v>Erratic output</v>
      </c>
      <c r="C8" s="3" t="s">
        <v>22</v>
      </c>
      <c r="D8" s="18" t="s">
        <v>2</v>
      </c>
    </row>
    <row r="9" spans="1:6" ht="24" x14ac:dyDescent="0.2">
      <c r="A9" s="3" t="s">
        <v>139</v>
      </c>
      <c r="B9" s="3" t="str">
        <f>VLOOKUP(Table7[[#This Row],[Failure mode code]],'Table B.15 Failure Mode_Codes'!A:B,2,FALSE)</f>
        <v>Failure to close on demand</v>
      </c>
      <c r="C9" s="8" t="s">
        <v>228</v>
      </c>
      <c r="E9" s="18" t="s">
        <v>2</v>
      </c>
      <c r="F9" s="18" t="s">
        <v>2</v>
      </c>
    </row>
    <row r="10" spans="1:6" x14ac:dyDescent="0.2">
      <c r="A10" s="3" t="s">
        <v>118</v>
      </c>
      <c r="B10" s="3" t="str">
        <f>VLOOKUP(Table7[[#This Row],[Failure mode code]],'Table B.15 Failure Mode_Codes'!A:B,2,FALSE)</f>
        <v>Failure to function on demand</v>
      </c>
      <c r="C10" s="3" t="s">
        <v>150</v>
      </c>
      <c r="D10" s="18" t="s">
        <v>2</v>
      </c>
    </row>
    <row r="11" spans="1:6" ht="24" x14ac:dyDescent="0.2">
      <c r="A11" s="3" t="s">
        <v>142</v>
      </c>
      <c r="B11" s="3" t="str">
        <f>VLOOKUP(Table7[[#This Row],[Failure mode code]],'Table B.15 Failure Mode_Codes'!A:B,2,FALSE)</f>
        <v>Failure to open on demand</v>
      </c>
      <c r="C11" s="8" t="s">
        <v>229</v>
      </c>
      <c r="E11" s="18" t="s">
        <v>2</v>
      </c>
      <c r="F11" s="18" t="s">
        <v>2</v>
      </c>
    </row>
    <row r="12" spans="1:6" x14ac:dyDescent="0.2">
      <c r="A12" s="3" t="s">
        <v>5</v>
      </c>
      <c r="B12" s="3" t="str">
        <f>VLOOKUP(Table7[[#This Row],[Failure mode code]],'Table B.15 Failure Mode_Codes'!A:B,2,FALSE)</f>
        <v>Failure to start on demand</v>
      </c>
      <c r="C12" s="3" t="s">
        <v>4</v>
      </c>
      <c r="D12" s="18" t="s">
        <v>2</v>
      </c>
    </row>
    <row r="13" spans="1:6" x14ac:dyDescent="0.2">
      <c r="A13" s="3" t="s">
        <v>17</v>
      </c>
      <c r="B13" s="3" t="str">
        <f>VLOOKUP(Table7[[#This Row],[Failure mode code]],'Table B.15 Failure Mode_Codes'!A:B,2,FALSE)</f>
        <v>High output</v>
      </c>
      <c r="C13" s="3" t="s">
        <v>16</v>
      </c>
      <c r="D13" s="18" t="s">
        <v>2</v>
      </c>
    </row>
    <row r="14" spans="1:6" x14ac:dyDescent="0.2">
      <c r="A14" s="3" t="s">
        <v>197</v>
      </c>
      <c r="B14" s="3" t="str">
        <f>VLOOKUP(Table7[[#This Row],[Failure mode code]],'Table B.15 Failure Mode_Codes'!A:B,2,FALSE)</f>
        <v>Internal leakage - process medium</v>
      </c>
      <c r="C14" s="3" t="s">
        <v>224</v>
      </c>
      <c r="F14" s="18" t="s">
        <v>2</v>
      </c>
    </row>
    <row r="15" spans="1:6" x14ac:dyDescent="0.2">
      <c r="A15" s="3" t="s">
        <v>193</v>
      </c>
      <c r="B15" s="3" t="str">
        <f>VLOOKUP(Table7[[#This Row],[Failure mode code]],'Table B.15 Failure Mode_Codes'!A:B,2,FALSE)</f>
        <v>Internal leakage - utility medium</v>
      </c>
      <c r="C15" s="3" t="s">
        <v>223</v>
      </c>
      <c r="D15" s="18" t="s">
        <v>2</v>
      </c>
      <c r="F15" s="18" t="s">
        <v>2</v>
      </c>
    </row>
    <row r="16" spans="1:6" x14ac:dyDescent="0.2">
      <c r="A16" s="3" t="s">
        <v>35</v>
      </c>
      <c r="B16" s="3" t="str">
        <f>VLOOKUP(Table7[[#This Row],[Failure mode code]],'Table B.15 Failure Mode_Codes'!A:B,2,FALSE)</f>
        <v>Internal leakage</v>
      </c>
      <c r="C16" s="3" t="s">
        <v>34</v>
      </c>
      <c r="D16" s="18" t="s">
        <v>2</v>
      </c>
    </row>
    <row r="17" spans="1:6" x14ac:dyDescent="0.2">
      <c r="A17" s="3" t="s">
        <v>166</v>
      </c>
      <c r="B17" s="3" t="str">
        <f>VLOOKUP(Table7[[#This Row],[Failure mode code]],'Table B.15 Failure Mode_Codes'!A:B,2,FALSE)</f>
        <v>Leakage in closed position</v>
      </c>
      <c r="C17" s="3" t="s">
        <v>211</v>
      </c>
      <c r="E17" s="18" t="s">
        <v>2</v>
      </c>
    </row>
    <row r="18" spans="1:6" x14ac:dyDescent="0.2">
      <c r="A18" s="3" t="s">
        <v>20</v>
      </c>
      <c r="B18" s="3" t="str">
        <f>VLOOKUP(Table7[[#This Row],[Failure mode code]],'Table B.15 Failure Mode_Codes'!A:B,2,FALSE)</f>
        <v>Low output</v>
      </c>
      <c r="C18" s="3" t="s">
        <v>19</v>
      </c>
      <c r="D18" s="18" t="s">
        <v>2</v>
      </c>
    </row>
    <row r="19" spans="1:6" x14ac:dyDescent="0.2">
      <c r="A19" s="3" t="s">
        <v>44</v>
      </c>
      <c r="B19" s="3" t="str">
        <f>VLOOKUP(Table7[[#This Row],[Failure mode code]],'Table B.15 Failure Mode_Codes'!A:B,2,FALSE)</f>
        <v>Overheating</v>
      </c>
      <c r="C19" s="3" t="s">
        <v>43</v>
      </c>
      <c r="D19" s="18" t="s">
        <v>2</v>
      </c>
    </row>
    <row r="20" spans="1:6" ht="24" x14ac:dyDescent="0.2">
      <c r="A20" s="3" t="s">
        <v>62</v>
      </c>
      <c r="B20" s="3" t="str">
        <f>VLOOKUP(Table7[[#This Row],[Failure mode code]],'Table B.15 Failure Mode_Codes'!A:B,2,FALSE)</f>
        <v>Other</v>
      </c>
      <c r="C20" s="8" t="s">
        <v>230</v>
      </c>
      <c r="D20" s="18" t="s">
        <v>2</v>
      </c>
      <c r="E20" s="18" t="s">
        <v>2</v>
      </c>
      <c r="F20" s="18" t="s">
        <v>2</v>
      </c>
    </row>
    <row r="21" spans="1:6" x14ac:dyDescent="0.2">
      <c r="A21" s="3" t="s">
        <v>220</v>
      </c>
      <c r="B21" s="3" t="str">
        <f>VLOOKUP(Table7[[#This Row],[Failure mode code]],'Table B.15 Failure Mode_Codes'!A:B,2,FALSE)</f>
        <v>Premature closure</v>
      </c>
      <c r="C21" s="3" t="s">
        <v>219</v>
      </c>
      <c r="E21" s="18" t="s">
        <v>2</v>
      </c>
    </row>
    <row r="22" spans="1:6" x14ac:dyDescent="0.2">
      <c r="A22" s="3" t="s">
        <v>50</v>
      </c>
      <c r="B22" s="3" t="str">
        <f>VLOOKUP(Table7[[#This Row],[Failure mode code]],'Table B.15 Failure Mode_Codes'!A:B,2,FALSE)</f>
        <v>Parameter deviation</v>
      </c>
      <c r="C22" s="3" t="s">
        <v>49</v>
      </c>
      <c r="D22" s="18" t="s">
        <v>2</v>
      </c>
    </row>
    <row r="23" spans="1:6" x14ac:dyDescent="0.2">
      <c r="A23" s="3" t="s">
        <v>47</v>
      </c>
      <c r="B23" s="3" t="str">
        <f>VLOOKUP(Table7[[#This Row],[Failure mode code]],'Table B.15 Failure Mode_Codes'!A:B,2,FALSE)</f>
        <v>Plugged / Choked</v>
      </c>
      <c r="C23" s="3" t="s">
        <v>226</v>
      </c>
      <c r="D23" s="18" t="s">
        <v>2</v>
      </c>
      <c r="F23" s="18" t="s">
        <v>2</v>
      </c>
    </row>
    <row r="24" spans="1:6" ht="24" x14ac:dyDescent="0.2">
      <c r="A24" s="3" t="s">
        <v>106</v>
      </c>
      <c r="B24" s="3" t="str">
        <f>VLOOKUP(Table7[[#This Row],[Failure mode code]],'Table B.15 Failure Mode_Codes'!A:B,2,FALSE)</f>
        <v>Spurious operation</v>
      </c>
      <c r="C24" s="8" t="s">
        <v>231</v>
      </c>
      <c r="D24" s="18" t="s">
        <v>2</v>
      </c>
      <c r="F24" s="18" t="s">
        <v>2</v>
      </c>
    </row>
    <row r="25" spans="1:6" ht="24" x14ac:dyDescent="0.2">
      <c r="A25" s="3" t="s">
        <v>56</v>
      </c>
      <c r="B25" s="3" t="str">
        <f>VLOOKUP(Table7[[#This Row],[Failure mode code]],'Table B.15 Failure Mode_Codes'!A:B,2,FALSE)</f>
        <v>Structural deficiency</v>
      </c>
      <c r="C25" s="8" t="s">
        <v>232</v>
      </c>
      <c r="D25" s="18" t="s">
        <v>2</v>
      </c>
      <c r="F25" s="18" t="s">
        <v>2</v>
      </c>
    </row>
    <row r="26" spans="1:6" x14ac:dyDescent="0.2">
      <c r="A26" s="3" t="s">
        <v>65</v>
      </c>
      <c r="B26" s="3" t="str">
        <f>VLOOKUP(Table7[[#This Row],[Failure mode code]],'Table B.15 Failure Mode_Codes'!A:B,2,FALSE)</f>
        <v>Unknown</v>
      </c>
      <c r="C26" s="3" t="s">
        <v>541</v>
      </c>
      <c r="D26" s="18" t="s">
        <v>2</v>
      </c>
      <c r="E26" s="18" t="s">
        <v>2</v>
      </c>
      <c r="F26" s="18" t="s">
        <v>2</v>
      </c>
    </row>
    <row r="27" spans="1:6" x14ac:dyDescent="0.2">
      <c r="A27" s="3" t="s">
        <v>11</v>
      </c>
      <c r="B27" s="3" t="str">
        <f>VLOOKUP(Table7[[#This Row],[Failure mode code]],'Table B.15 Failure Mode_Codes'!A:B,2,FALSE)</f>
        <v>Spurious stop</v>
      </c>
      <c r="C27" s="3" t="s">
        <v>10</v>
      </c>
      <c r="D27" s="18" t="s">
        <v>2</v>
      </c>
    </row>
    <row r="28" spans="1:6" x14ac:dyDescent="0.2">
      <c r="A28" s="3" t="s">
        <v>38</v>
      </c>
      <c r="B28" s="3" t="str">
        <f>VLOOKUP(Table7[[#This Row],[Failure mode code]],'Table B.15 Failure Mode_Codes'!A:B,2,FALSE)</f>
        <v>Vibration</v>
      </c>
      <c r="C28" s="3" t="s">
        <v>37</v>
      </c>
      <c r="D28" s="18" t="s">
        <v>2</v>
      </c>
    </row>
    <row r="29" spans="1:6" x14ac:dyDescent="0.2">
      <c r="A29" s="3" t="s">
        <v>214</v>
      </c>
      <c r="B29" s="3" t="str">
        <f>VLOOKUP(Table7[[#This Row],[Failure mode code]],'Table B.15 Failure Mode_Codes'!A:B,2,FALSE)</f>
        <v>Well-to-control-line communication</v>
      </c>
      <c r="C29" s="3" t="s">
        <v>213</v>
      </c>
      <c r="E29" s="18" t="s"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9"/>
  <sheetViews>
    <sheetView showGridLines="0" zoomScaleNormal="100" workbookViewId="0">
      <pane ySplit="2" topLeftCell="A3" activePane="bottomLeft" state="frozen"/>
      <selection pane="bottomLeft" activeCell="C1" sqref="C1"/>
    </sheetView>
  </sheetViews>
  <sheetFormatPr defaultColWidth="9.140625" defaultRowHeight="12" x14ac:dyDescent="0.2"/>
  <cols>
    <col min="1" max="1" width="17.85546875" style="3" customWidth="1"/>
    <col min="2" max="2" width="26.85546875" style="3" customWidth="1"/>
    <col min="3" max="3" width="35" style="8" customWidth="1"/>
    <col min="4" max="4" width="15.5703125" style="18" customWidth="1"/>
    <col min="5" max="5" width="23.7109375" style="18" customWidth="1"/>
    <col min="6" max="6" width="21.42578125" style="18" customWidth="1"/>
    <col min="7" max="16384" width="9.140625" style="3"/>
  </cols>
  <sheetData>
    <row r="1" spans="1:6" x14ac:dyDescent="0.2">
      <c r="C1" s="71" t="s">
        <v>544</v>
      </c>
      <c r="D1" s="47" t="str">
        <f>VLOOKUP(D2,'Table A.4 and EquipSubD'!$C:$F,4,FALSE)</f>
        <v>TD</v>
      </c>
      <c r="E1" s="47" t="str">
        <f>VLOOKUP(E2,'Table A.4 and EquipSubD'!$C:$F,4,FALSE)</f>
        <v>BO</v>
      </c>
      <c r="F1" s="47" t="str">
        <f>VLOOKUP(F2,'Table A.4 and EquipSubD'!$C:$F,4,FALSE)</f>
        <v>BT</v>
      </c>
    </row>
    <row r="2" spans="1:6" s="2" customFormat="1" ht="24" x14ac:dyDescent="0.2">
      <c r="A2" s="11" t="s">
        <v>501</v>
      </c>
      <c r="B2" s="2" t="s">
        <v>0</v>
      </c>
      <c r="C2" s="43" t="s">
        <v>1</v>
      </c>
      <c r="D2" s="23" t="s">
        <v>485</v>
      </c>
      <c r="E2" s="50" t="s">
        <v>484</v>
      </c>
      <c r="F2" s="50" t="s">
        <v>546</v>
      </c>
    </row>
    <row r="3" spans="1:6" x14ac:dyDescent="0.2">
      <c r="A3" s="3" t="s">
        <v>53</v>
      </c>
      <c r="B3" s="3" t="str">
        <f>VLOOKUP(Table8[[#This Row],[Failure mode code]],'Table B.15 Failure Mode_Codes'!A:B,2,FALSE)</f>
        <v>Abnormal instrument reading</v>
      </c>
      <c r="C3" s="8" t="s">
        <v>52</v>
      </c>
      <c r="D3" s="18" t="s">
        <v>2</v>
      </c>
      <c r="E3" s="18" t="s">
        <v>2</v>
      </c>
      <c r="F3" s="18" t="s">
        <v>2</v>
      </c>
    </row>
    <row r="4" spans="1:6" x14ac:dyDescent="0.2">
      <c r="A4" s="3" t="s">
        <v>29</v>
      </c>
      <c r="B4" s="3" t="str">
        <f>VLOOKUP(Table8[[#This Row],[Failure mode code]],'Table B.15 Failure Mode_Codes'!A:B,2,FALSE)</f>
        <v>External leakage - process medium</v>
      </c>
      <c r="C4" s="8" t="s">
        <v>235</v>
      </c>
      <c r="E4" s="18" t="s">
        <v>2</v>
      </c>
      <c r="F4" s="18" t="s">
        <v>2</v>
      </c>
    </row>
    <row r="5" spans="1:6" ht="24" x14ac:dyDescent="0.2">
      <c r="A5" s="3" t="s">
        <v>32</v>
      </c>
      <c r="B5" s="3" t="str">
        <f>VLOOKUP(Table8[[#This Row],[Failure mode code]],'Table B.15 Failure Mode_Codes'!A:B,2,FALSE)</f>
        <v>External leakage - utility medium</v>
      </c>
      <c r="C5" s="8" t="s">
        <v>463</v>
      </c>
      <c r="D5" s="18" t="s">
        <v>2</v>
      </c>
      <c r="E5" s="18" t="s">
        <v>2</v>
      </c>
      <c r="F5" s="18" t="s">
        <v>2</v>
      </c>
    </row>
    <row r="6" spans="1:6" x14ac:dyDescent="0.2">
      <c r="A6" s="3" t="s">
        <v>23</v>
      </c>
      <c r="B6" s="3" t="str">
        <f>VLOOKUP(Table8[[#This Row],[Failure mode code]],'Table B.15 Failure Mode_Codes'!A:B,2,FALSE)</f>
        <v>Erratic output</v>
      </c>
      <c r="C6" s="8" t="s">
        <v>236</v>
      </c>
      <c r="D6" s="18" t="s">
        <v>2</v>
      </c>
      <c r="E6" s="18" t="s">
        <v>2</v>
      </c>
      <c r="F6" s="18" t="s">
        <v>2</v>
      </c>
    </row>
    <row r="7" spans="1:6" x14ac:dyDescent="0.2">
      <c r="A7" s="3" t="s">
        <v>78</v>
      </c>
      <c r="B7" s="3" t="str">
        <f>VLOOKUP(Table8[[#This Row],[Failure mode code]],'Table B.15 Failure Mode_Codes'!A:B,2,FALSE)</f>
        <v>Failure to connect</v>
      </c>
      <c r="C7" s="8" t="s">
        <v>246</v>
      </c>
      <c r="E7" s="18" t="s">
        <v>2</v>
      </c>
      <c r="F7" s="18" t="s">
        <v>2</v>
      </c>
    </row>
    <row r="8" spans="1:6" x14ac:dyDescent="0.2">
      <c r="A8" s="3" t="s">
        <v>431</v>
      </c>
      <c r="B8" s="3" t="str">
        <f>VLOOKUP(Table8[[#This Row],[Failure mode code]],'Table B.15 Failure Mode_Codes'!A:B,2,FALSE)</f>
        <v>Failure to cut</v>
      </c>
      <c r="E8" s="18" t="s">
        <v>2</v>
      </c>
      <c r="F8" s="18" t="s">
        <v>2</v>
      </c>
    </row>
    <row r="9" spans="1:6" x14ac:dyDescent="0.2">
      <c r="A9" s="3" t="s">
        <v>139</v>
      </c>
      <c r="B9" s="3" t="str">
        <f>VLOOKUP(Table8[[#This Row],[Failure mode code]],'Table B.15 Failure Mode_Codes'!A:B,2,FALSE)</f>
        <v>Failure to close on demand</v>
      </c>
      <c r="C9" s="8" t="s">
        <v>152</v>
      </c>
      <c r="E9" s="18" t="s">
        <v>2</v>
      </c>
      <c r="F9" s="18" t="s">
        <v>2</v>
      </c>
    </row>
    <row r="10" spans="1:6" x14ac:dyDescent="0.2">
      <c r="A10" s="3" t="s">
        <v>140</v>
      </c>
      <c r="B10" s="3" t="str">
        <f>VLOOKUP(Table8[[#This Row],[Failure mode code]],'Table B.15 Failure Mode_Codes'!A:B,2,FALSE)</f>
        <v>Failure to disconnect</v>
      </c>
      <c r="C10" s="8" t="s">
        <v>248</v>
      </c>
      <c r="E10" s="18" t="s">
        <v>2</v>
      </c>
      <c r="F10" s="18" t="s">
        <v>2</v>
      </c>
    </row>
    <row r="11" spans="1:6" ht="24" x14ac:dyDescent="0.2">
      <c r="A11" s="3" t="s">
        <v>118</v>
      </c>
      <c r="B11" s="3" t="str">
        <f>VLOOKUP(Table8[[#This Row],[Failure mode code]],'Table B.15 Failure Mode_Codes'!A:B,2,FALSE)</f>
        <v>Failure to function on demand</v>
      </c>
      <c r="C11" s="8" t="s">
        <v>249</v>
      </c>
      <c r="E11" s="18" t="s">
        <v>2</v>
      </c>
      <c r="F11" s="18" t="s">
        <v>2</v>
      </c>
    </row>
    <row r="12" spans="1:6" x14ac:dyDescent="0.2">
      <c r="A12" s="3" t="s">
        <v>142</v>
      </c>
      <c r="B12" s="3" t="str">
        <f>VLOOKUP(Table8[[#This Row],[Failure mode code]],'Table B.15 Failure Mode_Codes'!A:B,2,FALSE)</f>
        <v>Failure to open on demand</v>
      </c>
      <c r="C12" s="8" t="s">
        <v>149</v>
      </c>
      <c r="E12" s="18" t="s">
        <v>2</v>
      </c>
      <c r="F12" s="18" t="s">
        <v>2</v>
      </c>
    </row>
    <row r="13" spans="1:6" x14ac:dyDescent="0.2">
      <c r="A13" s="3" t="s">
        <v>5</v>
      </c>
      <c r="B13" s="3" t="str">
        <f>VLOOKUP(Table8[[#This Row],[Failure mode code]],'Table B.15 Failure Mode_Codes'!A:B,2,FALSE)</f>
        <v>Failure to start on demand</v>
      </c>
      <c r="C13" s="8" t="s">
        <v>237</v>
      </c>
      <c r="D13" s="18" t="s">
        <v>2</v>
      </c>
    </row>
    <row r="14" spans="1:6" x14ac:dyDescent="0.2">
      <c r="A14" s="3" t="s">
        <v>17</v>
      </c>
      <c r="B14" s="3" t="str">
        <f>VLOOKUP(Table8[[#This Row],[Failure mode code]],'Table B.15 Failure Mode_Codes'!A:B,2,FALSE)</f>
        <v>High output</v>
      </c>
      <c r="C14" s="8" t="s">
        <v>239</v>
      </c>
      <c r="D14" s="18" t="s">
        <v>2</v>
      </c>
    </row>
    <row r="15" spans="1:6" x14ac:dyDescent="0.2">
      <c r="A15" s="3" t="s">
        <v>35</v>
      </c>
      <c r="B15" s="3" t="str">
        <f>VLOOKUP(Table8[[#This Row],[Failure mode code]],'Table B.15 Failure Mode_Codes'!A:B,2,FALSE)</f>
        <v>Internal leakage</v>
      </c>
      <c r="C15" s="8" t="s">
        <v>34</v>
      </c>
      <c r="D15" s="18" t="s">
        <v>2</v>
      </c>
      <c r="E15" s="18" t="s">
        <v>2</v>
      </c>
      <c r="F15" s="18" t="s">
        <v>2</v>
      </c>
    </row>
    <row r="16" spans="1:6" ht="24" x14ac:dyDescent="0.2">
      <c r="A16" s="3" t="s">
        <v>166</v>
      </c>
      <c r="B16" s="3" t="str">
        <f>VLOOKUP(Table8[[#This Row],[Failure mode code]],'Table B.15 Failure Mode_Codes'!A:B,2,FALSE)</f>
        <v>Leakage in closed position</v>
      </c>
      <c r="C16" s="8" t="s">
        <v>250</v>
      </c>
      <c r="E16" s="18" t="s">
        <v>2</v>
      </c>
      <c r="F16" s="18" t="s">
        <v>2</v>
      </c>
    </row>
    <row r="17" spans="1:6" x14ac:dyDescent="0.2">
      <c r="A17" s="3" t="s">
        <v>20</v>
      </c>
      <c r="B17" s="3" t="str">
        <f>VLOOKUP(Table8[[#This Row],[Failure mode code]],'Table B.15 Failure Mode_Codes'!A:B,2,FALSE)</f>
        <v>Low output</v>
      </c>
      <c r="C17" s="8" t="s">
        <v>240</v>
      </c>
      <c r="D17" s="18" t="s">
        <v>2</v>
      </c>
    </row>
    <row r="18" spans="1:6" x14ac:dyDescent="0.2">
      <c r="A18" s="3" t="s">
        <v>41</v>
      </c>
      <c r="B18" s="3" t="str">
        <f>VLOOKUP(Table8[[#This Row],[Failure mode code]],'Table B.15 Failure Mode_Codes'!A:B,2,FALSE)</f>
        <v>Noise</v>
      </c>
      <c r="C18" s="8" t="s">
        <v>97</v>
      </c>
      <c r="D18" s="18" t="s">
        <v>2</v>
      </c>
    </row>
    <row r="19" spans="1:6" x14ac:dyDescent="0.2">
      <c r="A19" s="3" t="s">
        <v>44</v>
      </c>
      <c r="B19" s="3" t="str">
        <f>VLOOKUP(Table8[[#This Row],[Failure mode code]],'Table B.15 Failure Mode_Codes'!A:B,2,FALSE)</f>
        <v>Overheating</v>
      </c>
      <c r="C19" s="8" t="s">
        <v>42</v>
      </c>
      <c r="D19" s="18" t="s">
        <v>2</v>
      </c>
    </row>
    <row r="20" spans="1:6" x14ac:dyDescent="0.2">
      <c r="A20" s="3" t="s">
        <v>62</v>
      </c>
      <c r="B20" s="3" t="str">
        <f>VLOOKUP(Table8[[#This Row],[Failure mode code]],'Table B.15 Failure Mode_Codes'!A:B,2,FALSE)</f>
        <v>Other</v>
      </c>
      <c r="C20" s="8" t="s">
        <v>61</v>
      </c>
      <c r="D20" s="18" t="s">
        <v>2</v>
      </c>
      <c r="E20" s="18" t="s">
        <v>2</v>
      </c>
      <c r="F20" s="18" t="s">
        <v>2</v>
      </c>
    </row>
    <row r="21" spans="1:6" x14ac:dyDescent="0.2">
      <c r="A21" s="3" t="s">
        <v>47</v>
      </c>
      <c r="B21" s="3" t="str">
        <f>VLOOKUP(Table8[[#This Row],[Failure mode code]],'Table B.15 Failure Mode_Codes'!A:B,2,FALSE)</f>
        <v>Plugged / Choked</v>
      </c>
      <c r="C21" s="8" t="s">
        <v>244</v>
      </c>
      <c r="E21" s="18" t="s">
        <v>2</v>
      </c>
      <c r="F21" s="18" t="s">
        <v>2</v>
      </c>
    </row>
    <row r="22" spans="1:6" x14ac:dyDescent="0.2">
      <c r="A22" s="3" t="s">
        <v>243</v>
      </c>
      <c r="B22" s="3" t="str">
        <f>VLOOKUP(Table8[[#This Row],[Failure mode code]],'Table B.15 Failure Mode_Codes'!A:B,2,FALSE)</f>
        <v>Loss of functions on both pods</v>
      </c>
      <c r="C22" s="8" t="s">
        <v>242</v>
      </c>
      <c r="E22" s="18" t="s">
        <v>2</v>
      </c>
    </row>
    <row r="23" spans="1:6" x14ac:dyDescent="0.2">
      <c r="A23" s="3" t="s">
        <v>59</v>
      </c>
      <c r="B23" s="3" t="str">
        <f>VLOOKUP(Table8[[#This Row],[Failure mode code]],'Table B.15 Failure Mode_Codes'!A:B,2,FALSE)</f>
        <v>Minor in-service problems</v>
      </c>
      <c r="C23" s="8" t="s">
        <v>58</v>
      </c>
      <c r="D23" s="18" t="s">
        <v>2</v>
      </c>
      <c r="E23" s="18" t="s">
        <v>2</v>
      </c>
      <c r="F23" s="18" t="s">
        <v>2</v>
      </c>
    </row>
    <row r="24" spans="1:6" x14ac:dyDescent="0.2">
      <c r="A24" s="3" t="s">
        <v>174</v>
      </c>
      <c r="B24" s="3" t="str">
        <f>VLOOKUP(Table8[[#This Row],[Failure mode code]],'Table B.15 Failure Mode_Codes'!A:B,2,FALSE)</f>
        <v>Failure to set/retrieve</v>
      </c>
      <c r="C24" s="8" t="s">
        <v>173</v>
      </c>
      <c r="E24" s="18" t="s">
        <v>2</v>
      </c>
      <c r="F24" s="18" t="s">
        <v>2</v>
      </c>
    </row>
    <row r="25" spans="1:6" x14ac:dyDescent="0.2">
      <c r="A25" s="3" t="s">
        <v>106</v>
      </c>
      <c r="B25" s="3" t="str">
        <f>VLOOKUP(Table8[[#This Row],[Failure mode code]],'Table B.15 Failure Mode_Codes'!A:B,2,FALSE)</f>
        <v>Spurious operation</v>
      </c>
      <c r="C25" s="8" t="s">
        <v>105</v>
      </c>
      <c r="D25" s="18" t="s">
        <v>2</v>
      </c>
      <c r="E25" s="18" t="s">
        <v>2</v>
      </c>
      <c r="F25" s="18" t="s">
        <v>2</v>
      </c>
    </row>
    <row r="26" spans="1:6" ht="24" x14ac:dyDescent="0.2">
      <c r="A26" s="3" t="s">
        <v>56</v>
      </c>
      <c r="B26" s="3" t="str">
        <f>VLOOKUP(Table8[[#This Row],[Failure mode code]],'Table B.15 Failure Mode_Codes'!A:B,2,FALSE)</f>
        <v>Structural deficiency</v>
      </c>
      <c r="C26" s="8" t="s">
        <v>55</v>
      </c>
      <c r="D26" s="18" t="s">
        <v>2</v>
      </c>
      <c r="E26" s="18" t="s">
        <v>2</v>
      </c>
      <c r="F26" s="18" t="s">
        <v>2</v>
      </c>
    </row>
    <row r="27" spans="1:6" ht="24" x14ac:dyDescent="0.2">
      <c r="A27" s="3" t="s">
        <v>8</v>
      </c>
      <c r="B27" s="3" t="str">
        <f>VLOOKUP(Table8[[#This Row],[Failure mode code]],'Table B.15 Failure Mode_Codes'!A:B,2,FALSE)</f>
        <v>Failure to stop on demand</v>
      </c>
      <c r="C27" s="8" t="s">
        <v>238</v>
      </c>
      <c r="D27" s="18" t="s">
        <v>2</v>
      </c>
    </row>
    <row r="28" spans="1:6" ht="12.75" customHeight="1" x14ac:dyDescent="0.2">
      <c r="A28" s="3" t="s">
        <v>65</v>
      </c>
      <c r="B28" s="3" t="str">
        <f>VLOOKUP(Table8[[#This Row],[Failure mode code]],'Table B.15 Failure Mode_Codes'!A:B,2,FALSE)</f>
        <v>Unknown</v>
      </c>
      <c r="C28" s="8" t="s">
        <v>64</v>
      </c>
      <c r="D28" s="18" t="s">
        <v>2</v>
      </c>
      <c r="E28" s="18" t="s">
        <v>2</v>
      </c>
      <c r="F28" s="18" t="s">
        <v>2</v>
      </c>
    </row>
    <row r="29" spans="1:6" x14ac:dyDescent="0.2">
      <c r="A29" s="3" t="s">
        <v>38</v>
      </c>
      <c r="B29" s="3" t="str">
        <f>VLOOKUP(Table8[[#This Row],[Failure mode code]],'Table B.15 Failure Mode_Codes'!A:B,2,FALSE)</f>
        <v>Vibration</v>
      </c>
      <c r="C29" s="8" t="s">
        <v>107</v>
      </c>
      <c r="D29" s="18" t="s"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8"/>
  <sheetViews>
    <sheetView showGridLines="0" zoomScaleNormal="100" workbookViewId="0">
      <pane ySplit="2" topLeftCell="A3" activePane="bottomLeft" state="frozen"/>
      <selection pane="bottomLeft" activeCell="C4" sqref="C4"/>
    </sheetView>
  </sheetViews>
  <sheetFormatPr defaultColWidth="9.140625" defaultRowHeight="12" x14ac:dyDescent="0.2"/>
  <cols>
    <col min="1" max="1" width="18.140625" style="3" customWidth="1"/>
    <col min="2" max="2" width="28.140625" style="3" customWidth="1"/>
    <col min="3" max="3" width="35" style="8" customWidth="1"/>
    <col min="4" max="4" width="22.5703125" style="49" customWidth="1"/>
    <col min="5" max="5" width="25.5703125" style="18" customWidth="1"/>
    <col min="6" max="16384" width="9.140625" style="3"/>
  </cols>
  <sheetData>
    <row r="1" spans="1:5" x14ac:dyDescent="0.2">
      <c r="C1" s="71" t="s">
        <v>544</v>
      </c>
      <c r="D1" s="47" t="s">
        <v>459</v>
      </c>
      <c r="E1" s="47" t="str">
        <f>VLOOKUP(E2,'Table A.4 and EquipSubD'!$C:$F,4,FALSE)</f>
        <v>OI</v>
      </c>
    </row>
    <row r="2" spans="1:5" s="2" customFormat="1" ht="36" x14ac:dyDescent="0.2">
      <c r="A2" s="11" t="s">
        <v>501</v>
      </c>
      <c r="B2" s="2" t="s">
        <v>0</v>
      </c>
      <c r="C2" s="43" t="s">
        <v>1</v>
      </c>
      <c r="D2" s="48" t="s">
        <v>514</v>
      </c>
      <c r="E2" s="44" t="s">
        <v>486</v>
      </c>
    </row>
    <row r="3" spans="1:5" ht="24" x14ac:dyDescent="0.2">
      <c r="A3" s="3" t="s">
        <v>14</v>
      </c>
      <c r="B3" s="3" t="str">
        <f>VLOOKUP(Table83[[#This Row],[Failure mode code]],'Table B.15 Failure Mode_Codes'!A:B,2,FALSE)</f>
        <v>Breakdown</v>
      </c>
      <c r="C3" s="8" t="s">
        <v>515</v>
      </c>
      <c r="D3" s="18" t="s">
        <v>2</v>
      </c>
      <c r="E3" s="18" t="s">
        <v>2</v>
      </c>
    </row>
    <row r="4" spans="1:5" ht="36" x14ac:dyDescent="0.2">
      <c r="A4" s="3" t="s">
        <v>433</v>
      </c>
      <c r="B4" s="3" t="str">
        <f>VLOOKUP(Table83[[#This Row],[Failure mode code]],'Table B.15 Failure Mode_Codes'!A:B,2,FALSE)</f>
        <v>Control / Signal failure</v>
      </c>
      <c r="C4" s="8" t="s">
        <v>510</v>
      </c>
      <c r="D4" s="18" t="s">
        <v>2</v>
      </c>
      <c r="E4" s="18" t="s">
        <v>2</v>
      </c>
    </row>
    <row r="5" spans="1:5" x14ac:dyDescent="0.2">
      <c r="A5" s="3" t="s">
        <v>123</v>
      </c>
      <c r="B5" s="3" t="str">
        <f>VLOOKUP(Table83[[#This Row],[Failure mode code]],'Table B.15 Failure Mode_Codes'!A:B,2,FALSE)</f>
        <v>Delayed operation</v>
      </c>
      <c r="C5" s="8" t="s">
        <v>516</v>
      </c>
      <c r="D5" s="18" t="s">
        <v>2</v>
      </c>
      <c r="E5" s="18" t="s">
        <v>2</v>
      </c>
    </row>
    <row r="6" spans="1:5" x14ac:dyDescent="0.2">
      <c r="A6" s="3" t="s">
        <v>29</v>
      </c>
      <c r="B6" s="3" t="str">
        <f>VLOOKUP(Table83[[#This Row],[Failure mode code]],'Table B.15 Failure Mode_Codes'!A:B,2,FALSE)</f>
        <v>External leakage - process medium</v>
      </c>
      <c r="C6" s="8" t="s">
        <v>235</v>
      </c>
      <c r="D6" s="18" t="s">
        <v>2</v>
      </c>
      <c r="E6" s="18" t="s">
        <v>2</v>
      </c>
    </row>
    <row r="7" spans="1:5" ht="24" x14ac:dyDescent="0.2">
      <c r="A7" s="3" t="s">
        <v>32</v>
      </c>
      <c r="B7" s="3" t="str">
        <f>VLOOKUP(Table83[[#This Row],[Failure mode code]],'Table B.15 Failure Mode_Codes'!A:B,2,FALSE)</f>
        <v>External leakage - utility medium</v>
      </c>
      <c r="C7" s="8" t="s">
        <v>463</v>
      </c>
      <c r="D7" s="18" t="s">
        <v>2</v>
      </c>
      <c r="E7" s="18" t="s">
        <v>2</v>
      </c>
    </row>
    <row r="8" spans="1:5" x14ac:dyDescent="0.2">
      <c r="A8" s="3" t="s">
        <v>23</v>
      </c>
      <c r="B8" s="3" t="str">
        <f>VLOOKUP(Table83[[#This Row],[Failure mode code]],'Table B.15 Failure Mode_Codes'!A:B,2,FALSE)</f>
        <v>Erratic output</v>
      </c>
      <c r="C8" s="8" t="s">
        <v>236</v>
      </c>
      <c r="D8" s="18" t="s">
        <v>2</v>
      </c>
      <c r="E8" s="18" t="s">
        <v>2</v>
      </c>
    </row>
    <row r="9" spans="1:5" x14ac:dyDescent="0.2">
      <c r="A9" s="3" t="s">
        <v>78</v>
      </c>
      <c r="B9" s="3" t="str">
        <f>VLOOKUP(Table83[[#This Row],[Failure mode code]],'Table B.15 Failure Mode_Codes'!A:B,2,FALSE)</f>
        <v>Failure to connect</v>
      </c>
      <c r="C9" s="8" t="s">
        <v>246</v>
      </c>
      <c r="D9" s="18" t="s">
        <v>2</v>
      </c>
      <c r="E9" s="18" t="s">
        <v>2</v>
      </c>
    </row>
    <row r="10" spans="1:5" x14ac:dyDescent="0.2">
      <c r="A10" s="3" t="s">
        <v>431</v>
      </c>
      <c r="B10" s="3" t="str">
        <f>VLOOKUP(Table83[[#This Row],[Failure mode code]],'Table B.15 Failure Mode_Codes'!A:B,2,FALSE)</f>
        <v>Failure to cut</v>
      </c>
      <c r="C10" s="8" t="s">
        <v>517</v>
      </c>
      <c r="D10" s="18" t="s">
        <v>2</v>
      </c>
      <c r="E10" s="18" t="s">
        <v>2</v>
      </c>
    </row>
    <row r="11" spans="1:5" x14ac:dyDescent="0.2">
      <c r="A11" s="3" t="s">
        <v>139</v>
      </c>
      <c r="B11" s="3" t="str">
        <f>VLOOKUP(Table83[[#This Row],[Failure mode code]],'Table B.15 Failure Mode_Codes'!A:B,2,FALSE)</f>
        <v>Failure to close on demand</v>
      </c>
      <c r="C11" s="8" t="s">
        <v>152</v>
      </c>
      <c r="D11" s="18" t="s">
        <v>2</v>
      </c>
      <c r="E11" s="18" t="s">
        <v>2</v>
      </c>
    </row>
    <row r="12" spans="1:5" x14ac:dyDescent="0.2">
      <c r="A12" s="3" t="s">
        <v>140</v>
      </c>
      <c r="B12" s="3" t="str">
        <f>VLOOKUP(Table83[[#This Row],[Failure mode code]],'Table B.15 Failure Mode_Codes'!A:B,2,FALSE)</f>
        <v>Failure to disconnect</v>
      </c>
      <c r="C12" s="8" t="s">
        <v>248</v>
      </c>
      <c r="D12" s="18" t="s">
        <v>2</v>
      </c>
      <c r="E12" s="18" t="s">
        <v>2</v>
      </c>
    </row>
    <row r="13" spans="1:5" ht="24" x14ac:dyDescent="0.2">
      <c r="A13" s="3" t="s">
        <v>118</v>
      </c>
      <c r="B13" s="3" t="str">
        <f>VLOOKUP(Table83[[#This Row],[Failure mode code]],'Table B.15 Failure Mode_Codes'!A:B,2,FALSE)</f>
        <v>Failure to function on demand</v>
      </c>
      <c r="C13" s="8" t="s">
        <v>249</v>
      </c>
      <c r="D13" s="18" t="s">
        <v>2</v>
      </c>
      <c r="E13" s="18" t="s">
        <v>2</v>
      </c>
    </row>
    <row r="14" spans="1:5" x14ac:dyDescent="0.2">
      <c r="A14" s="3" t="s">
        <v>142</v>
      </c>
      <c r="B14" s="3" t="str">
        <f>VLOOKUP(Table83[[#This Row],[Failure mode code]],'Table B.15 Failure Mode_Codes'!A:B,2,FALSE)</f>
        <v>Failure to open on demand</v>
      </c>
      <c r="C14" s="8" t="s">
        <v>149</v>
      </c>
      <c r="D14" s="18" t="s">
        <v>2</v>
      </c>
      <c r="E14" s="18" t="s">
        <v>2</v>
      </c>
    </row>
    <row r="15" spans="1:5" x14ac:dyDescent="0.2">
      <c r="A15" s="3" t="s">
        <v>430</v>
      </c>
      <c r="B15" s="3" t="str">
        <f>VLOOKUP(Table83[[#This Row],[Failure mode code]],'Table B.15 Failure Mode_Codes'!A:B,2,FALSE)</f>
        <v>Failure while running</v>
      </c>
      <c r="C15" s="8" t="s">
        <v>518</v>
      </c>
      <c r="D15" s="18"/>
      <c r="E15" s="18" t="s">
        <v>2</v>
      </c>
    </row>
    <row r="16" spans="1:5" x14ac:dyDescent="0.2">
      <c r="A16" s="3" t="s">
        <v>17</v>
      </c>
      <c r="B16" s="3" t="str">
        <f>VLOOKUP(Table83[[#This Row],[Failure mode code]],'Table B.15 Failure Mode_Codes'!A:B,2,FALSE)</f>
        <v>High output</v>
      </c>
      <c r="C16" s="8" t="s">
        <v>239</v>
      </c>
      <c r="D16" s="18"/>
      <c r="E16" s="18" t="s">
        <v>2</v>
      </c>
    </row>
    <row r="17" spans="1:5" ht="27.75" customHeight="1" x14ac:dyDescent="0.2">
      <c r="A17" s="3" t="s">
        <v>197</v>
      </c>
      <c r="B17" s="3" t="str">
        <f>VLOOKUP(Table83[[#This Row],[Failure mode code]],'Table B.15 Failure Mode_Codes'!A:B,2,FALSE)</f>
        <v>Internal leakage - process medium</v>
      </c>
      <c r="C17" s="8" t="s">
        <v>519</v>
      </c>
      <c r="D17" s="18" t="s">
        <v>2</v>
      </c>
      <c r="E17" s="18" t="s">
        <v>2</v>
      </c>
    </row>
    <row r="18" spans="1:5" ht="24" x14ac:dyDescent="0.2">
      <c r="A18" s="3" t="s">
        <v>193</v>
      </c>
      <c r="B18" s="3" t="str">
        <f>VLOOKUP(Table83[[#This Row],[Failure mode code]],'Table B.15 Failure Mode_Codes'!A:B,2,FALSE)</f>
        <v>Internal leakage - utility medium</v>
      </c>
      <c r="C18" s="8" t="s">
        <v>520</v>
      </c>
      <c r="D18" s="18" t="s">
        <v>2</v>
      </c>
      <c r="E18" s="18" t="s">
        <v>2</v>
      </c>
    </row>
    <row r="19" spans="1:5" ht="24" x14ac:dyDescent="0.2">
      <c r="A19" s="3" t="s">
        <v>166</v>
      </c>
      <c r="B19" s="3" t="str">
        <f>VLOOKUP(Table83[[#This Row],[Failure mode code]],'Table B.15 Failure Mode_Codes'!A:B,2,FALSE)</f>
        <v>Leakage in closed position</v>
      </c>
      <c r="C19" s="8" t="s">
        <v>250</v>
      </c>
      <c r="D19" s="18" t="s">
        <v>2</v>
      </c>
      <c r="E19" s="18" t="s">
        <v>2</v>
      </c>
    </row>
    <row r="20" spans="1:5" x14ac:dyDescent="0.2">
      <c r="A20" s="3" t="s">
        <v>20</v>
      </c>
      <c r="B20" s="3" t="str">
        <f>VLOOKUP(Table83[[#This Row],[Failure mode code]],'Table B.15 Failure Mode_Codes'!A:B,2,FALSE)</f>
        <v>Low output</v>
      </c>
      <c r="C20" s="8" t="s">
        <v>240</v>
      </c>
      <c r="D20" s="18"/>
      <c r="E20" s="18" t="s">
        <v>2</v>
      </c>
    </row>
    <row r="21" spans="1:5" x14ac:dyDescent="0.2">
      <c r="A21" s="3" t="s">
        <v>62</v>
      </c>
      <c r="B21" s="3" t="str">
        <f>VLOOKUP(Table83[[#This Row],[Failure mode code]],'Table B.15 Failure Mode_Codes'!A:B,2,FALSE)</f>
        <v>Other</v>
      </c>
      <c r="C21" s="8" t="s">
        <v>61</v>
      </c>
      <c r="D21" s="18" t="s">
        <v>2</v>
      </c>
      <c r="E21" s="18" t="s">
        <v>2</v>
      </c>
    </row>
    <row r="22" spans="1:5" x14ac:dyDescent="0.2">
      <c r="A22" s="3" t="s">
        <v>47</v>
      </c>
      <c r="B22" s="3" t="str">
        <f>VLOOKUP(Table83[[#This Row],[Failure mode code]],'Table B.15 Failure Mode_Codes'!A:B,2,FALSE)</f>
        <v>Plugged / Choked</v>
      </c>
      <c r="C22" s="8" t="s">
        <v>244</v>
      </c>
      <c r="D22" s="18" t="s">
        <v>2</v>
      </c>
      <c r="E22" s="18" t="s">
        <v>2</v>
      </c>
    </row>
    <row r="23" spans="1:5" x14ac:dyDescent="0.2">
      <c r="A23" s="3" t="s">
        <v>177</v>
      </c>
      <c r="B23" s="3" t="str">
        <f>VLOOKUP(Table83[[#This Row],[Failure mode code]],'Table B.15 Failure Mode_Codes'!A:B,2,FALSE)</f>
        <v>Insufficient power</v>
      </c>
      <c r="C23" s="8" t="s">
        <v>176</v>
      </c>
      <c r="D23" s="18" t="s">
        <v>2</v>
      </c>
      <c r="E23" s="18" t="s">
        <v>2</v>
      </c>
    </row>
    <row r="24" spans="1:5" x14ac:dyDescent="0.2">
      <c r="A24" s="3" t="s">
        <v>100</v>
      </c>
      <c r="B24" s="3" t="str">
        <f>VLOOKUP(Table83[[#This Row],[Failure mode code]],'Table B.15 Failure Mode_Codes'!A:B,2,FALSE)</f>
        <v>Power/signal transmission failure</v>
      </c>
      <c r="C24" s="8" t="s">
        <v>99</v>
      </c>
      <c r="E24" s="18" t="s">
        <v>2</v>
      </c>
    </row>
    <row r="25" spans="1:5" x14ac:dyDescent="0.2">
      <c r="A25" s="3" t="s">
        <v>174</v>
      </c>
      <c r="B25" s="3" t="str">
        <f>VLOOKUP(Table83[[#This Row],[Failure mode code]],'Table B.15 Failure Mode_Codes'!A:B,2,FALSE)</f>
        <v>Failure to set/retrieve</v>
      </c>
      <c r="C25" s="8" t="s">
        <v>173</v>
      </c>
      <c r="E25" s="18" t="s">
        <v>2</v>
      </c>
    </row>
    <row r="26" spans="1:5" x14ac:dyDescent="0.2">
      <c r="A26" s="3" t="s">
        <v>106</v>
      </c>
      <c r="B26" s="3" t="str">
        <f>VLOOKUP(Table83[[#This Row],[Failure mode code]],'Table B.15 Failure Mode_Codes'!A:B,2,FALSE)</f>
        <v>Spurious operation</v>
      </c>
      <c r="C26" s="8" t="s">
        <v>105</v>
      </c>
      <c r="D26" s="18" t="s">
        <v>2</v>
      </c>
      <c r="E26" s="18" t="s">
        <v>2</v>
      </c>
    </row>
    <row r="27" spans="1:5" ht="24" x14ac:dyDescent="0.2">
      <c r="A27" s="3" t="s">
        <v>432</v>
      </c>
      <c r="B27" s="3" t="str">
        <f>VLOOKUP(Table83[[#This Row],[Failure mode code]],'Table B.15 Failure Mode_Codes'!A:B,2,FALSE)</f>
        <v>Stuck</v>
      </c>
      <c r="C27" s="8" t="s">
        <v>521</v>
      </c>
      <c r="D27" s="18" t="s">
        <v>2</v>
      </c>
      <c r="E27" s="18" t="s">
        <v>2</v>
      </c>
    </row>
    <row r="28" spans="1:5" ht="15.95" customHeight="1" x14ac:dyDescent="0.2">
      <c r="A28" s="3" t="s">
        <v>65</v>
      </c>
      <c r="B28" s="3" t="str">
        <f>VLOOKUP(Table83[[#This Row],[Failure mode code]],'Table B.15 Failure Mode_Codes'!A:B,2,FALSE)</f>
        <v>Unknown</v>
      </c>
      <c r="C28" s="8" t="s">
        <v>64</v>
      </c>
      <c r="D28" s="18" t="s">
        <v>2</v>
      </c>
      <c r="E28" s="18" t="s"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 A.4 and EquipSubD</vt:lpstr>
      <vt:lpstr>Table B.6</vt:lpstr>
      <vt:lpstr>Table B.7</vt:lpstr>
      <vt:lpstr>Table B.8</vt:lpstr>
      <vt:lpstr>Table B.9</vt:lpstr>
      <vt:lpstr>Table B.10</vt:lpstr>
      <vt:lpstr>Table B.11</vt:lpstr>
      <vt:lpstr>Table B.12</vt:lpstr>
      <vt:lpstr>Table B.13</vt:lpstr>
      <vt:lpstr>Table B.14</vt:lpstr>
      <vt:lpstr>Table B.15 Failure Mode_Codes</vt:lpstr>
      <vt:lpstr>2006 Faliure Modes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Annex B tables B6-B15</dc:title>
  <dc:creator/>
  <dc:description/>
  <cp:lastModifiedBy>Ajithkumar Velmurugan</cp:lastModifiedBy>
  <dcterms:created xsi:type="dcterms:W3CDTF">2014-11-05T16:03:56Z</dcterms:created>
  <dcterms:modified xsi:type="dcterms:W3CDTF">2024-10-24T08:22:04Z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