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rojects\Heart Failure Prediction ML\"/>
    </mc:Choice>
  </mc:AlternateContent>
  <xr:revisionPtr revIDLastSave="0" documentId="13_ncr:1_{E437DA15-423B-492C-A56D-F809AB10D6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Exploratory Data Analysis" sheetId="2" r:id="rId2"/>
    <sheet name="Inferential Statistic Analysis" sheetId="3" r:id="rId3"/>
  </sheets>
  <definedNames>
    <definedName name="_xlchart.v1.0" hidden="1">'Raw Data'!$B$10:$AG$10</definedName>
    <definedName name="_xlchart.v1.1" hidden="1">'Raw Data'!$B$11:$AG$11</definedName>
    <definedName name="_xlchart.v1.10" hidden="1">'Raw Data'!$B$9:$AG$9</definedName>
    <definedName name="_xlchart.v1.2" hidden="1">'Raw Data'!$B$12:$AG$12</definedName>
    <definedName name="_xlchart.v1.3" hidden="1">'Raw Data'!$B$13:$AG$13</definedName>
    <definedName name="_xlchart.v1.4" hidden="1">'Raw Data'!$B$3:$AG$3</definedName>
    <definedName name="_xlchart.v1.5" hidden="1">'Raw Data'!$B$4:$AG$4</definedName>
    <definedName name="_xlchart.v1.6" hidden="1">'Raw Data'!$B$5:$AG$5</definedName>
    <definedName name="_xlchart.v1.7" hidden="1">'Raw Data'!$B$6:$AG$6</definedName>
    <definedName name="_xlchart.v1.8" hidden="1">'Raw Data'!$B$7:$AG$7</definedName>
    <definedName name="_xlchart.v1.9" hidden="1">'Raw Data'!$B$8:$AG$8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F14" i="2"/>
  <c r="F16" i="2"/>
  <c r="F15" i="2"/>
  <c r="L47" i="3"/>
  <c r="L48" i="3"/>
  <c r="K48" i="3"/>
  <c r="J48" i="3"/>
  <c r="I48" i="3"/>
  <c r="H48" i="3"/>
  <c r="G48" i="3"/>
  <c r="F48" i="3"/>
  <c r="E48" i="3"/>
  <c r="D48" i="3"/>
  <c r="C48" i="3"/>
  <c r="C47" i="3"/>
  <c r="D47" i="3"/>
  <c r="E47" i="3"/>
  <c r="F47" i="3"/>
  <c r="G47" i="3"/>
  <c r="H47" i="3"/>
  <c r="I47" i="3"/>
  <c r="J47" i="3"/>
  <c r="K47" i="3"/>
  <c r="C46" i="3"/>
  <c r="D46" i="3"/>
  <c r="E46" i="3"/>
  <c r="F46" i="3"/>
  <c r="G46" i="3"/>
  <c r="H46" i="3"/>
  <c r="I46" i="3"/>
  <c r="J46" i="3"/>
  <c r="K46" i="3"/>
  <c r="L46" i="3"/>
  <c r="C45" i="3"/>
  <c r="D45" i="3"/>
  <c r="E45" i="3"/>
  <c r="F45" i="3"/>
  <c r="G45" i="3"/>
  <c r="H45" i="3"/>
  <c r="I45" i="3"/>
  <c r="J45" i="3"/>
  <c r="K45" i="3"/>
  <c r="L45" i="3"/>
  <c r="C44" i="3"/>
  <c r="D44" i="3"/>
  <c r="E44" i="3"/>
  <c r="F44" i="3"/>
  <c r="G44" i="3"/>
  <c r="H44" i="3"/>
  <c r="I44" i="3"/>
  <c r="J44" i="3"/>
  <c r="K44" i="3"/>
  <c r="L44" i="3"/>
  <c r="C43" i="3"/>
  <c r="D43" i="3"/>
  <c r="E43" i="3"/>
  <c r="F43" i="3"/>
  <c r="G43" i="3"/>
  <c r="H43" i="3"/>
  <c r="I43" i="3"/>
  <c r="J43" i="3"/>
  <c r="K43" i="3"/>
  <c r="L43" i="3"/>
  <c r="C42" i="3"/>
  <c r="D42" i="3"/>
  <c r="E42" i="3"/>
  <c r="F42" i="3"/>
  <c r="G42" i="3"/>
  <c r="H42" i="3"/>
  <c r="I42" i="3"/>
  <c r="J42" i="3"/>
  <c r="K42" i="3"/>
  <c r="L42" i="3"/>
  <c r="C41" i="3"/>
  <c r="D41" i="3"/>
  <c r="E41" i="3"/>
  <c r="F41" i="3"/>
  <c r="G41" i="3"/>
  <c r="H41" i="3"/>
  <c r="I41" i="3"/>
  <c r="J41" i="3"/>
  <c r="K41" i="3"/>
  <c r="L41" i="3"/>
  <c r="C40" i="3"/>
  <c r="D40" i="3"/>
  <c r="E40" i="3"/>
  <c r="F40" i="3"/>
  <c r="G40" i="3"/>
  <c r="H40" i="3"/>
  <c r="I40" i="3"/>
  <c r="J40" i="3"/>
  <c r="K40" i="3"/>
  <c r="L40" i="3"/>
  <c r="B48" i="3"/>
  <c r="B47" i="3"/>
  <c r="B46" i="3"/>
  <c r="B45" i="3"/>
  <c r="B44" i="3"/>
  <c r="B43" i="3"/>
  <c r="B42" i="3"/>
  <c r="B41" i="3"/>
  <c r="B40" i="3"/>
  <c r="C38" i="3"/>
  <c r="B38" i="3"/>
  <c r="B39" i="3"/>
  <c r="C39" i="3"/>
  <c r="L39" i="3"/>
  <c r="K39" i="3"/>
  <c r="J39" i="3"/>
  <c r="I39" i="3"/>
  <c r="H39" i="3"/>
  <c r="G39" i="3"/>
  <c r="F39" i="3"/>
  <c r="E39" i="3"/>
  <c r="D39" i="3"/>
  <c r="L38" i="3"/>
  <c r="K38" i="3"/>
  <c r="J38" i="3"/>
  <c r="I38" i="3"/>
  <c r="H38" i="3"/>
  <c r="G38" i="3"/>
  <c r="F38" i="3"/>
  <c r="E38" i="3"/>
  <c r="D38" i="3"/>
  <c r="F2" i="2"/>
  <c r="F3" i="2"/>
  <c r="F4" i="2"/>
  <c r="F5" i="2"/>
  <c r="G5" i="2" s="1"/>
  <c r="H5" i="2" s="1"/>
  <c r="F6" i="2"/>
  <c r="G6" i="2" s="1"/>
  <c r="H6" i="2" s="1"/>
  <c r="F7" i="2"/>
  <c r="F8" i="2"/>
  <c r="G8" i="2" s="1"/>
  <c r="H8" i="2" s="1"/>
  <c r="F9" i="2"/>
  <c r="F10" i="2"/>
  <c r="G10" i="2" s="1"/>
  <c r="H10" i="2" s="1"/>
  <c r="F11" i="2"/>
  <c r="G11" i="2" s="1"/>
  <c r="H11" i="2" s="1"/>
  <c r="F12" i="2"/>
  <c r="G12" i="2" s="1"/>
  <c r="H12" i="2" s="1"/>
  <c r="C34" i="3"/>
  <c r="D34" i="3"/>
  <c r="E34" i="3"/>
  <c r="F34" i="3"/>
  <c r="G34" i="3"/>
  <c r="H34" i="3"/>
  <c r="I34" i="3"/>
  <c r="J34" i="3"/>
  <c r="K34" i="3"/>
  <c r="L34" i="3"/>
  <c r="B34" i="3"/>
  <c r="B2" i="2"/>
  <c r="B3" i="2"/>
  <c r="B16" i="2" s="1"/>
  <c r="B4" i="2"/>
  <c r="B5" i="2"/>
  <c r="B6" i="2"/>
  <c r="B7" i="2"/>
  <c r="B20" i="2" s="1"/>
  <c r="B8" i="2"/>
  <c r="B9" i="2"/>
  <c r="B10" i="2"/>
  <c r="B11" i="2"/>
  <c r="B12" i="2"/>
  <c r="B25" i="2" s="1"/>
  <c r="G2" i="2"/>
  <c r="H2" i="2" s="1"/>
  <c r="G3" i="2"/>
  <c r="H3" i="2" s="1"/>
  <c r="G4" i="2"/>
  <c r="H4" i="2" s="1"/>
  <c r="G7" i="2"/>
  <c r="H7" i="2" s="1"/>
  <c r="G9" i="2"/>
  <c r="H9" i="2" s="1"/>
  <c r="B17" i="2"/>
  <c r="B18" i="2"/>
  <c r="B19" i="2"/>
  <c r="B21" i="2"/>
  <c r="B22" i="2"/>
  <c r="B23" i="2"/>
  <c r="B24" i="2"/>
  <c r="B15" i="2"/>
  <c r="E3" i="2" l="1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<sst xmlns="http://schemas.openxmlformats.org/spreadsheetml/2006/main" count="102" uniqueCount="59">
  <si>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</si>
  <si>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</si>
  <si>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</si>
  <si>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</si>
  <si>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</si>
  <si>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</si>
  <si>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</si>
  <si>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</si>
  <si>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</si>
  <si>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</si>
  <si>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</si>
  <si>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</si>
  <si>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</si>
  <si>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</si>
  <si>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</si>
  <si>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Trial #16</t>
  </si>
  <si>
    <t>Trial #17</t>
  </si>
  <si>
    <t>Trial #18</t>
  </si>
  <si>
    <t>Trial #19</t>
  </si>
  <si>
    <t>Trial #20</t>
  </si>
  <si>
    <t>Trial #21</t>
  </si>
  <si>
    <t>Trial #22</t>
  </si>
  <si>
    <t>Trial #23</t>
  </si>
  <si>
    <t>Trial #24</t>
  </si>
  <si>
    <t>Trial #25</t>
  </si>
  <si>
    <t>Trial #26</t>
  </si>
  <si>
    <t>Trial #27</t>
  </si>
  <si>
    <t>Trial #28</t>
  </si>
  <si>
    <t>Trial #29</t>
  </si>
  <si>
    <t>Trial #30</t>
  </si>
  <si>
    <t>Trial #31</t>
  </si>
  <si>
    <t>Trial #32</t>
  </si>
  <si>
    <t># of Epochs</t>
  </si>
  <si>
    <t>Dependent Variable: Accuracy on Testing Dataset (%)</t>
  </si>
  <si>
    <t>Standard Deviation</t>
  </si>
  <si>
    <t>Mean</t>
  </si>
  <si>
    <t>Median</t>
  </si>
  <si>
    <t>Mode</t>
  </si>
  <si>
    <t>Range</t>
  </si>
  <si>
    <t>Independent Variable: Amount of Epochs (#)</t>
  </si>
  <si>
    <t>Average</t>
  </si>
  <si>
    <t>Standard Error</t>
  </si>
  <si>
    <t>95% Confidence Interval</t>
  </si>
  <si>
    <t>0 Epochs</t>
  </si>
  <si>
    <t>1 Epoch</t>
  </si>
  <si>
    <t>2 Epochs</t>
  </si>
  <si>
    <t>3 Epochs</t>
  </si>
  <si>
    <t>4 Epochs</t>
  </si>
  <si>
    <t>5 Epochs</t>
  </si>
  <si>
    <t>6 Epochs</t>
  </si>
  <si>
    <t>7 Epochs</t>
  </si>
  <si>
    <t>8 Epochs</t>
  </si>
  <si>
    <t>9 Epochs</t>
  </si>
  <si>
    <t>10 Epochs</t>
  </si>
  <si>
    <t>Paired Two-Samples T-Test One Tailed (Dependent Sample T-Test)</t>
  </si>
  <si>
    <t>95% Confidence Level (</t>
  </si>
  <si>
    <t>Cohen's D between 0 and 10</t>
  </si>
  <si>
    <t>M1-M2</t>
  </si>
  <si>
    <t>POOLED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</si>
</sst>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Amount of Epochs (#) vs. Testing Accuracy (%) Histogram w/ 95% CI Error Bars</a:t>
            </a:r>
            <a:endParaRPr lang="en-US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3943278820923585"/>
          <c:y val="1.5612983811142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5255646772234971E-17"/>
                  <c:y val="-1.9371410442054628E-2"/>
                </c:manualLayout>
              </c:layout>
              <c:tx>
                <c:rich>
                  <a:bodyPr/>
                  <a:lstStyle/>
                  <a:p>
                    <a:fld id="{967FECE2-B111-49C1-B298-2288D5DEF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47-4234-951F-CC4C9A477796}"/>
                </c:ext>
              </c:extLst>
            </c:dLbl>
            <c:dLbl>
              <c:idx val="1"/>
              <c:layout>
                <c:manualLayout>
                  <c:x val="-3.0511293544469942E-17"/>
                  <c:y val="-1.6142842035045474E-2"/>
                </c:manualLayout>
              </c:layout>
              <c:tx>
                <c:rich>
                  <a:bodyPr/>
                  <a:lstStyle/>
                  <a:p>
                    <a:fld id="{5AF6D2E2-4560-4357-B15E-D5765CED7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47-4234-951F-CC4C9A477796}"/>
                </c:ext>
              </c:extLst>
            </c:dLbl>
            <c:dLbl>
              <c:idx val="2"/>
              <c:layout>
                <c:manualLayout>
                  <c:x val="0"/>
                  <c:y val="-9.6857052210272843E-3"/>
                </c:manualLayout>
              </c:layout>
              <c:tx>
                <c:rich>
                  <a:bodyPr/>
                  <a:lstStyle/>
                  <a:p>
                    <a:fld id="{14BF4C5F-2F71-443E-87DC-A2748C0E7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7-4234-951F-CC4C9A477796}"/>
                </c:ext>
              </c:extLst>
            </c:dLbl>
            <c:dLbl>
              <c:idx val="3"/>
              <c:layout>
                <c:manualLayout>
                  <c:x val="0"/>
                  <c:y val="-8.0962351231679604E-3"/>
                </c:manualLayout>
              </c:layout>
              <c:tx>
                <c:rich>
                  <a:bodyPr/>
                  <a:lstStyle/>
                  <a:p>
                    <a:fld id="{E88503B2-1D3C-457C-A331-3ED5C018E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47-4234-951F-CC4C9A4777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525399-D09B-4B59-956F-015E39C87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7-4234-951F-CC4C9A4777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F494944-E8DA-4474-ADBA-2FEAC22BC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7-4234-951F-CC4C9A4777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181566-0C7C-4547-9D32-A4A63C1FD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7-4234-951F-CC4C9A4777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A9245E-5F86-48BF-9005-3362AB296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7-4234-951F-CC4C9A4777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D9486E-DE9A-4765-A07F-07EA2E24C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7-4234-951F-CC4C9A4777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758942A-6910-4B7D-BDCF-ED0958211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7-4234-951F-CC4C9A4777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D83355-F118-43F5-ABA2-B7E5CD28A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7-4234-951F-CC4C9A4777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'Exploratory Data Analysis'!$H$2:$H$12</c:f>
                <c:numCache>
                  <c:formatCode>General</c:formatCode>
                  <c:ptCount val="11"/>
                  <c:pt idx="0">
                    <c:v>3.6496351861866985</c:v>
                  </c:pt>
                  <c:pt idx="1">
                    <c:v>3.2969881624869242</c:v>
                  </c:pt>
                  <c:pt idx="2">
                    <c:v>2.8520866397654578</c:v>
                  </c:pt>
                  <c:pt idx="3">
                    <c:v>2.4098089790335679</c:v>
                  </c:pt>
                  <c:pt idx="4">
                    <c:v>1.8254828886074035</c:v>
                  </c:pt>
                  <c:pt idx="5">
                    <c:v>1.4368596365637578</c:v>
                  </c:pt>
                  <c:pt idx="6">
                    <c:v>1.0675394687473498</c:v>
                  </c:pt>
                  <c:pt idx="7">
                    <c:v>0.89653656494890688</c:v>
                  </c:pt>
                  <c:pt idx="8">
                    <c:v>0.84030685304707942</c:v>
                  </c:pt>
                  <c:pt idx="9">
                    <c:v>0.84393097768191916</c:v>
                  </c:pt>
                  <c:pt idx="10">
                    <c:v>0.76565903760871923</c:v>
                  </c:pt>
                </c:numCache>
              </c:numRef>
            </c:plus>
            <c:minus>
              <c:numRef>
                <c:f>'Exploratory Data Analysis'!$H$2:$H$12</c:f>
                <c:numCache>
                  <c:formatCode>General</c:formatCode>
                  <c:ptCount val="11"/>
                  <c:pt idx="0">
                    <c:v>3.6496351861866985</c:v>
                  </c:pt>
                  <c:pt idx="1">
                    <c:v>3.2969881624869242</c:v>
                  </c:pt>
                  <c:pt idx="2">
                    <c:v>2.8520866397654578</c:v>
                  </c:pt>
                  <c:pt idx="3">
                    <c:v>2.4098089790335679</c:v>
                  </c:pt>
                  <c:pt idx="4">
                    <c:v>1.8254828886074035</c:v>
                  </c:pt>
                  <c:pt idx="5">
                    <c:v>1.4368596365637578</c:v>
                  </c:pt>
                  <c:pt idx="6">
                    <c:v>1.0675394687473498</c:v>
                  </c:pt>
                  <c:pt idx="7">
                    <c:v>0.89653656494890688</c:v>
                  </c:pt>
                  <c:pt idx="8">
                    <c:v>0.84030685304707942</c:v>
                  </c:pt>
                  <c:pt idx="9">
                    <c:v>0.84393097768191916</c:v>
                  </c:pt>
                  <c:pt idx="10">
                    <c:v>0.76565903760871923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'Exploratory Data Analysis'!$A$2:$A$12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'Exploratory Data Analysis'!$B$2:$B$12</c:f>
              <c:numCache>
                <c:formatCode>General</c:formatCode>
                <c:ptCount val="11"/>
                <c:pt idx="0">
                  <c:v>55.757472826086897</c:v>
                </c:pt>
                <c:pt idx="1">
                  <c:v>63.417119565217341</c:v>
                </c:pt>
                <c:pt idx="2">
                  <c:v>68.987771739130409</c:v>
                </c:pt>
                <c:pt idx="3">
                  <c:v>73.131793478260818</c:v>
                </c:pt>
                <c:pt idx="4">
                  <c:v>75.832201086956474</c:v>
                </c:pt>
                <c:pt idx="5">
                  <c:v>77.598505434782552</c:v>
                </c:pt>
                <c:pt idx="6">
                  <c:v>78.70244565217385</c:v>
                </c:pt>
                <c:pt idx="7">
                  <c:v>79.721467391304316</c:v>
                </c:pt>
                <c:pt idx="8">
                  <c:v>80.604619565217362</c:v>
                </c:pt>
                <c:pt idx="9">
                  <c:v>80.97826086956519</c:v>
                </c:pt>
                <c:pt idx="10">
                  <c:v>81.43682065217385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'Exploratory Data Analysis'!$B$15:$B$25</c15:f>
                <c15:dlblRangeCache>
                  <c:ptCount val="11"/>
                  <c:pt idx="0">
                    <c:v>55.76</c:v>
                  </c:pt>
                  <c:pt idx="1">
                    <c:v>63.42</c:v>
                  </c:pt>
                  <c:pt idx="2">
                    <c:v>68.99</c:v>
                  </c:pt>
                  <c:pt idx="3">
                    <c:v>73.13</c:v>
                  </c:pt>
                  <c:pt idx="4">
                    <c:v>75.83</c:v>
                  </c:pt>
                  <c:pt idx="5">
                    <c:v>77.6</c:v>
                  </c:pt>
                  <c:pt idx="6">
                    <c:v>78.7</c:v>
                  </c:pt>
                  <c:pt idx="7">
                    <c:v>79.72</c:v>
                  </c:pt>
                  <c:pt idx="8">
                    <c:v>80.6</c:v>
                  </c:pt>
                  <c:pt idx="9">
                    <c:v>80.98</c:v>
                  </c:pt>
                  <c:pt idx="10">
                    <c:v>81.44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47-4234-951F-CC4C9A477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50202159"/>
        <c:axId val="750202575"/>
      </c:barChart>
      <c:catAx>
        <c:axId val="75020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Amount of Epochs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202575"/>
        <c:crosses val="autoZero"/>
        <c:auto val="1"/>
        <c:lblAlgn val="ctr"/>
        <c:lblOffset val="100"/>
        <c:noMultiLvlLbl val="0"/>
      </c:catAx>
      <c:valAx>
        <c:axId val="750202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Testing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2021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Amount of Epochs (#) vs. Testing Accuracy (%) Scatter Plot w/ Linear Regression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Analysis'!$B$2:$L$2</c:f>
              <c:numCache>
                <c:formatCode>General</c:formatCode>
                <c:ptCount val="11"/>
                <c:pt idx="0">
                  <c:v>34.782608695652101</c:v>
                </c:pt>
                <c:pt idx="1">
                  <c:v>51.086956521739097</c:v>
                </c:pt>
                <c:pt idx="2">
                  <c:v>67.934782608695599</c:v>
                </c:pt>
                <c:pt idx="3">
                  <c:v>73.913043478260803</c:v>
                </c:pt>
                <c:pt idx="4">
                  <c:v>77.173913043478194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80.978260869565204</c:v>
                </c:pt>
                <c:pt idx="8">
                  <c:v>81.521739130434696</c:v>
                </c:pt>
                <c:pt idx="9">
                  <c:v>81.521739130434696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8-4224-9177-B3D0A8F6C6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Analysis'!$B$3:$L$3</c:f>
              <c:numCache>
                <c:formatCode>General</c:formatCode>
                <c:ptCount val="11"/>
                <c:pt idx="0">
                  <c:v>70.108695652173907</c:v>
                </c:pt>
                <c:pt idx="1">
                  <c:v>70.652173913043399</c:v>
                </c:pt>
                <c:pt idx="2">
                  <c:v>71.739130434782595</c:v>
                </c:pt>
                <c:pt idx="3">
                  <c:v>72.282608695652101</c:v>
                </c:pt>
                <c:pt idx="4">
                  <c:v>74.456521739130395</c:v>
                </c:pt>
                <c:pt idx="5">
                  <c:v>75.543478260869506</c:v>
                </c:pt>
                <c:pt idx="6">
                  <c:v>75.543478260869506</c:v>
                </c:pt>
                <c:pt idx="7">
                  <c:v>76.630434782608603</c:v>
                </c:pt>
                <c:pt idx="8">
                  <c:v>77.173913043478194</c:v>
                </c:pt>
                <c:pt idx="9">
                  <c:v>78.804347826086897</c:v>
                </c:pt>
                <c:pt idx="10">
                  <c:v>78.804347826086897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8-4224-9177-B3D0A8F6C6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Analysis'!$B$4:$L$4</c:f>
              <c:numCache>
                <c:formatCode>General</c:formatCode>
                <c:ptCount val="11"/>
                <c:pt idx="0">
                  <c:v>47.282608695652101</c:v>
                </c:pt>
                <c:pt idx="1">
                  <c:v>50.543478260869499</c:v>
                </c:pt>
                <c:pt idx="2">
                  <c:v>53.804347826086897</c:v>
                </c:pt>
                <c:pt idx="3">
                  <c:v>59.782608695652101</c:v>
                </c:pt>
                <c:pt idx="4">
                  <c:v>64.130434782608603</c:v>
                </c:pt>
                <c:pt idx="5">
                  <c:v>67.934782608695599</c:v>
                </c:pt>
                <c:pt idx="6">
                  <c:v>71.739130434782595</c:v>
                </c:pt>
                <c:pt idx="7">
                  <c:v>73.369565217391298</c:v>
                </c:pt>
                <c:pt idx="8">
                  <c:v>76.630434782608603</c:v>
                </c:pt>
                <c:pt idx="9">
                  <c:v>78.260869565217305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8-4224-9177-B3D0A8F6C6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Analysis'!$B$5:$L$5</c:f>
              <c:numCache>
                <c:formatCode>General</c:formatCode>
                <c:ptCount val="11"/>
                <c:pt idx="0">
                  <c:v>61.413043478260803</c:v>
                </c:pt>
                <c:pt idx="1">
                  <c:v>69.565217391304301</c:v>
                </c:pt>
                <c:pt idx="2">
                  <c:v>73.369565217391298</c:v>
                </c:pt>
                <c:pt idx="3">
                  <c:v>76.630434782608603</c:v>
                </c:pt>
                <c:pt idx="4">
                  <c:v>80.434782608695599</c:v>
                </c:pt>
                <c:pt idx="5">
                  <c:v>80.434782608695599</c:v>
                </c:pt>
                <c:pt idx="6">
                  <c:v>81.521739130434696</c:v>
                </c:pt>
                <c:pt idx="7">
                  <c:v>82.065217391304301</c:v>
                </c:pt>
                <c:pt idx="8">
                  <c:v>82.065217391304301</c:v>
                </c:pt>
                <c:pt idx="9">
                  <c:v>82.065217391304301</c:v>
                </c:pt>
                <c:pt idx="10">
                  <c:v>82.608695652173907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8-4224-9177-B3D0A8F6C64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Analysis'!$B$6:$L$6</c:f>
              <c:numCache>
                <c:formatCode>General</c:formatCode>
                <c:ptCount val="11"/>
                <c:pt idx="0">
                  <c:v>65.2173913043478</c:v>
                </c:pt>
                <c:pt idx="1">
                  <c:v>72.282608695652101</c:v>
                </c:pt>
                <c:pt idx="2">
                  <c:v>73.369565217391298</c:v>
                </c:pt>
                <c:pt idx="3">
                  <c:v>75.543478260869506</c:v>
                </c:pt>
                <c:pt idx="4">
                  <c:v>79.347826086956502</c:v>
                </c:pt>
                <c:pt idx="5">
                  <c:v>81.521739130434696</c:v>
                </c:pt>
                <c:pt idx="6">
                  <c:v>82.065217391304301</c:v>
                </c:pt>
                <c:pt idx="7">
                  <c:v>82.608695652173907</c:v>
                </c:pt>
                <c:pt idx="8">
                  <c:v>83.695652173913004</c:v>
                </c:pt>
                <c:pt idx="9">
                  <c:v>83.695652173913004</c:v>
                </c:pt>
                <c:pt idx="10">
                  <c:v>83.695652173913004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8-4224-9177-B3D0A8F6C64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Analysis'!$B$7:$L$7</c:f>
              <c:numCache>
                <c:formatCode>General</c:formatCode>
                <c:ptCount val="11"/>
                <c:pt idx="0">
                  <c:v>50</c:v>
                </c:pt>
                <c:pt idx="1">
                  <c:v>54.891304347826001</c:v>
                </c:pt>
                <c:pt idx="2">
                  <c:v>59.782608695652101</c:v>
                </c:pt>
                <c:pt idx="3">
                  <c:v>69.565217391304301</c:v>
                </c:pt>
                <c:pt idx="4">
                  <c:v>72.282608695652101</c:v>
                </c:pt>
                <c:pt idx="5">
                  <c:v>77.173913043478194</c:v>
                </c:pt>
                <c:pt idx="6">
                  <c:v>77.7173913043478</c:v>
                </c:pt>
                <c:pt idx="7">
                  <c:v>79.347826086956502</c:v>
                </c:pt>
                <c:pt idx="8">
                  <c:v>81.521739130434696</c:v>
                </c:pt>
                <c:pt idx="9">
                  <c:v>80.434782608695599</c:v>
                </c:pt>
                <c:pt idx="10">
                  <c:v>80.434782608695599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8-4224-9177-B3D0A8F6C64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Analysis'!$B$8:$L$8</c:f>
              <c:numCache>
                <c:formatCode>General</c:formatCode>
                <c:ptCount val="11"/>
                <c:pt idx="0">
                  <c:v>49.456521739130402</c:v>
                </c:pt>
                <c:pt idx="1">
                  <c:v>54.347826086956502</c:v>
                </c:pt>
                <c:pt idx="2">
                  <c:v>65.760869565217305</c:v>
                </c:pt>
                <c:pt idx="3">
                  <c:v>69.021739130434696</c:v>
                </c:pt>
                <c:pt idx="4">
                  <c:v>71.195652173913004</c:v>
                </c:pt>
                <c:pt idx="5">
                  <c:v>73.369565217391298</c:v>
                </c:pt>
                <c:pt idx="6">
                  <c:v>77.173913043478194</c:v>
                </c:pt>
                <c:pt idx="7">
                  <c:v>78.804347826086897</c:v>
                </c:pt>
                <c:pt idx="8">
                  <c:v>80.434782608695599</c:v>
                </c:pt>
                <c:pt idx="9">
                  <c:v>80.978260869565204</c:v>
                </c:pt>
                <c:pt idx="10">
                  <c:v>83.152173913043399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98-4224-9177-B3D0A8F6C64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Analysis'!$B$9:$L$9</c:f>
              <c:numCache>
                <c:formatCode>General</c:formatCode>
                <c:ptCount val="11"/>
                <c:pt idx="0">
                  <c:v>72.826086956521706</c:v>
                </c:pt>
                <c:pt idx="1">
                  <c:v>73.369565217391298</c:v>
                </c:pt>
                <c:pt idx="2">
                  <c:v>76.086956521739097</c:v>
                </c:pt>
                <c:pt idx="3">
                  <c:v>77.7173913043478</c:v>
                </c:pt>
                <c:pt idx="4">
                  <c:v>78.260869565217305</c:v>
                </c:pt>
                <c:pt idx="5">
                  <c:v>78.804347826086897</c:v>
                </c:pt>
                <c:pt idx="6">
                  <c:v>79.891304347826093</c:v>
                </c:pt>
                <c:pt idx="7">
                  <c:v>79.891304347826093</c:v>
                </c:pt>
                <c:pt idx="8">
                  <c:v>80.978260869565204</c:v>
                </c:pt>
                <c:pt idx="9">
                  <c:v>82.608695652173907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98-4224-9177-B3D0A8F6C64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Analysis'!$B$10:$L$10</c:f>
              <c:numCache>
                <c:formatCode>General</c:formatCode>
                <c:ptCount val="11"/>
                <c:pt idx="0">
                  <c:v>42.934782608695599</c:v>
                </c:pt>
                <c:pt idx="1">
                  <c:v>51.630434782608603</c:v>
                </c:pt>
                <c:pt idx="2">
                  <c:v>59.239130434782602</c:v>
                </c:pt>
                <c:pt idx="3">
                  <c:v>67.391304347826093</c:v>
                </c:pt>
                <c:pt idx="4">
                  <c:v>71.739130434782595</c:v>
                </c:pt>
                <c:pt idx="5">
                  <c:v>73.913043478260803</c:v>
                </c:pt>
                <c:pt idx="6">
                  <c:v>76.630434782608603</c:v>
                </c:pt>
                <c:pt idx="7">
                  <c:v>79.347826086956502</c:v>
                </c:pt>
                <c:pt idx="8">
                  <c:v>80.978260869565204</c:v>
                </c:pt>
                <c:pt idx="9">
                  <c:v>80.978260869565204</c:v>
                </c:pt>
                <c:pt idx="10">
                  <c:v>80.978260869565204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98-4224-9177-B3D0A8F6C641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Analysis'!$B$11:$L$11</c:f>
              <c:numCache>
                <c:formatCode>General</c:formatCode>
                <c:ptCount val="11"/>
                <c:pt idx="0">
                  <c:v>47.282608695652101</c:v>
                </c:pt>
                <c:pt idx="1">
                  <c:v>56.521739130434703</c:v>
                </c:pt>
                <c:pt idx="2">
                  <c:v>70.652173913043399</c:v>
                </c:pt>
                <c:pt idx="3">
                  <c:v>77.7173913043478</c:v>
                </c:pt>
                <c:pt idx="4">
                  <c:v>82.065217391304301</c:v>
                </c:pt>
                <c:pt idx="5">
                  <c:v>83.152173913043399</c:v>
                </c:pt>
                <c:pt idx="6">
                  <c:v>82.608695652173907</c:v>
                </c:pt>
                <c:pt idx="7">
                  <c:v>83.152173913043399</c:v>
                </c:pt>
                <c:pt idx="8">
                  <c:v>83.152173913043399</c:v>
                </c:pt>
                <c:pt idx="9">
                  <c:v>84.782608695652101</c:v>
                </c:pt>
                <c:pt idx="10">
                  <c:v>84.782608695652101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98-4224-9177-B3D0A8F6C641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Analysis'!$B$12:$L$12</c:f>
              <c:numCache>
                <c:formatCode>General</c:formatCode>
                <c:ptCount val="11"/>
                <c:pt idx="0">
                  <c:v>61.413043478260803</c:v>
                </c:pt>
                <c:pt idx="1">
                  <c:v>72.826086956521706</c:v>
                </c:pt>
                <c:pt idx="2">
                  <c:v>74.456521739130395</c:v>
                </c:pt>
                <c:pt idx="3">
                  <c:v>76.086956521739097</c:v>
                </c:pt>
                <c:pt idx="4">
                  <c:v>76.086956521739097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78.260869565217305</c:v>
                </c:pt>
                <c:pt idx="8">
                  <c:v>79.347826086956502</c:v>
                </c:pt>
                <c:pt idx="9">
                  <c:v>79.891304347826093</c:v>
                </c:pt>
                <c:pt idx="10">
                  <c:v>80.434782608695599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98-4224-9177-B3D0A8F6C641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Analysis'!$B$13:$L$13</c:f>
              <c:numCache>
                <c:formatCode>General</c:formatCode>
                <c:ptCount val="11"/>
                <c:pt idx="0">
                  <c:v>60.869565217391298</c:v>
                </c:pt>
                <c:pt idx="1">
                  <c:v>70.652173913043399</c:v>
                </c:pt>
                <c:pt idx="2">
                  <c:v>76.630434782608603</c:v>
                </c:pt>
                <c:pt idx="3">
                  <c:v>83.152173913043399</c:v>
                </c:pt>
                <c:pt idx="4">
                  <c:v>83.695652173913004</c:v>
                </c:pt>
                <c:pt idx="5">
                  <c:v>83.695652173913004</c:v>
                </c:pt>
                <c:pt idx="6">
                  <c:v>84.239130434782595</c:v>
                </c:pt>
                <c:pt idx="7">
                  <c:v>83.695652173913004</c:v>
                </c:pt>
                <c:pt idx="8">
                  <c:v>83.695652173913004</c:v>
                </c:pt>
                <c:pt idx="9">
                  <c:v>84.782608695652101</c:v>
                </c:pt>
                <c:pt idx="10">
                  <c:v>84.782608695652101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98-4224-9177-B3D0A8F6C641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Analysis'!$B$14:$L$14</c:f>
              <c:numCache>
                <c:formatCode>General</c:formatCode>
                <c:ptCount val="11"/>
                <c:pt idx="0">
                  <c:v>46.739130434782602</c:v>
                </c:pt>
                <c:pt idx="1">
                  <c:v>58.695652173912997</c:v>
                </c:pt>
                <c:pt idx="2">
                  <c:v>65.2173913043478</c:v>
                </c:pt>
                <c:pt idx="3">
                  <c:v>67.934782608695599</c:v>
                </c:pt>
                <c:pt idx="4">
                  <c:v>70.108695652173907</c:v>
                </c:pt>
                <c:pt idx="5">
                  <c:v>71.739130434782595</c:v>
                </c:pt>
                <c:pt idx="6">
                  <c:v>73.913043478260803</c:v>
                </c:pt>
                <c:pt idx="7">
                  <c:v>76.086956521739097</c:v>
                </c:pt>
                <c:pt idx="8">
                  <c:v>75.543478260869506</c:v>
                </c:pt>
                <c:pt idx="9">
                  <c:v>75</c:v>
                </c:pt>
                <c:pt idx="10">
                  <c:v>76.630434782608603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98-4224-9177-B3D0A8F6C641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Analysis'!$B$15:$L$15</c:f>
              <c:numCache>
                <c:formatCode>General</c:formatCode>
                <c:ptCount val="11"/>
                <c:pt idx="0">
                  <c:v>50.543478260869499</c:v>
                </c:pt>
                <c:pt idx="1">
                  <c:v>61.956521739130402</c:v>
                </c:pt>
                <c:pt idx="2">
                  <c:v>69.565217391304301</c:v>
                </c:pt>
                <c:pt idx="3">
                  <c:v>72.826086956521706</c:v>
                </c:pt>
                <c:pt idx="4">
                  <c:v>77.7173913043478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82.065217391304301</c:v>
                </c:pt>
                <c:pt idx="8">
                  <c:v>83.152173913043399</c:v>
                </c:pt>
                <c:pt idx="9">
                  <c:v>83.152173913043399</c:v>
                </c:pt>
                <c:pt idx="10">
                  <c:v>83.152173913043399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98-4224-9177-B3D0A8F6C641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Analysis'!$B$16:$L$16</c:f>
              <c:numCache>
                <c:formatCode>General</c:formatCode>
                <c:ptCount val="11"/>
                <c:pt idx="0">
                  <c:v>46.195652173912997</c:v>
                </c:pt>
                <c:pt idx="1">
                  <c:v>64.130434782608603</c:v>
                </c:pt>
                <c:pt idx="2">
                  <c:v>70.108695652173907</c:v>
                </c:pt>
                <c:pt idx="3">
                  <c:v>76.630434782608603</c:v>
                </c:pt>
                <c:pt idx="4">
                  <c:v>76.086956521739097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77.7173913043478</c:v>
                </c:pt>
                <c:pt idx="8">
                  <c:v>79.347826086956502</c:v>
                </c:pt>
                <c:pt idx="9">
                  <c:v>79.347826086956502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98-4224-9177-B3D0A8F6C641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Analysis'!$B$17:$L$17</c:f>
              <c:numCache>
                <c:formatCode>General</c:formatCode>
                <c:ptCount val="11"/>
                <c:pt idx="0">
                  <c:v>68.478260869565204</c:v>
                </c:pt>
                <c:pt idx="1">
                  <c:v>73.369565217391298</c:v>
                </c:pt>
                <c:pt idx="2">
                  <c:v>76.086956521739097</c:v>
                </c:pt>
                <c:pt idx="3">
                  <c:v>78.804347826086897</c:v>
                </c:pt>
                <c:pt idx="4">
                  <c:v>80.978260869565204</c:v>
                </c:pt>
                <c:pt idx="5">
                  <c:v>80.434782608695599</c:v>
                </c:pt>
                <c:pt idx="6">
                  <c:v>81.521739130434696</c:v>
                </c:pt>
                <c:pt idx="7">
                  <c:v>82.065217391304301</c:v>
                </c:pt>
                <c:pt idx="8">
                  <c:v>82.608695652173907</c:v>
                </c:pt>
                <c:pt idx="9">
                  <c:v>82.608695652173907</c:v>
                </c:pt>
                <c:pt idx="10">
                  <c:v>82.608695652173907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98-4224-9177-B3D0A8F6C641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Analysis'!$B$18:$L$18</c:f>
              <c:numCache>
                <c:formatCode>General</c:formatCode>
                <c:ptCount val="11"/>
                <c:pt idx="0">
                  <c:v>49.456521739130402</c:v>
                </c:pt>
                <c:pt idx="1">
                  <c:v>59.239130434782602</c:v>
                </c:pt>
                <c:pt idx="2">
                  <c:v>65.760869565217305</c:v>
                </c:pt>
                <c:pt idx="3">
                  <c:v>71.195652173913004</c:v>
                </c:pt>
                <c:pt idx="4">
                  <c:v>75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78.804347826086897</c:v>
                </c:pt>
                <c:pt idx="8">
                  <c:v>79.347826086956502</c:v>
                </c:pt>
                <c:pt idx="9">
                  <c:v>80.434782608695599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98-4224-9177-B3D0A8F6C641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Analysis'!$B$19:$L$19</c:f>
              <c:numCache>
                <c:formatCode>General</c:formatCode>
                <c:ptCount val="11"/>
                <c:pt idx="0">
                  <c:v>58.152173913043399</c:v>
                </c:pt>
                <c:pt idx="1">
                  <c:v>66.847826086956502</c:v>
                </c:pt>
                <c:pt idx="2">
                  <c:v>70.108695652173907</c:v>
                </c:pt>
                <c:pt idx="3">
                  <c:v>71.195652173913004</c:v>
                </c:pt>
                <c:pt idx="4">
                  <c:v>73.369565217391298</c:v>
                </c:pt>
                <c:pt idx="5">
                  <c:v>75.543478260869506</c:v>
                </c:pt>
                <c:pt idx="6">
                  <c:v>77.7173913043478</c:v>
                </c:pt>
                <c:pt idx="7">
                  <c:v>78.260869565217305</c:v>
                </c:pt>
                <c:pt idx="8">
                  <c:v>79.347826086956502</c:v>
                </c:pt>
                <c:pt idx="9">
                  <c:v>79.347826086956502</c:v>
                </c:pt>
                <c:pt idx="10">
                  <c:v>79.347826086956502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298-4224-9177-B3D0A8F6C641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Analysis'!$B$20:$L$20</c:f>
              <c:numCache>
                <c:formatCode>General</c:formatCode>
                <c:ptCount val="11"/>
                <c:pt idx="0">
                  <c:v>41.847826086956502</c:v>
                </c:pt>
                <c:pt idx="1">
                  <c:v>41.304347826086897</c:v>
                </c:pt>
                <c:pt idx="2">
                  <c:v>41.847826086956502</c:v>
                </c:pt>
                <c:pt idx="3">
                  <c:v>46.739130434782602</c:v>
                </c:pt>
                <c:pt idx="4">
                  <c:v>58.152173913043399</c:v>
                </c:pt>
                <c:pt idx="5">
                  <c:v>65.2173913043478</c:v>
                </c:pt>
                <c:pt idx="6">
                  <c:v>71.739130434782595</c:v>
                </c:pt>
                <c:pt idx="7">
                  <c:v>78.804347826086897</c:v>
                </c:pt>
                <c:pt idx="8">
                  <c:v>82.608695652173907</c:v>
                </c:pt>
                <c:pt idx="9">
                  <c:v>83.152173913043399</c:v>
                </c:pt>
                <c:pt idx="10">
                  <c:v>84.782608695652101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98-4224-9177-B3D0A8F6C641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Analysis'!$B$21:$L$21</c:f>
              <c:numCache>
                <c:formatCode>General</c:formatCode>
                <c:ptCount val="11"/>
                <c:pt idx="0">
                  <c:v>59.239130434782602</c:v>
                </c:pt>
                <c:pt idx="1">
                  <c:v>76.630434782608603</c:v>
                </c:pt>
                <c:pt idx="2">
                  <c:v>80.978260869565204</c:v>
                </c:pt>
                <c:pt idx="3">
                  <c:v>83.152173913043399</c:v>
                </c:pt>
                <c:pt idx="4">
                  <c:v>82.608695652173907</c:v>
                </c:pt>
                <c:pt idx="5">
                  <c:v>82.608695652173907</c:v>
                </c:pt>
                <c:pt idx="6">
                  <c:v>83.152173913043399</c:v>
                </c:pt>
                <c:pt idx="7">
                  <c:v>84.239130434782595</c:v>
                </c:pt>
                <c:pt idx="8">
                  <c:v>85.326086956521706</c:v>
                </c:pt>
                <c:pt idx="9">
                  <c:v>84.782608695652101</c:v>
                </c:pt>
                <c:pt idx="10">
                  <c:v>84.239130434782595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298-4224-9177-B3D0A8F6C641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Analysis'!$B$22:$L$22</c:f>
              <c:numCache>
                <c:formatCode>General</c:formatCode>
                <c:ptCount val="11"/>
                <c:pt idx="0">
                  <c:v>51.086956521739097</c:v>
                </c:pt>
                <c:pt idx="1">
                  <c:v>59.782608695652101</c:v>
                </c:pt>
                <c:pt idx="2">
                  <c:v>69.565217391304301</c:v>
                </c:pt>
                <c:pt idx="3">
                  <c:v>70.652173913043399</c:v>
                </c:pt>
                <c:pt idx="4">
                  <c:v>75.543478260869506</c:v>
                </c:pt>
                <c:pt idx="5">
                  <c:v>77.173913043478194</c:v>
                </c:pt>
                <c:pt idx="6">
                  <c:v>77.173913043478194</c:v>
                </c:pt>
                <c:pt idx="7">
                  <c:v>77.7173913043478</c:v>
                </c:pt>
                <c:pt idx="8">
                  <c:v>78.260869565217305</c:v>
                </c:pt>
                <c:pt idx="9">
                  <c:v>77.7173913043478</c:v>
                </c:pt>
                <c:pt idx="10">
                  <c:v>77.7173913043478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298-4224-9177-B3D0A8F6C641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Analysis'!$B$23:$L$23</c:f>
              <c:numCache>
                <c:formatCode>General</c:formatCode>
                <c:ptCount val="11"/>
                <c:pt idx="0">
                  <c:v>54.347826086956502</c:v>
                </c:pt>
                <c:pt idx="1">
                  <c:v>60.869565217391298</c:v>
                </c:pt>
                <c:pt idx="2">
                  <c:v>66.304347826086897</c:v>
                </c:pt>
                <c:pt idx="3">
                  <c:v>72.282608695652101</c:v>
                </c:pt>
                <c:pt idx="4">
                  <c:v>75.543478260869506</c:v>
                </c:pt>
                <c:pt idx="5">
                  <c:v>77.173913043478194</c:v>
                </c:pt>
                <c:pt idx="6">
                  <c:v>78.260869565217305</c:v>
                </c:pt>
                <c:pt idx="7">
                  <c:v>79.891304347826093</c:v>
                </c:pt>
                <c:pt idx="8">
                  <c:v>80.434782608695599</c:v>
                </c:pt>
                <c:pt idx="9">
                  <c:v>82.065217391304301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298-4224-9177-B3D0A8F6C641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Analysis'!$B$24:$L$24</c:f>
              <c:numCache>
                <c:formatCode>General</c:formatCode>
                <c:ptCount val="11"/>
                <c:pt idx="0">
                  <c:v>44.021739130434703</c:v>
                </c:pt>
                <c:pt idx="1">
                  <c:v>51.086956521739097</c:v>
                </c:pt>
                <c:pt idx="2">
                  <c:v>65.2173913043478</c:v>
                </c:pt>
                <c:pt idx="3">
                  <c:v>74.456521739130395</c:v>
                </c:pt>
                <c:pt idx="4">
                  <c:v>77.173913043478194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80.978260869565204</c:v>
                </c:pt>
                <c:pt idx="8">
                  <c:v>80.978260869565204</c:v>
                </c:pt>
                <c:pt idx="9">
                  <c:v>81.521739130434696</c:v>
                </c:pt>
                <c:pt idx="10">
                  <c:v>82.065217391304301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298-4224-9177-B3D0A8F6C641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Analysis'!$B$25:$L$25</c:f>
              <c:numCache>
                <c:formatCode>General</c:formatCode>
                <c:ptCount val="11"/>
                <c:pt idx="0">
                  <c:v>69.565217391304301</c:v>
                </c:pt>
                <c:pt idx="1">
                  <c:v>69.565217391304301</c:v>
                </c:pt>
                <c:pt idx="2">
                  <c:v>72.826086956521706</c:v>
                </c:pt>
                <c:pt idx="3">
                  <c:v>73.369565217391298</c:v>
                </c:pt>
                <c:pt idx="4">
                  <c:v>73.913043478260803</c:v>
                </c:pt>
                <c:pt idx="5">
                  <c:v>75</c:v>
                </c:pt>
                <c:pt idx="6">
                  <c:v>76.630434782608603</c:v>
                </c:pt>
                <c:pt idx="7">
                  <c:v>77.7173913043478</c:v>
                </c:pt>
                <c:pt idx="8">
                  <c:v>77.7173913043478</c:v>
                </c:pt>
                <c:pt idx="9">
                  <c:v>77.7173913043478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98-4224-9177-B3D0A8F6C641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Analysis'!$B$26:$L$26</c:f>
              <c:numCache>
                <c:formatCode>General</c:formatCode>
                <c:ptCount val="11"/>
                <c:pt idx="0">
                  <c:v>59.782608695652101</c:v>
                </c:pt>
                <c:pt idx="1">
                  <c:v>70.108695652173907</c:v>
                </c:pt>
                <c:pt idx="2">
                  <c:v>72.826086956521706</c:v>
                </c:pt>
                <c:pt idx="3">
                  <c:v>75.543478260869506</c:v>
                </c:pt>
                <c:pt idx="4">
                  <c:v>77.173913043478194</c:v>
                </c:pt>
                <c:pt idx="5">
                  <c:v>76.630434782608603</c:v>
                </c:pt>
                <c:pt idx="6">
                  <c:v>78.260869565217305</c:v>
                </c:pt>
                <c:pt idx="7">
                  <c:v>77.173913043478194</c:v>
                </c:pt>
                <c:pt idx="8">
                  <c:v>77.173913043478194</c:v>
                </c:pt>
                <c:pt idx="9">
                  <c:v>78.260869565217305</c:v>
                </c:pt>
                <c:pt idx="10">
                  <c:v>78.804347826086897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298-4224-9177-B3D0A8F6C641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Analysis'!$B$27:$L$27</c:f>
              <c:numCache>
                <c:formatCode>General</c:formatCode>
                <c:ptCount val="11"/>
                <c:pt idx="0">
                  <c:v>75.543478260869506</c:v>
                </c:pt>
                <c:pt idx="1">
                  <c:v>76.086956521739097</c:v>
                </c:pt>
                <c:pt idx="2">
                  <c:v>78.804347826086897</c:v>
                </c:pt>
                <c:pt idx="3">
                  <c:v>80.434782608695599</c:v>
                </c:pt>
                <c:pt idx="4">
                  <c:v>80.978260869565204</c:v>
                </c:pt>
                <c:pt idx="5">
                  <c:v>82.065217391304301</c:v>
                </c:pt>
                <c:pt idx="6">
                  <c:v>82.065217391304301</c:v>
                </c:pt>
                <c:pt idx="7">
                  <c:v>82.065217391304301</c:v>
                </c:pt>
                <c:pt idx="8">
                  <c:v>82.065217391304301</c:v>
                </c:pt>
                <c:pt idx="9">
                  <c:v>82.608695652173907</c:v>
                </c:pt>
                <c:pt idx="10">
                  <c:v>83.152173913043399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298-4224-9177-B3D0A8F6C641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Analysis'!$B$28:$L$28</c:f>
              <c:numCache>
                <c:formatCode>General</c:formatCode>
                <c:ptCount val="11"/>
                <c:pt idx="0">
                  <c:v>48.913043478260803</c:v>
                </c:pt>
                <c:pt idx="1">
                  <c:v>52.7173913043478</c:v>
                </c:pt>
                <c:pt idx="2">
                  <c:v>55.978260869565197</c:v>
                </c:pt>
                <c:pt idx="3">
                  <c:v>69.565217391304301</c:v>
                </c:pt>
                <c:pt idx="4">
                  <c:v>77.173913043478194</c:v>
                </c:pt>
                <c:pt idx="5">
                  <c:v>80.434782608695599</c:v>
                </c:pt>
                <c:pt idx="6">
                  <c:v>80.978260869565204</c:v>
                </c:pt>
                <c:pt idx="7">
                  <c:v>80.978260869565204</c:v>
                </c:pt>
                <c:pt idx="8">
                  <c:v>82.065217391304301</c:v>
                </c:pt>
                <c:pt idx="9">
                  <c:v>82.065217391304301</c:v>
                </c:pt>
                <c:pt idx="10">
                  <c:v>82.608695652173907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298-4224-9177-B3D0A8F6C641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Analysis'!$B$29:$L$29</c:f>
              <c:numCache>
                <c:formatCode>General</c:formatCode>
                <c:ptCount val="11"/>
                <c:pt idx="0">
                  <c:v>67.934782608695599</c:v>
                </c:pt>
                <c:pt idx="1">
                  <c:v>70.108695652173907</c:v>
                </c:pt>
                <c:pt idx="2">
                  <c:v>73.369565217391298</c:v>
                </c:pt>
                <c:pt idx="3">
                  <c:v>75</c:v>
                </c:pt>
                <c:pt idx="4">
                  <c:v>77.173913043478194</c:v>
                </c:pt>
                <c:pt idx="5">
                  <c:v>77.7173913043478</c:v>
                </c:pt>
                <c:pt idx="6">
                  <c:v>77.7173913043478</c:v>
                </c:pt>
                <c:pt idx="7">
                  <c:v>77.7173913043478</c:v>
                </c:pt>
                <c:pt idx="8">
                  <c:v>79.347826086956502</c:v>
                </c:pt>
                <c:pt idx="9">
                  <c:v>79.347826086956502</c:v>
                </c:pt>
                <c:pt idx="10">
                  <c:v>78.804347826086897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298-4224-9177-B3D0A8F6C641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Analysis'!$B$30:$L$30</c:f>
              <c:numCache>
                <c:formatCode>General</c:formatCode>
                <c:ptCount val="11"/>
                <c:pt idx="0">
                  <c:v>59.239130434782602</c:v>
                </c:pt>
                <c:pt idx="1">
                  <c:v>63.043478260869499</c:v>
                </c:pt>
                <c:pt idx="2">
                  <c:v>67.934782608695599</c:v>
                </c:pt>
                <c:pt idx="3">
                  <c:v>70.652173913043399</c:v>
                </c:pt>
                <c:pt idx="4">
                  <c:v>73.369565217391298</c:v>
                </c:pt>
                <c:pt idx="5">
                  <c:v>76.630434782608603</c:v>
                </c:pt>
                <c:pt idx="6">
                  <c:v>76.630434782608603</c:v>
                </c:pt>
                <c:pt idx="7">
                  <c:v>78.260869565217305</c:v>
                </c:pt>
                <c:pt idx="8">
                  <c:v>79.347826086956502</c:v>
                </c:pt>
                <c:pt idx="9">
                  <c:v>78.804347826086897</c:v>
                </c:pt>
                <c:pt idx="10">
                  <c:v>79.891304347826093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298-4224-9177-B3D0A8F6C641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Analysis'!$B$31:$L$31</c:f>
              <c:numCache>
                <c:formatCode>General</c:formatCode>
                <c:ptCount val="11"/>
                <c:pt idx="0">
                  <c:v>44.565217391304301</c:v>
                </c:pt>
                <c:pt idx="1">
                  <c:v>58.152173913043399</c:v>
                </c:pt>
                <c:pt idx="2">
                  <c:v>69.565217391304301</c:v>
                </c:pt>
                <c:pt idx="3">
                  <c:v>75</c:v>
                </c:pt>
                <c:pt idx="4">
                  <c:v>76.086956521739097</c:v>
                </c:pt>
                <c:pt idx="5">
                  <c:v>79.347826086956502</c:v>
                </c:pt>
                <c:pt idx="6">
                  <c:v>80.434782608695599</c:v>
                </c:pt>
                <c:pt idx="7">
                  <c:v>83.695652173913004</c:v>
                </c:pt>
                <c:pt idx="8">
                  <c:v>83.695652173913004</c:v>
                </c:pt>
                <c:pt idx="9">
                  <c:v>83.695652173913004</c:v>
                </c:pt>
                <c:pt idx="10">
                  <c:v>84.239130434782595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298-4224-9177-B3D0A8F6C641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Analysis'!$B$32:$L$32</c:f>
              <c:numCache>
                <c:formatCode>General</c:formatCode>
                <c:ptCount val="11"/>
                <c:pt idx="0">
                  <c:v>64.673913043478194</c:v>
                </c:pt>
                <c:pt idx="1">
                  <c:v>73.369565217391298</c:v>
                </c:pt>
                <c:pt idx="2">
                  <c:v>75</c:v>
                </c:pt>
                <c:pt idx="3">
                  <c:v>75.543478260869506</c:v>
                </c:pt>
                <c:pt idx="4">
                  <c:v>77.173913043478194</c:v>
                </c:pt>
                <c:pt idx="5">
                  <c:v>77.173913043478194</c:v>
                </c:pt>
                <c:pt idx="6">
                  <c:v>77.7173913043478</c:v>
                </c:pt>
                <c:pt idx="7">
                  <c:v>77.7173913043478</c:v>
                </c:pt>
                <c:pt idx="8">
                  <c:v>78.260869565217305</c:v>
                </c:pt>
                <c:pt idx="9">
                  <c:v>78.804347826086897</c:v>
                </c:pt>
                <c:pt idx="10">
                  <c:v>80.978260869565204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298-4224-9177-B3D0A8F6C641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Analysis'!$B$33:$L$33</c:f>
              <c:numCache>
                <c:formatCode>General</c:formatCode>
                <c:ptCount val="11"/>
                <c:pt idx="0">
                  <c:v>60.326086956521699</c:v>
                </c:pt>
                <c:pt idx="1">
                  <c:v>73.913043478260803</c:v>
                </c:pt>
                <c:pt idx="2">
                  <c:v>77.7173913043478</c:v>
                </c:pt>
                <c:pt idx="3">
                  <c:v>80.434782608695599</c:v>
                </c:pt>
                <c:pt idx="4">
                  <c:v>80.434782608695599</c:v>
                </c:pt>
                <c:pt idx="5">
                  <c:v>81.521739130434696</c:v>
                </c:pt>
                <c:pt idx="6">
                  <c:v>80.978260869565204</c:v>
                </c:pt>
                <c:pt idx="7">
                  <c:v>80.978260869565204</c:v>
                </c:pt>
                <c:pt idx="8">
                  <c:v>81.521739130434696</c:v>
                </c:pt>
                <c:pt idx="9">
                  <c:v>82.065217391304301</c:v>
                </c:pt>
                <c:pt idx="10">
                  <c:v>81.521739130434696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298-4224-9177-B3D0A8F6C641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98777506112469"/>
                  <c:y val="0.3595770096797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'Inferential Statistic Analysis'!$B$1:$L$1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'Inferential Statistic Analysis'!$B$34:$L$34</c:f>
              <c:numCache>
                <c:formatCode>General</c:formatCode>
                <c:ptCount val="11"/>
                <c:pt idx="0">
                  <c:v>55.757472826086897</c:v>
                </c:pt>
                <c:pt idx="1">
                  <c:v>63.417119565217341</c:v>
                </c:pt>
                <c:pt idx="2">
                  <c:v>68.987771739130409</c:v>
                </c:pt>
                <c:pt idx="3">
                  <c:v>73.131793478260818</c:v>
                </c:pt>
                <c:pt idx="4">
                  <c:v>75.832201086956474</c:v>
                </c:pt>
                <c:pt idx="5">
                  <c:v>77.598505434782552</c:v>
                </c:pt>
                <c:pt idx="6">
                  <c:v>78.70244565217385</c:v>
                </c:pt>
                <c:pt idx="7">
                  <c:v>79.721467391304316</c:v>
                </c:pt>
                <c:pt idx="8">
                  <c:v>80.604619565217362</c:v>
                </c:pt>
                <c:pt idx="9">
                  <c:v>80.97826086956519</c:v>
                </c:pt>
                <c:pt idx="10">
                  <c:v>81.43682065217385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F9-4D05-BC20-427B8EDF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98352"/>
        <c:axId val="1580895024"/>
      </c:scatterChart>
      <c:valAx>
        <c:axId val="15808983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Epochs</a:t>
                </a:r>
                <a:r>
                  <a:rPr lang="en-US" baseline="0"/>
                  <a:t> (#)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95024"/>
        <c:crosses val="autoZero"/>
        <c:crossBetween val="midCat"/>
      </c:valAx>
      <c:valAx>
        <c:axId val="1580895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  <cx:data id="4">
      <cx:numDim type="val">
        <cx:f dir="row">_xlchart.v1.8</cx:f>
      </cx:numDim>
    </cx:data>
    <cx:data id="5">
      <cx:numDim type="val">
        <cx:f dir="row">_xlchart.v1.9</cx:f>
      </cx:numDim>
    </cx:data>
    <cx:data id="6">
      <cx:numDim type="val">
        <cx:f dir="row">_xlchart.v1.10</cx:f>
      </cx:numDim>
    </cx:data>
    <cx:data id="7">
      <cx:numDim type="val">
        <cx:f dir="row">_xlchart.v1.0</cx:f>
      </cx:numDim>
    </cx:data>
    <cx:data id="8">
      <cx:numDim type="val">
        <cx:f dir="row">_xlchart.v1.1</cx:f>
      </cx:numDim>
    </cx:data>
    <cx:data id="9">
      <cx:numDim type="val">
        <cx:f dir="row">_xlchart.v1.2</cx:f>
      </cx:numDim>
    </cx:data>
    <cx:data id="10">
      <cx:numDim type="val">
        <cx:f dir="row">_xlchart.v1.3</cx:f>
      </cx:numDim>
    </cx:data>
  </cx:chartData>
  <cx:chart>
    <cx:title pos="t" align="ctr" overlay="0">
      <cx:tx>
        <cx:txData>
          <cx:v>Amount of Epochs (#) vs. Testing Accuracy (%) Box Chart w/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Amount of Epochs (#) vs. Testing Accuracy (%) Box Chart w/ outliers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C32EC64-DAE5-4584-936F-28AE8DCFD23A}">
          <cx:spPr>
            <a:ln w="190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434-4495-9D59-BDA0709CA6CE}">
          <cx:spPr>
            <a:ln w="190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00000002-9434-4495-9D59-BDA0709CA6CE}">
          <cx:spPr>
            <a:ln w="190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0000003-9434-4495-9D59-BDA0709CA6CE}"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00000004-9434-4495-9D59-BDA0709CA6CE}"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00000005-9434-4495-9D59-BDA0709CA6CE}"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00000006-9434-4495-9D59-BDA0709CA6CE}"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00000007-9434-4495-9D59-BDA0709CA6CE}"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00000008-9434-4495-9D59-BDA0709CA6CE}">
          <cx:dataId val="8"/>
          <cx:layoutPr>
            <cx:visibility meanLine="1" meanMarker="1" nonoutliers="0" outliers="1"/>
            <cx:statistics quartileMethod="exclusive"/>
          </cx:layoutPr>
        </cx:series>
        <cx:series layoutId="boxWhisker" uniqueId="{00000009-9434-4495-9D59-BDA0709CA6CE}">
          <cx:dataId val="9"/>
          <cx:layoutPr>
            <cx:visibility meanLine="1" meanMarker="1" nonoutliers="0" outliers="1"/>
            <cx:statistics quartileMethod="exclusive"/>
          </cx:layoutPr>
        </cx:series>
        <cx:series layoutId="boxWhisker" uniqueId="{0000000A-9434-4495-9D59-BDA0709CA6CE}">
          <cx:dataId val="1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0500000007"/>
        <cx:title>
          <cx:tx>
            <cx:txData>
              <cx:v>Amount of Epochs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Amount of Epochs (#)</a:t>
              </a:r>
            </a:p>
          </cx:txPr>
        </cx:title>
        <cx:tickLabels/>
      </cx:axis>
      <cx:axis id="1">
        <cx:valScaling max="100"/>
        <cx:title>
          <cx:tx>
            <cx:txData>
              <cx:v>Testing Accuracy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Testing Accuracy (%)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0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28575</xdr:rowOff>
    </xdr:from>
    <xdr:to>
      <xdr:col>20</xdr:col>
      <xdr:colOff>381000</xdr:colOff>
      <xdr:row>23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771FB2-D586-42F1-A02D-A0EA7A10F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3725" y="600075"/>
              <a:ext cx="6210300" cy="3833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472547</xdr:colOff>
      <xdr:row>18</xdr:row>
      <xdr:rowOff>113758</xdr:rowOff>
    </xdr:from>
    <xdr:to>
      <xdr:col>9</xdr:col>
      <xdr:colOff>409575</xdr:colOff>
      <xdr:row>43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7DC40-303A-9321-3C94-FB6AC1655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4761</xdr:rowOff>
    </xdr:from>
    <xdr:to>
      <xdr:col>20</xdr:col>
      <xdr:colOff>228600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BA9C-2D99-9360-AE69-0B7B77B4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FBD3B-F3B9-49A7-A7DF-D5477C85B678}" name="Table1" displayName="Table1" ref="A1:H13" totalsRowCount="1" headerRowDxfId="7">
  <autoFilter ref="A1:H12" xr:uid="{AC0FBD3B-F3B9-49A7-A7DF-D5477C85B678}"/>
  <tableColumns count="8">
    <tableColumn id="1" xr3:uid="{E2CA95D2-98A2-479F-AE21-6F614787DF43}" name="# of Epochs"/>
    <tableColumn id="2" xr3:uid="{6926CE95-94A5-46F0-A1D9-5EF4CE129BB6}" name="Mean" dataDxfId="6">
      <calculatedColumnFormula>AVERAGE('Raw Data'!B3:AG3)</calculatedColumnFormula>
    </tableColumn>
    <tableColumn id="3" xr3:uid="{C7BEAC13-CC6E-49B1-B809-F8D467DEC757}" name="Median">
      <calculatedColumnFormula>MEDIAN('Raw Data'!B3:AG3)</calculatedColumnFormula>
    </tableColumn>
    <tableColumn id="4" xr3:uid="{4EEE90F0-A869-4EA3-9D17-644144F9AE72}" name="Mode">
      <calculatedColumnFormula>_xlfn.MODE.SNGL('Raw Data'!B3:AG3)</calculatedColumnFormula>
    </tableColumn>
    <tableColumn id="5" xr3:uid="{A6A7E124-99AA-4E66-A615-08F8B685039A}" name="Range">
      <calculatedColumnFormula>MAX('Raw Data'!B3:AG3)-MIN('Raw Data'!B3:AG3)</calculatedColumnFormula>
    </tableColumn>
    <tableColumn id="6" xr3:uid="{B4899A1E-C8A4-43DF-B1E7-13CF62F3C355}" name="Standard Deviation" dataDxfId="5">
      <calculatedColumnFormula>STDEV('Raw Data'!B3:AG3)</calculatedColumnFormula>
    </tableColumn>
    <tableColumn id="7" xr3:uid="{72146179-960D-4E9B-8D48-5523F2684228}" name="Standard Error" dataDxfId="4" totalsRowDxfId="3">
      <calculatedColumnFormula>Table1[[#This Row],[Standard Deviation]]/SQRT(COUNT('Raw Data'!B3:AG3))</calculatedColumnFormula>
    </tableColumn>
    <tableColumn id="8" xr3:uid="{0D6A3C25-4A6A-4331-BE1A-AA151A844E59}" name="95% Confidence Interval" dataDxfId="1" totalsRowDxfId="0">
      <calculatedColumnFormula>2*Table1[[#This Row],[Standard Error]]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tabSelected="1" zoomScaleNormal="100" workbookViewId="0">
      <selection activeCell="H26" sqref="H26"/>
    </sheetView>
  </sheetViews>
  <sheetFormatPr defaultRowHeight="15" x14ac:dyDescent="0.25"/>
  <cols>
    <col min="1" max="1" width="32" bestFit="1" customWidth="1"/>
    <col min="2" max="2" width="23.42578125" customWidth="1"/>
  </cols>
  <sheetData>
    <row r="1" spans="1:33" x14ac:dyDescent="0.25">
      <c r="A1" s="3" t="s">
        <v>39</v>
      </c>
      <c r="B1" s="1" t="s">
        <v>33</v>
      </c>
    </row>
    <row r="2" spans="1:33" x14ac:dyDescent="0.25">
      <c r="A2" s="3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25">
      <c r="A3">
        <v>0</v>
      </c>
      <c r="B3">
        <v>34.782608695652101</v>
      </c>
      <c r="C3">
        <v>70.108695652173907</v>
      </c>
      <c r="D3">
        <v>47.282608695652101</v>
      </c>
      <c r="E3">
        <v>61.413043478260803</v>
      </c>
      <c r="F3">
        <v>65.2173913043478</v>
      </c>
      <c r="G3">
        <v>50</v>
      </c>
      <c r="H3">
        <v>49.456521739130402</v>
      </c>
      <c r="I3">
        <v>72.826086956521706</v>
      </c>
      <c r="J3">
        <v>42.934782608695599</v>
      </c>
      <c r="K3">
        <v>47.282608695652101</v>
      </c>
      <c r="L3">
        <v>61.413043478260803</v>
      </c>
      <c r="M3">
        <v>60.869565217391298</v>
      </c>
      <c r="N3">
        <v>46.739130434782602</v>
      </c>
      <c r="O3">
        <v>50.543478260869499</v>
      </c>
      <c r="P3">
        <v>46.195652173912997</v>
      </c>
      <c r="Q3">
        <v>68.478260869565204</v>
      </c>
      <c r="R3">
        <v>49.456521739130402</v>
      </c>
      <c r="S3">
        <v>58.152173913043399</v>
      </c>
      <c r="T3">
        <v>41.847826086956502</v>
      </c>
      <c r="U3">
        <v>59.239130434782602</v>
      </c>
      <c r="V3">
        <v>51.086956521739097</v>
      </c>
      <c r="W3">
        <v>54.347826086956502</v>
      </c>
      <c r="X3">
        <v>44.021739130434703</v>
      </c>
      <c r="Y3">
        <v>69.565217391304301</v>
      </c>
      <c r="Z3">
        <v>59.782608695652101</v>
      </c>
      <c r="AA3">
        <v>75.543478260869506</v>
      </c>
      <c r="AB3">
        <v>48.913043478260803</v>
      </c>
      <c r="AC3">
        <v>67.934782608695599</v>
      </c>
      <c r="AD3">
        <v>59.239130434782602</v>
      </c>
      <c r="AE3">
        <v>44.565217391304301</v>
      </c>
      <c r="AF3">
        <v>64.673913043478194</v>
      </c>
      <c r="AG3">
        <v>60.326086956521699</v>
      </c>
    </row>
    <row r="4" spans="1:33" x14ac:dyDescent="0.25">
      <c r="A4">
        <v>1</v>
      </c>
      <c r="B4">
        <v>51.086956521739097</v>
      </c>
      <c r="C4">
        <v>70.652173913043399</v>
      </c>
      <c r="D4">
        <v>50.543478260869499</v>
      </c>
      <c r="E4">
        <v>69.565217391304301</v>
      </c>
      <c r="F4">
        <v>72.282608695652101</v>
      </c>
      <c r="G4">
        <v>54.891304347826001</v>
      </c>
      <c r="H4">
        <v>54.347826086956502</v>
      </c>
      <c r="I4">
        <v>73.369565217391298</v>
      </c>
      <c r="J4">
        <v>51.630434782608603</v>
      </c>
      <c r="K4">
        <v>56.521739130434703</v>
      </c>
      <c r="L4">
        <v>72.826086956521706</v>
      </c>
      <c r="M4">
        <v>70.652173913043399</v>
      </c>
      <c r="N4">
        <v>58.695652173912997</v>
      </c>
      <c r="O4">
        <v>61.956521739130402</v>
      </c>
      <c r="P4">
        <v>64.130434782608603</v>
      </c>
      <c r="Q4">
        <v>73.369565217391298</v>
      </c>
      <c r="R4">
        <v>59.239130434782602</v>
      </c>
      <c r="S4">
        <v>66.847826086956502</v>
      </c>
      <c r="T4">
        <v>41.304347826086897</v>
      </c>
      <c r="U4">
        <v>76.630434782608603</v>
      </c>
      <c r="V4">
        <v>59.782608695652101</v>
      </c>
      <c r="W4">
        <v>60.869565217391298</v>
      </c>
      <c r="X4">
        <v>51.086956521739097</v>
      </c>
      <c r="Y4">
        <v>69.565217391304301</v>
      </c>
      <c r="Z4">
        <v>70.108695652173907</v>
      </c>
      <c r="AA4">
        <v>76.086956521739097</v>
      </c>
      <c r="AB4">
        <v>52.7173913043478</v>
      </c>
      <c r="AC4">
        <v>70.108695652173907</v>
      </c>
      <c r="AD4">
        <v>63.043478260869499</v>
      </c>
      <c r="AE4">
        <v>58.152173913043399</v>
      </c>
      <c r="AF4">
        <v>73.369565217391298</v>
      </c>
      <c r="AG4">
        <v>73.913043478260803</v>
      </c>
    </row>
    <row r="5" spans="1:33" x14ac:dyDescent="0.25">
      <c r="A5">
        <v>2</v>
      </c>
      <c r="B5">
        <v>67.934782608695599</v>
      </c>
      <c r="C5">
        <v>71.739130434782595</v>
      </c>
      <c r="D5">
        <v>53.804347826086897</v>
      </c>
      <c r="E5">
        <v>73.369565217391298</v>
      </c>
      <c r="F5">
        <v>73.369565217391298</v>
      </c>
      <c r="G5">
        <v>59.782608695652101</v>
      </c>
      <c r="H5">
        <v>65.760869565217305</v>
      </c>
      <c r="I5">
        <v>76.086956521739097</v>
      </c>
      <c r="J5">
        <v>59.239130434782602</v>
      </c>
      <c r="K5">
        <v>70.652173913043399</v>
      </c>
      <c r="L5">
        <v>74.456521739130395</v>
      </c>
      <c r="M5">
        <v>76.630434782608603</v>
      </c>
      <c r="N5">
        <v>65.2173913043478</v>
      </c>
      <c r="O5">
        <v>69.565217391304301</v>
      </c>
      <c r="P5">
        <v>70.108695652173907</v>
      </c>
      <c r="Q5">
        <v>76.086956521739097</v>
      </c>
      <c r="R5">
        <v>65.760869565217305</v>
      </c>
      <c r="S5">
        <v>70.108695652173907</v>
      </c>
      <c r="T5">
        <v>41.847826086956502</v>
      </c>
      <c r="U5">
        <v>80.978260869565204</v>
      </c>
      <c r="V5">
        <v>69.565217391304301</v>
      </c>
      <c r="W5">
        <v>66.304347826086897</v>
      </c>
      <c r="X5">
        <v>65.2173913043478</v>
      </c>
      <c r="Y5">
        <v>72.826086956521706</v>
      </c>
      <c r="Z5">
        <v>72.826086956521706</v>
      </c>
      <c r="AA5">
        <v>78.804347826086897</v>
      </c>
      <c r="AB5">
        <v>55.978260869565197</v>
      </c>
      <c r="AC5">
        <v>73.369565217391298</v>
      </c>
      <c r="AD5">
        <v>67.934782608695599</v>
      </c>
      <c r="AE5">
        <v>69.565217391304301</v>
      </c>
      <c r="AF5">
        <v>75</v>
      </c>
      <c r="AG5">
        <v>77.7173913043478</v>
      </c>
    </row>
    <row r="6" spans="1:33" x14ac:dyDescent="0.25">
      <c r="A6">
        <v>3</v>
      </c>
      <c r="B6">
        <v>73.913043478260803</v>
      </c>
      <c r="C6">
        <v>72.282608695652101</v>
      </c>
      <c r="D6">
        <v>59.782608695652101</v>
      </c>
      <c r="E6">
        <v>76.630434782608603</v>
      </c>
      <c r="F6">
        <v>75.543478260869506</v>
      </c>
      <c r="G6">
        <v>69.565217391304301</v>
      </c>
      <c r="H6">
        <v>69.021739130434696</v>
      </c>
      <c r="I6">
        <v>77.7173913043478</v>
      </c>
      <c r="J6">
        <v>67.391304347826093</v>
      </c>
      <c r="K6">
        <v>77.7173913043478</v>
      </c>
      <c r="L6">
        <v>76.086956521739097</v>
      </c>
      <c r="M6">
        <v>83.152173913043399</v>
      </c>
      <c r="N6">
        <v>67.934782608695599</v>
      </c>
      <c r="O6">
        <v>72.826086956521706</v>
      </c>
      <c r="P6">
        <v>76.630434782608603</v>
      </c>
      <c r="Q6">
        <v>78.804347826086897</v>
      </c>
      <c r="R6">
        <v>71.195652173913004</v>
      </c>
      <c r="S6">
        <v>71.195652173913004</v>
      </c>
      <c r="T6">
        <v>46.739130434782602</v>
      </c>
      <c r="U6">
        <v>83.152173913043399</v>
      </c>
      <c r="V6">
        <v>70.652173913043399</v>
      </c>
      <c r="W6">
        <v>72.282608695652101</v>
      </c>
      <c r="X6">
        <v>74.456521739130395</v>
      </c>
      <c r="Y6">
        <v>73.369565217391298</v>
      </c>
      <c r="Z6">
        <v>75.543478260869506</v>
      </c>
      <c r="AA6">
        <v>80.434782608695599</v>
      </c>
      <c r="AB6">
        <v>69.565217391304301</v>
      </c>
      <c r="AC6">
        <v>75</v>
      </c>
      <c r="AD6">
        <v>70.652173913043399</v>
      </c>
      <c r="AE6">
        <v>75</v>
      </c>
      <c r="AF6">
        <v>75.543478260869506</v>
      </c>
      <c r="AG6">
        <v>80.434782608695599</v>
      </c>
    </row>
    <row r="7" spans="1:33" x14ac:dyDescent="0.25">
      <c r="A7">
        <v>4</v>
      </c>
      <c r="B7">
        <v>77.173913043478194</v>
      </c>
      <c r="C7">
        <v>74.456521739130395</v>
      </c>
      <c r="D7">
        <v>64.130434782608603</v>
      </c>
      <c r="E7">
        <v>80.434782608695599</v>
      </c>
      <c r="F7">
        <v>79.347826086956502</v>
      </c>
      <c r="G7">
        <v>72.282608695652101</v>
      </c>
      <c r="H7">
        <v>71.195652173913004</v>
      </c>
      <c r="I7">
        <v>78.260869565217305</v>
      </c>
      <c r="J7">
        <v>71.739130434782595</v>
      </c>
      <c r="K7">
        <v>82.065217391304301</v>
      </c>
      <c r="L7">
        <v>76.086956521739097</v>
      </c>
      <c r="M7">
        <v>83.695652173913004</v>
      </c>
      <c r="N7">
        <v>70.108695652173907</v>
      </c>
      <c r="O7">
        <v>77.7173913043478</v>
      </c>
      <c r="P7">
        <v>76.086956521739097</v>
      </c>
      <c r="Q7">
        <v>80.978260869565204</v>
      </c>
      <c r="R7">
        <v>75</v>
      </c>
      <c r="S7">
        <v>73.369565217391298</v>
      </c>
      <c r="T7">
        <v>58.152173913043399</v>
      </c>
      <c r="U7">
        <v>82.608695652173907</v>
      </c>
      <c r="V7">
        <v>75.543478260869506</v>
      </c>
      <c r="W7">
        <v>75.543478260869506</v>
      </c>
      <c r="X7">
        <v>77.173913043478194</v>
      </c>
      <c r="Y7">
        <v>73.913043478260803</v>
      </c>
      <c r="Z7">
        <v>77.173913043478194</v>
      </c>
      <c r="AA7">
        <v>80.978260869565204</v>
      </c>
      <c r="AB7">
        <v>77.173913043478194</v>
      </c>
      <c r="AC7">
        <v>77.173913043478194</v>
      </c>
      <c r="AD7">
        <v>73.369565217391298</v>
      </c>
      <c r="AE7">
        <v>76.086956521739097</v>
      </c>
      <c r="AF7">
        <v>77.173913043478194</v>
      </c>
      <c r="AG7">
        <v>80.434782608695599</v>
      </c>
    </row>
    <row r="8" spans="1:33" x14ac:dyDescent="0.25">
      <c r="A8">
        <v>5</v>
      </c>
      <c r="B8">
        <v>79.347826086956502</v>
      </c>
      <c r="C8">
        <v>75.543478260869506</v>
      </c>
      <c r="D8">
        <v>67.934782608695599</v>
      </c>
      <c r="E8">
        <v>80.434782608695599</v>
      </c>
      <c r="F8">
        <v>81.521739130434696</v>
      </c>
      <c r="G8">
        <v>77.173913043478194</v>
      </c>
      <c r="H8">
        <v>73.369565217391298</v>
      </c>
      <c r="I8">
        <v>78.804347826086897</v>
      </c>
      <c r="J8">
        <v>73.913043478260803</v>
      </c>
      <c r="K8">
        <v>83.152173913043399</v>
      </c>
      <c r="L8">
        <v>77.7173913043478</v>
      </c>
      <c r="M8">
        <v>83.695652173913004</v>
      </c>
      <c r="N8">
        <v>71.739130434782595</v>
      </c>
      <c r="O8">
        <v>79.347826086956502</v>
      </c>
      <c r="P8">
        <v>77.7173913043478</v>
      </c>
      <c r="Q8">
        <v>80.434782608695599</v>
      </c>
      <c r="R8">
        <v>77.7173913043478</v>
      </c>
      <c r="S8">
        <v>75.543478260869506</v>
      </c>
      <c r="T8">
        <v>65.2173913043478</v>
      </c>
      <c r="U8">
        <v>82.608695652173907</v>
      </c>
      <c r="V8">
        <v>77.173913043478194</v>
      </c>
      <c r="W8">
        <v>77.173913043478194</v>
      </c>
      <c r="X8">
        <v>79.347826086956502</v>
      </c>
      <c r="Y8">
        <v>75</v>
      </c>
      <c r="Z8">
        <v>76.630434782608603</v>
      </c>
      <c r="AA8">
        <v>82.065217391304301</v>
      </c>
      <c r="AB8">
        <v>80.434782608695599</v>
      </c>
      <c r="AC8">
        <v>77.7173913043478</v>
      </c>
      <c r="AD8">
        <v>76.630434782608603</v>
      </c>
      <c r="AE8">
        <v>79.347826086956502</v>
      </c>
      <c r="AF8">
        <v>77.173913043478194</v>
      </c>
      <c r="AG8">
        <v>81.521739130434696</v>
      </c>
    </row>
    <row r="9" spans="1:33" x14ac:dyDescent="0.25">
      <c r="A9">
        <v>6</v>
      </c>
      <c r="B9">
        <v>80.434782608695599</v>
      </c>
      <c r="C9">
        <v>75.543478260869506</v>
      </c>
      <c r="D9">
        <v>71.739130434782595</v>
      </c>
      <c r="E9">
        <v>81.521739130434696</v>
      </c>
      <c r="F9">
        <v>82.065217391304301</v>
      </c>
      <c r="G9">
        <v>77.7173913043478</v>
      </c>
      <c r="H9">
        <v>77.173913043478194</v>
      </c>
      <c r="I9">
        <v>79.891304347826093</v>
      </c>
      <c r="J9">
        <v>76.630434782608603</v>
      </c>
      <c r="K9">
        <v>82.608695652173907</v>
      </c>
      <c r="L9">
        <v>77.7173913043478</v>
      </c>
      <c r="M9">
        <v>84.239130434782595</v>
      </c>
      <c r="N9">
        <v>73.913043478260803</v>
      </c>
      <c r="O9">
        <v>80.434782608695599</v>
      </c>
      <c r="P9">
        <v>77.7173913043478</v>
      </c>
      <c r="Q9">
        <v>81.521739130434696</v>
      </c>
      <c r="R9">
        <v>77.7173913043478</v>
      </c>
      <c r="S9">
        <v>77.7173913043478</v>
      </c>
      <c r="T9">
        <v>71.739130434782595</v>
      </c>
      <c r="U9">
        <v>83.152173913043399</v>
      </c>
      <c r="V9">
        <v>77.173913043478194</v>
      </c>
      <c r="W9">
        <v>78.260869565217305</v>
      </c>
      <c r="X9">
        <v>80.434782608695599</v>
      </c>
      <c r="Y9">
        <v>76.630434782608603</v>
      </c>
      <c r="Z9">
        <v>78.260869565217305</v>
      </c>
      <c r="AA9">
        <v>82.065217391304301</v>
      </c>
      <c r="AB9">
        <v>80.978260869565204</v>
      </c>
      <c r="AC9">
        <v>77.7173913043478</v>
      </c>
      <c r="AD9">
        <v>76.630434782608603</v>
      </c>
      <c r="AE9">
        <v>80.434782608695599</v>
      </c>
      <c r="AF9">
        <v>77.7173913043478</v>
      </c>
      <c r="AG9">
        <v>80.978260869565204</v>
      </c>
    </row>
    <row r="10" spans="1:33" x14ac:dyDescent="0.25">
      <c r="A10">
        <v>7</v>
      </c>
      <c r="B10">
        <v>80.978260869565204</v>
      </c>
      <c r="C10">
        <v>76.630434782608603</v>
      </c>
      <c r="D10">
        <v>73.369565217391298</v>
      </c>
      <c r="E10">
        <v>82.065217391304301</v>
      </c>
      <c r="F10">
        <v>82.608695652173907</v>
      </c>
      <c r="G10">
        <v>79.347826086956502</v>
      </c>
      <c r="H10">
        <v>78.804347826086897</v>
      </c>
      <c r="I10">
        <v>79.891304347826093</v>
      </c>
      <c r="J10">
        <v>79.347826086956502</v>
      </c>
      <c r="K10">
        <v>83.152173913043399</v>
      </c>
      <c r="L10">
        <v>78.260869565217305</v>
      </c>
      <c r="M10">
        <v>83.695652173913004</v>
      </c>
      <c r="N10">
        <v>76.086956521739097</v>
      </c>
      <c r="O10">
        <v>82.065217391304301</v>
      </c>
      <c r="P10">
        <v>77.7173913043478</v>
      </c>
      <c r="Q10">
        <v>82.065217391304301</v>
      </c>
      <c r="R10">
        <v>78.804347826086897</v>
      </c>
      <c r="S10">
        <v>78.260869565217305</v>
      </c>
      <c r="T10">
        <v>78.804347826086897</v>
      </c>
      <c r="U10">
        <v>84.239130434782595</v>
      </c>
      <c r="V10">
        <v>77.7173913043478</v>
      </c>
      <c r="W10">
        <v>79.891304347826093</v>
      </c>
      <c r="X10">
        <v>80.978260869565204</v>
      </c>
      <c r="Y10">
        <v>77.7173913043478</v>
      </c>
      <c r="Z10">
        <v>77.173913043478194</v>
      </c>
      <c r="AA10">
        <v>82.065217391304301</v>
      </c>
      <c r="AB10">
        <v>80.978260869565204</v>
      </c>
      <c r="AC10">
        <v>77.7173913043478</v>
      </c>
      <c r="AD10">
        <v>78.260869565217305</v>
      </c>
      <c r="AE10">
        <v>83.695652173913004</v>
      </c>
      <c r="AF10">
        <v>77.7173913043478</v>
      </c>
      <c r="AG10">
        <v>80.978260869565204</v>
      </c>
    </row>
    <row r="11" spans="1:33" x14ac:dyDescent="0.25">
      <c r="A11">
        <v>8</v>
      </c>
      <c r="B11">
        <v>81.521739130434696</v>
      </c>
      <c r="C11">
        <v>77.173913043478194</v>
      </c>
      <c r="D11">
        <v>76.630434782608603</v>
      </c>
      <c r="E11">
        <v>82.065217391304301</v>
      </c>
      <c r="F11">
        <v>83.695652173913004</v>
      </c>
      <c r="G11">
        <v>81.521739130434696</v>
      </c>
      <c r="H11">
        <v>80.434782608695599</v>
      </c>
      <c r="I11">
        <v>80.978260869565204</v>
      </c>
      <c r="J11">
        <v>80.978260869565204</v>
      </c>
      <c r="K11">
        <v>83.152173913043399</v>
      </c>
      <c r="L11">
        <v>79.347826086956502</v>
      </c>
      <c r="M11">
        <v>83.695652173913004</v>
      </c>
      <c r="N11">
        <v>75.543478260869506</v>
      </c>
      <c r="O11">
        <v>83.152173913043399</v>
      </c>
      <c r="P11">
        <v>79.347826086956502</v>
      </c>
      <c r="Q11">
        <v>82.608695652173907</v>
      </c>
      <c r="R11">
        <v>79.347826086956502</v>
      </c>
      <c r="S11">
        <v>79.347826086956502</v>
      </c>
      <c r="T11">
        <v>82.608695652173907</v>
      </c>
      <c r="U11">
        <v>85.326086956521706</v>
      </c>
      <c r="V11">
        <v>78.260869565217305</v>
      </c>
      <c r="W11">
        <v>80.434782608695599</v>
      </c>
      <c r="X11">
        <v>80.978260869565204</v>
      </c>
      <c r="Y11">
        <v>77.7173913043478</v>
      </c>
      <c r="Z11">
        <v>77.173913043478194</v>
      </c>
      <c r="AA11">
        <v>82.065217391304301</v>
      </c>
      <c r="AB11">
        <v>82.065217391304301</v>
      </c>
      <c r="AC11">
        <v>79.347826086956502</v>
      </c>
      <c r="AD11">
        <v>79.347826086956502</v>
      </c>
      <c r="AE11">
        <v>83.695652173913004</v>
      </c>
      <c r="AF11">
        <v>78.260869565217305</v>
      </c>
      <c r="AG11">
        <v>81.521739130434696</v>
      </c>
    </row>
    <row r="12" spans="1:33" x14ac:dyDescent="0.25">
      <c r="A12">
        <v>9</v>
      </c>
      <c r="B12">
        <v>81.521739130434696</v>
      </c>
      <c r="C12">
        <v>78.804347826086897</v>
      </c>
      <c r="D12">
        <v>78.260869565217305</v>
      </c>
      <c r="E12">
        <v>82.065217391304301</v>
      </c>
      <c r="F12">
        <v>83.695652173913004</v>
      </c>
      <c r="G12">
        <v>80.434782608695599</v>
      </c>
      <c r="H12">
        <v>80.978260869565204</v>
      </c>
      <c r="I12">
        <v>82.608695652173907</v>
      </c>
      <c r="J12">
        <v>80.978260869565204</v>
      </c>
      <c r="K12">
        <v>84.782608695652101</v>
      </c>
      <c r="L12">
        <v>79.891304347826093</v>
      </c>
      <c r="M12">
        <v>84.782608695652101</v>
      </c>
      <c r="N12">
        <v>75</v>
      </c>
      <c r="O12">
        <v>83.152173913043399</v>
      </c>
      <c r="P12">
        <v>79.347826086956502</v>
      </c>
      <c r="Q12">
        <v>82.608695652173907</v>
      </c>
      <c r="R12">
        <v>80.434782608695599</v>
      </c>
      <c r="S12">
        <v>79.347826086956502</v>
      </c>
      <c r="T12">
        <v>83.152173913043399</v>
      </c>
      <c r="U12">
        <v>84.782608695652101</v>
      </c>
      <c r="V12">
        <v>77.7173913043478</v>
      </c>
      <c r="W12">
        <v>82.065217391304301</v>
      </c>
      <c r="X12">
        <v>81.521739130434696</v>
      </c>
      <c r="Y12">
        <v>77.7173913043478</v>
      </c>
      <c r="Z12">
        <v>78.260869565217305</v>
      </c>
      <c r="AA12">
        <v>82.608695652173907</v>
      </c>
      <c r="AB12">
        <v>82.065217391304301</v>
      </c>
      <c r="AC12">
        <v>79.347826086956502</v>
      </c>
      <c r="AD12">
        <v>78.804347826086897</v>
      </c>
      <c r="AE12">
        <v>83.695652173913004</v>
      </c>
      <c r="AF12">
        <v>78.804347826086897</v>
      </c>
      <c r="AG12">
        <v>82.065217391304301</v>
      </c>
    </row>
    <row r="13" spans="1:33" x14ac:dyDescent="0.25">
      <c r="A13">
        <v>10</v>
      </c>
      <c r="B13">
        <v>82.065217391304301</v>
      </c>
      <c r="C13">
        <v>78.804347826086897</v>
      </c>
      <c r="D13">
        <v>79.891304347826093</v>
      </c>
      <c r="E13">
        <v>82.608695652173907</v>
      </c>
      <c r="F13">
        <v>83.695652173913004</v>
      </c>
      <c r="G13">
        <v>80.434782608695599</v>
      </c>
      <c r="H13">
        <v>83.152173913043399</v>
      </c>
      <c r="I13">
        <v>82.065217391304301</v>
      </c>
      <c r="J13">
        <v>80.978260869565204</v>
      </c>
      <c r="K13">
        <v>84.782608695652101</v>
      </c>
      <c r="L13">
        <v>80.434782608695599</v>
      </c>
      <c r="M13">
        <v>84.782608695652101</v>
      </c>
      <c r="N13">
        <v>76.630434782608603</v>
      </c>
      <c r="O13">
        <v>83.152173913043399</v>
      </c>
      <c r="P13">
        <v>79.891304347826093</v>
      </c>
      <c r="Q13">
        <v>82.608695652173907</v>
      </c>
      <c r="R13">
        <v>79.891304347826093</v>
      </c>
      <c r="S13">
        <v>79.347826086956502</v>
      </c>
      <c r="T13">
        <v>84.782608695652101</v>
      </c>
      <c r="U13">
        <v>84.239130434782595</v>
      </c>
      <c r="V13">
        <v>77.7173913043478</v>
      </c>
      <c r="W13">
        <v>82.065217391304301</v>
      </c>
      <c r="X13">
        <v>82.065217391304301</v>
      </c>
      <c r="Y13">
        <v>79.891304347826093</v>
      </c>
      <c r="Z13">
        <v>78.804347826086897</v>
      </c>
      <c r="AA13">
        <v>83.152173913043399</v>
      </c>
      <c r="AB13">
        <v>82.608695652173907</v>
      </c>
      <c r="AC13">
        <v>78.804347826086897</v>
      </c>
      <c r="AD13">
        <v>79.891304347826093</v>
      </c>
      <c r="AE13">
        <v>84.239130434782595</v>
      </c>
      <c r="AF13">
        <v>80.978260869565204</v>
      </c>
      <c r="AG13">
        <v>81.521739130434696</v>
      </c>
    </row>
    <row r="17" spans="4:4" x14ac:dyDescent="0.25">
      <c r="D17">
        <f>MAX(B13:AG13)</f>
        <v>84.782608695652101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C3EC-E24B-45AD-B566-DEC86CE58D07}">
  <dimension ref="A1:H25"/>
  <sheetViews>
    <sheetView zoomScaleNormal="100" workbookViewId="0">
      <selection activeCell="J14" sqref="J14"/>
    </sheetView>
  </sheetViews>
  <sheetFormatPr defaultRowHeight="15" x14ac:dyDescent="0.25"/>
  <cols>
    <col min="1" max="1" width="13" customWidth="1"/>
    <col min="2" max="2" width="12" bestFit="1" customWidth="1"/>
    <col min="3" max="3" width="18.140625" bestFit="1" customWidth="1"/>
    <col min="4" max="4" width="8.42578125" bestFit="1" customWidth="1"/>
    <col min="5" max="5" width="26.28515625" bestFit="1" customWidth="1"/>
    <col min="6" max="6" width="20" customWidth="1"/>
    <col min="7" max="7" width="16" bestFit="1" customWidth="1"/>
    <col min="8" max="8" width="25.140625" bestFit="1" customWidth="1"/>
  </cols>
  <sheetData>
    <row r="1" spans="1:8" x14ac:dyDescent="0.25">
      <c r="A1" s="1" t="s">
        <v>32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34</v>
      </c>
      <c r="G1" s="1" t="s">
        <v>41</v>
      </c>
      <c r="H1" s="1" t="s">
        <v>42</v>
      </c>
    </row>
    <row r="2" spans="1:8" x14ac:dyDescent="0.25">
      <c r="A2">
        <v>0</v>
      </c>
      <c r="B2">
        <f>AVERAGE('Raw Data'!B3:AG3)</f>
        <v>55.757472826086897</v>
      </c>
      <c r="C2">
        <f>MEDIAN('Raw Data'!B3:AG3)</f>
        <v>56.24999999999995</v>
      </c>
      <c r="D2">
        <f>_xlfn.MODE.SNGL('Raw Data'!B3:AG3)</f>
        <v>47.282608695652101</v>
      </c>
      <c r="E2">
        <f>MAX('Raw Data'!B3:AG3)-MIN('Raw Data'!B3:AG3)</f>
        <v>40.760869565217405</v>
      </c>
      <c r="F2">
        <f>STDEV('Raw Data'!B3:AG3)</f>
        <v>10.322727156038571</v>
      </c>
      <c r="G2">
        <f>Table1[[#This Row],[Standard Deviation]]/SQRT(COUNT('Raw Data'!B3:AG3))</f>
        <v>1.8248175930933492</v>
      </c>
      <c r="H2">
        <f>2*Table1[[#This Row],[Standard Error]]</f>
        <v>3.6496351861866985</v>
      </c>
    </row>
    <row r="3" spans="1:8" x14ac:dyDescent="0.25">
      <c r="A3">
        <v>1</v>
      </c>
      <c r="B3">
        <f>AVERAGE('Raw Data'!B4:AG4)</f>
        <v>63.417119565217341</v>
      </c>
      <c r="C3">
        <f>MEDIAN('Raw Data'!B4:AG4)</f>
        <v>63.586956521739054</v>
      </c>
      <c r="D3">
        <f>_xlfn.MODE.SNGL('Raw Data'!B4:AG4)</f>
        <v>73.369565217391298</v>
      </c>
      <c r="E3">
        <f>MAX('Raw Data'!B4:AG4)-MIN('Raw Data'!B4:AG4)</f>
        <v>35.326086956521706</v>
      </c>
      <c r="F3">
        <f>STDEV('Raw Data'!B4:AG4)</f>
        <v>9.3252907487451164</v>
      </c>
      <c r="G3">
        <f>Table1[[#This Row],[Standard Deviation]]/SQRT(COUNT('Raw Data'!B4:AG4))</f>
        <v>1.6484940812434621</v>
      </c>
      <c r="H3">
        <f>2*Table1[[#This Row],[Standard Error]]</f>
        <v>3.2969881624869242</v>
      </c>
    </row>
    <row r="4" spans="1:8" x14ac:dyDescent="0.25">
      <c r="A4">
        <v>2</v>
      </c>
      <c r="B4">
        <f>AVERAGE('Raw Data'!B5:AG5)</f>
        <v>68.987771739130409</v>
      </c>
      <c r="C4">
        <f>MEDIAN('Raw Data'!B5:AG5)</f>
        <v>70.108695652173907</v>
      </c>
      <c r="D4">
        <f>_xlfn.MODE.SNGL('Raw Data'!B5:AG5)</f>
        <v>73.369565217391298</v>
      </c>
      <c r="E4">
        <f>MAX('Raw Data'!B5:AG5)-MIN('Raw Data'!B5:AG5)</f>
        <v>39.130434782608702</v>
      </c>
      <c r="F4">
        <f>STDEV('Raw Data'!B5:AG5)</f>
        <v>8.0669192140388368</v>
      </c>
      <c r="G4">
        <f>Table1[[#This Row],[Standard Deviation]]/SQRT(COUNT('Raw Data'!B5:AG5))</f>
        <v>1.4260433198827289</v>
      </c>
      <c r="H4">
        <f>2*Table1[[#This Row],[Standard Error]]</f>
        <v>2.8520866397654578</v>
      </c>
    </row>
    <row r="5" spans="1:8" x14ac:dyDescent="0.25">
      <c r="A5">
        <v>3</v>
      </c>
      <c r="B5">
        <f>AVERAGE('Raw Data'!B6:AG6)</f>
        <v>73.131793478260818</v>
      </c>
      <c r="C5">
        <f>MEDIAN('Raw Data'!B6:AG6)</f>
        <v>74.184782608695599</v>
      </c>
      <c r="D5">
        <f>_xlfn.MODE.SNGL('Raw Data'!B6:AG6)</f>
        <v>75.543478260869506</v>
      </c>
      <c r="E5">
        <f>MAX('Raw Data'!B6:AG6)-MIN('Raw Data'!B6:AG6)</f>
        <v>36.413043478260796</v>
      </c>
      <c r="F5">
        <f>STDEV('Raw Data'!B6:AG6)</f>
        <v>6.8159690817554663</v>
      </c>
      <c r="G5">
        <f>Table1[[#This Row],[Standard Deviation]]/SQRT(COUNT('Raw Data'!B6:AG6))</f>
        <v>1.204904489516784</v>
      </c>
      <c r="H5">
        <f>2*Table1[[#This Row],[Standard Error]]</f>
        <v>2.4098089790335679</v>
      </c>
    </row>
    <row r="6" spans="1:8" x14ac:dyDescent="0.25">
      <c r="A6">
        <v>4</v>
      </c>
      <c r="B6">
        <f>AVERAGE('Raw Data'!B7:AG7)</f>
        <v>75.832201086956474</v>
      </c>
      <c r="C6">
        <f>MEDIAN('Raw Data'!B7:AG7)</f>
        <v>76.630434782608646</v>
      </c>
      <c r="D6">
        <f>_xlfn.MODE.SNGL('Raw Data'!B7:AG7)</f>
        <v>77.173913043478194</v>
      </c>
      <c r="E6">
        <f>MAX('Raw Data'!B7:AG7)-MIN('Raw Data'!B7:AG7)</f>
        <v>25.543478260869605</v>
      </c>
      <c r="F6">
        <f>STDEV('Raw Data'!B7:AG7)</f>
        <v>5.163245317897208</v>
      </c>
      <c r="G6">
        <f>Table1[[#This Row],[Standard Deviation]]/SQRT(COUNT('Raw Data'!B7:AG7))</f>
        <v>0.91274144430370174</v>
      </c>
      <c r="H6">
        <f>2*Table1[[#This Row],[Standard Error]]</f>
        <v>1.8254828886074035</v>
      </c>
    </row>
    <row r="7" spans="1:8" x14ac:dyDescent="0.25">
      <c r="A7">
        <v>5</v>
      </c>
      <c r="B7">
        <f>AVERAGE('Raw Data'!B8:AG8)</f>
        <v>77.598505434782552</v>
      </c>
      <c r="C7">
        <f>MEDIAN('Raw Data'!B8:AG8)</f>
        <v>77.7173913043478</v>
      </c>
      <c r="D7">
        <f>_xlfn.MODE.SNGL('Raw Data'!B8:AG8)</f>
        <v>79.347826086956502</v>
      </c>
      <c r="E7">
        <f>MAX('Raw Data'!B8:AG8)-MIN('Raw Data'!B8:AG8)</f>
        <v>18.478260869565204</v>
      </c>
      <c r="F7">
        <f>STDEV('Raw Data'!B8:AG8)</f>
        <v>4.0640527705098854</v>
      </c>
      <c r="G7">
        <f>Table1[[#This Row],[Standard Deviation]]/SQRT(COUNT('Raw Data'!B8:AG8))</f>
        <v>0.71842981828187891</v>
      </c>
      <c r="H7">
        <f>2*Table1[[#This Row],[Standard Error]]</f>
        <v>1.4368596365637578</v>
      </c>
    </row>
    <row r="8" spans="1:8" x14ac:dyDescent="0.25">
      <c r="A8">
        <v>6</v>
      </c>
      <c r="B8">
        <f>AVERAGE('Raw Data'!B9:AG9)</f>
        <v>78.70244565217385</v>
      </c>
      <c r="C8">
        <f>MEDIAN('Raw Data'!B9:AG9)</f>
        <v>77.989130434782552</v>
      </c>
      <c r="D8">
        <f>_xlfn.MODE.SNGL('Raw Data'!B9:AG9)</f>
        <v>77.7173913043478</v>
      </c>
      <c r="E8">
        <f>MAX('Raw Data'!B9:AG9)-MIN('Raw Data'!B9:AG9)</f>
        <v>12.5</v>
      </c>
      <c r="F8">
        <f>STDEV('Raw Data'!B9:AG9)</f>
        <v>3.0194575901421423</v>
      </c>
      <c r="G8">
        <f>Table1[[#This Row],[Standard Deviation]]/SQRT(COUNT('Raw Data'!B9:AG9))</f>
        <v>0.53376973437367492</v>
      </c>
      <c r="H8">
        <f>2*Table1[[#This Row],[Standard Error]]</f>
        <v>1.0675394687473498</v>
      </c>
    </row>
    <row r="9" spans="1:8" x14ac:dyDescent="0.25">
      <c r="A9">
        <v>7</v>
      </c>
      <c r="B9">
        <f>AVERAGE('Raw Data'!B10:AG10)</f>
        <v>79.721467391304316</v>
      </c>
      <c r="C9">
        <f>MEDIAN('Raw Data'!B10:AG10)</f>
        <v>79.347826086956502</v>
      </c>
      <c r="D9">
        <f>_xlfn.MODE.SNGL('Raw Data'!B10:AG10)</f>
        <v>77.7173913043478</v>
      </c>
      <c r="E9">
        <f>MAX('Raw Data'!B10:AG10)-MIN('Raw Data'!B10:AG10)</f>
        <v>10.869565217391298</v>
      </c>
      <c r="F9">
        <f>STDEV('Raw Data'!B10:AG10)</f>
        <v>2.5357883386282629</v>
      </c>
      <c r="G9">
        <f>Table1[[#This Row],[Standard Deviation]]/SQRT(COUNT('Raw Data'!B10:AG10))</f>
        <v>0.44826828247445344</v>
      </c>
      <c r="H9">
        <f>2*Table1[[#This Row],[Standard Error]]</f>
        <v>0.89653656494890688</v>
      </c>
    </row>
    <row r="10" spans="1:8" x14ac:dyDescent="0.25">
      <c r="A10">
        <v>8</v>
      </c>
      <c r="B10">
        <f>AVERAGE('Raw Data'!B11:AG11)</f>
        <v>80.604619565217362</v>
      </c>
      <c r="C10">
        <f>MEDIAN('Raw Data'!B11:AG11)</f>
        <v>80.978260869565204</v>
      </c>
      <c r="D10">
        <f>_xlfn.MODE.SNGL('Raw Data'!B11:AG11)</f>
        <v>79.347826086956502</v>
      </c>
      <c r="E10">
        <f>MAX('Raw Data'!B11:AG11)-MIN('Raw Data'!B11:AG11)</f>
        <v>9.7826086956522005</v>
      </c>
      <c r="F10">
        <f>STDEV('Raw Data'!B11:AG11)</f>
        <v>2.3767466962684702</v>
      </c>
      <c r="G10">
        <f>Table1[[#This Row],[Standard Deviation]]/SQRT(COUNT('Raw Data'!B11:AG11))</f>
        <v>0.42015342652353971</v>
      </c>
      <c r="H10">
        <f>2*Table1[[#This Row],[Standard Error]]</f>
        <v>0.84030685304707942</v>
      </c>
    </row>
    <row r="11" spans="1:8" x14ac:dyDescent="0.25">
      <c r="A11">
        <v>9</v>
      </c>
      <c r="B11">
        <f>AVERAGE('Raw Data'!B12:AG12)</f>
        <v>80.97826086956519</v>
      </c>
      <c r="C11">
        <f>MEDIAN('Raw Data'!B12:AG12)</f>
        <v>81.249999999999943</v>
      </c>
      <c r="D11">
        <f>_xlfn.MODE.SNGL('Raw Data'!B12:AG12)</f>
        <v>82.065217391304301</v>
      </c>
      <c r="E11">
        <f>MAX('Raw Data'!B12:AG12)-MIN('Raw Data'!B12:AG12)</f>
        <v>9.782608695652101</v>
      </c>
      <c r="F11">
        <f>STDEV('Raw Data'!B12:AG12)</f>
        <v>2.3869972686891119</v>
      </c>
      <c r="G11">
        <f>Table1[[#This Row],[Standard Deviation]]/SQRT(COUNT('Raw Data'!B12:AG12))</f>
        <v>0.42196548884095958</v>
      </c>
      <c r="H11">
        <f>2*Table1[[#This Row],[Standard Error]]</f>
        <v>0.84393097768191916</v>
      </c>
    </row>
    <row r="12" spans="1:8" x14ac:dyDescent="0.25">
      <c r="A12">
        <v>10</v>
      </c>
      <c r="B12">
        <f>AVERAGE('Raw Data'!B13:AG13)</f>
        <v>81.43682065217385</v>
      </c>
      <c r="C12">
        <f>MEDIAN('Raw Data'!B13:AG13)</f>
        <v>81.793478260869506</v>
      </c>
      <c r="D12">
        <f>_xlfn.MODE.SNGL('Raw Data'!B13:AG13)</f>
        <v>79.891304347826093</v>
      </c>
      <c r="E12">
        <f>MAX('Raw Data'!B13:AG13)-MIN('Raw Data'!B13:AG13)</f>
        <v>8.152173913043498</v>
      </c>
      <c r="F12">
        <f>STDEV('Raw Data'!B13:AG13)</f>
        <v>2.1656107902795649</v>
      </c>
      <c r="G12">
        <f>Table1[[#This Row],[Standard Deviation]]/SQRT(COUNT('Raw Data'!B13:AG13))</f>
        <v>0.38282951880435961</v>
      </c>
      <c r="H12">
        <f>2*Table1[[#This Row],[Standard Error]]</f>
        <v>0.76565903760871923</v>
      </c>
    </row>
    <row r="14" spans="1:8" x14ac:dyDescent="0.25">
      <c r="E14" t="s">
        <v>57</v>
      </c>
      <c r="F14">
        <f>B12-B2</f>
        <v>25.679347826086953</v>
      </c>
    </row>
    <row r="15" spans="1:8" x14ac:dyDescent="0.25">
      <c r="B15">
        <f>ROUND(B2,2)</f>
        <v>55.76</v>
      </c>
      <c r="E15" t="s">
        <v>58</v>
      </c>
      <c r="F15">
        <f>SQRT(((32-1)*F2^2+(32-1)*F12^2)/(32+32-2))</f>
        <v>7.4581688782499231</v>
      </c>
    </row>
    <row r="16" spans="1:8" x14ac:dyDescent="0.25">
      <c r="B16">
        <f t="shared" ref="B16:B25" si="0">ROUND(B3,2)</f>
        <v>63.42</v>
      </c>
      <c r="E16" t="s">
        <v>56</v>
      </c>
      <c r="F16">
        <f>F14/F15</f>
        <v>3.4431169694983725</v>
      </c>
    </row>
    <row r="17" spans="2:2" x14ac:dyDescent="0.25">
      <c r="B17">
        <f t="shared" si="0"/>
        <v>68.989999999999995</v>
      </c>
    </row>
    <row r="18" spans="2:2" x14ac:dyDescent="0.25">
      <c r="B18">
        <f t="shared" si="0"/>
        <v>73.13</v>
      </c>
    </row>
    <row r="19" spans="2:2" x14ac:dyDescent="0.25">
      <c r="B19">
        <f t="shared" si="0"/>
        <v>75.83</v>
      </c>
    </row>
    <row r="20" spans="2:2" x14ac:dyDescent="0.25">
      <c r="B20">
        <f t="shared" si="0"/>
        <v>77.599999999999994</v>
      </c>
    </row>
    <row r="21" spans="2:2" x14ac:dyDescent="0.25">
      <c r="B21">
        <f t="shared" si="0"/>
        <v>78.7</v>
      </c>
    </row>
    <row r="22" spans="2:2" x14ac:dyDescent="0.25">
      <c r="B22">
        <f t="shared" si="0"/>
        <v>79.72</v>
      </c>
    </row>
    <row r="23" spans="2:2" x14ac:dyDescent="0.25">
      <c r="B23">
        <f t="shared" si="0"/>
        <v>80.599999999999994</v>
      </c>
    </row>
    <row r="24" spans="2:2" x14ac:dyDescent="0.25">
      <c r="B24">
        <f t="shared" si="0"/>
        <v>80.98</v>
      </c>
    </row>
    <row r="25" spans="2:2" x14ac:dyDescent="0.25">
      <c r="B25">
        <f t="shared" si="0"/>
        <v>81.44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68D-0684-497F-AF09-E13B6764FC2F}">
  <dimension ref="A1:L48"/>
  <sheetViews>
    <sheetView workbookViewId="0">
      <selection activeCell="W15" sqref="W15"/>
    </sheetView>
  </sheetViews>
  <sheetFormatPr defaultRowHeight="15" x14ac:dyDescent="0.25"/>
  <cols>
    <col min="1" max="1" width="38.7109375" customWidth="1"/>
    <col min="2" max="7" width="12" bestFit="1" customWidth="1"/>
    <col min="9" max="10" width="12" bestFit="1" customWidth="1"/>
  </cols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0</v>
      </c>
      <c r="B2">
        <v>34.782608695652101</v>
      </c>
      <c r="C2">
        <v>51.086956521739097</v>
      </c>
      <c r="D2">
        <v>67.934782608695599</v>
      </c>
      <c r="E2">
        <v>73.913043478260803</v>
      </c>
      <c r="F2">
        <v>77.173913043478194</v>
      </c>
      <c r="G2">
        <v>79.347826086956502</v>
      </c>
      <c r="H2">
        <v>80.434782608695599</v>
      </c>
      <c r="I2">
        <v>80.978260869565204</v>
      </c>
      <c r="J2">
        <v>81.521739130434696</v>
      </c>
      <c r="K2">
        <v>81.521739130434696</v>
      </c>
      <c r="L2">
        <v>82.065217391304301</v>
      </c>
    </row>
    <row r="3" spans="1:12" x14ac:dyDescent="0.25">
      <c r="A3" t="s">
        <v>1</v>
      </c>
      <c r="B3">
        <v>70.108695652173907</v>
      </c>
      <c r="C3">
        <v>70.652173913043399</v>
      </c>
      <c r="D3">
        <v>71.739130434782595</v>
      </c>
      <c r="E3">
        <v>72.282608695652101</v>
      </c>
      <c r="F3">
        <v>74.456521739130395</v>
      </c>
      <c r="G3">
        <v>75.543478260869506</v>
      </c>
      <c r="H3">
        <v>75.543478260869506</v>
      </c>
      <c r="I3">
        <v>76.630434782608603</v>
      </c>
      <c r="J3">
        <v>77.173913043478194</v>
      </c>
      <c r="K3">
        <v>78.804347826086897</v>
      </c>
      <c r="L3">
        <v>78.804347826086897</v>
      </c>
    </row>
    <row r="4" spans="1:12" x14ac:dyDescent="0.25">
      <c r="A4" t="s">
        <v>2</v>
      </c>
      <c r="B4">
        <v>47.282608695652101</v>
      </c>
      <c r="C4">
        <v>50.543478260869499</v>
      </c>
      <c r="D4">
        <v>53.804347826086897</v>
      </c>
      <c r="E4">
        <v>59.782608695652101</v>
      </c>
      <c r="F4">
        <v>64.130434782608603</v>
      </c>
      <c r="G4">
        <v>67.934782608695599</v>
      </c>
      <c r="H4">
        <v>71.739130434782595</v>
      </c>
      <c r="I4">
        <v>73.369565217391298</v>
      </c>
      <c r="J4">
        <v>76.630434782608603</v>
      </c>
      <c r="K4">
        <v>78.260869565217305</v>
      </c>
      <c r="L4">
        <v>79.891304347826093</v>
      </c>
    </row>
    <row r="5" spans="1:12" x14ac:dyDescent="0.25">
      <c r="A5" t="s">
        <v>3</v>
      </c>
      <c r="B5">
        <v>61.413043478260803</v>
      </c>
      <c r="C5">
        <v>69.565217391304301</v>
      </c>
      <c r="D5">
        <v>73.369565217391298</v>
      </c>
      <c r="E5">
        <v>76.630434782608603</v>
      </c>
      <c r="F5">
        <v>80.434782608695599</v>
      </c>
      <c r="G5">
        <v>80.434782608695599</v>
      </c>
      <c r="H5">
        <v>81.521739130434696</v>
      </c>
      <c r="I5">
        <v>82.065217391304301</v>
      </c>
      <c r="J5">
        <v>82.065217391304301</v>
      </c>
      <c r="K5">
        <v>82.065217391304301</v>
      </c>
      <c r="L5">
        <v>82.608695652173907</v>
      </c>
    </row>
    <row r="6" spans="1:12" x14ac:dyDescent="0.25">
      <c r="A6" t="s">
        <v>4</v>
      </c>
      <c r="B6">
        <v>65.2173913043478</v>
      </c>
      <c r="C6">
        <v>72.282608695652101</v>
      </c>
      <c r="D6">
        <v>73.369565217391298</v>
      </c>
      <c r="E6">
        <v>75.543478260869506</v>
      </c>
      <c r="F6">
        <v>79.347826086956502</v>
      </c>
      <c r="G6">
        <v>81.521739130434696</v>
      </c>
      <c r="H6">
        <v>82.065217391304301</v>
      </c>
      <c r="I6">
        <v>82.608695652173907</v>
      </c>
      <c r="J6">
        <v>83.695652173913004</v>
      </c>
      <c r="K6">
        <v>83.695652173913004</v>
      </c>
      <c r="L6">
        <v>83.695652173913004</v>
      </c>
    </row>
    <row r="7" spans="1:12" x14ac:dyDescent="0.25">
      <c r="A7" t="s">
        <v>5</v>
      </c>
      <c r="B7">
        <v>50</v>
      </c>
      <c r="C7">
        <v>54.891304347826001</v>
      </c>
      <c r="D7">
        <v>59.782608695652101</v>
      </c>
      <c r="E7">
        <v>69.565217391304301</v>
      </c>
      <c r="F7">
        <v>72.282608695652101</v>
      </c>
      <c r="G7">
        <v>77.173913043478194</v>
      </c>
      <c r="H7">
        <v>77.7173913043478</v>
      </c>
      <c r="I7">
        <v>79.347826086956502</v>
      </c>
      <c r="J7">
        <v>81.521739130434696</v>
      </c>
      <c r="K7">
        <v>80.434782608695599</v>
      </c>
      <c r="L7">
        <v>80.434782608695599</v>
      </c>
    </row>
    <row r="8" spans="1:12" x14ac:dyDescent="0.25">
      <c r="A8" t="s">
        <v>6</v>
      </c>
      <c r="B8">
        <v>49.456521739130402</v>
      </c>
      <c r="C8">
        <v>54.347826086956502</v>
      </c>
      <c r="D8">
        <v>65.760869565217305</v>
      </c>
      <c r="E8">
        <v>69.021739130434696</v>
      </c>
      <c r="F8">
        <v>71.195652173913004</v>
      </c>
      <c r="G8">
        <v>73.369565217391298</v>
      </c>
      <c r="H8">
        <v>77.173913043478194</v>
      </c>
      <c r="I8">
        <v>78.804347826086897</v>
      </c>
      <c r="J8">
        <v>80.434782608695599</v>
      </c>
      <c r="K8">
        <v>80.978260869565204</v>
      </c>
      <c r="L8">
        <v>83.152173913043399</v>
      </c>
    </row>
    <row r="9" spans="1:12" x14ac:dyDescent="0.25">
      <c r="A9" t="s">
        <v>7</v>
      </c>
      <c r="B9">
        <v>72.826086956521706</v>
      </c>
      <c r="C9">
        <v>73.369565217391298</v>
      </c>
      <c r="D9">
        <v>76.086956521739097</v>
      </c>
      <c r="E9">
        <v>77.7173913043478</v>
      </c>
      <c r="F9">
        <v>78.260869565217305</v>
      </c>
      <c r="G9">
        <v>78.804347826086897</v>
      </c>
      <c r="H9">
        <v>79.891304347826093</v>
      </c>
      <c r="I9">
        <v>79.891304347826093</v>
      </c>
      <c r="J9">
        <v>80.978260869565204</v>
      </c>
      <c r="K9">
        <v>82.608695652173907</v>
      </c>
      <c r="L9">
        <v>82.065217391304301</v>
      </c>
    </row>
    <row r="10" spans="1:12" x14ac:dyDescent="0.25">
      <c r="A10" t="s">
        <v>8</v>
      </c>
      <c r="B10">
        <v>42.934782608695599</v>
      </c>
      <c r="C10">
        <v>51.630434782608603</v>
      </c>
      <c r="D10">
        <v>59.239130434782602</v>
      </c>
      <c r="E10">
        <v>67.391304347826093</v>
      </c>
      <c r="F10">
        <v>71.739130434782595</v>
      </c>
      <c r="G10">
        <v>73.913043478260803</v>
      </c>
      <c r="H10">
        <v>76.630434782608603</v>
      </c>
      <c r="I10">
        <v>79.347826086956502</v>
      </c>
      <c r="J10">
        <v>80.978260869565204</v>
      </c>
      <c r="K10">
        <v>80.978260869565204</v>
      </c>
      <c r="L10">
        <v>80.978260869565204</v>
      </c>
    </row>
    <row r="11" spans="1:12" x14ac:dyDescent="0.25">
      <c r="A11" t="s">
        <v>9</v>
      </c>
      <c r="B11">
        <v>47.282608695652101</v>
      </c>
      <c r="C11">
        <v>56.521739130434703</v>
      </c>
      <c r="D11">
        <v>70.652173913043399</v>
      </c>
      <c r="E11">
        <v>77.7173913043478</v>
      </c>
      <c r="F11">
        <v>82.065217391304301</v>
      </c>
      <c r="G11">
        <v>83.152173913043399</v>
      </c>
      <c r="H11">
        <v>82.608695652173907</v>
      </c>
      <c r="I11">
        <v>83.152173913043399</v>
      </c>
      <c r="J11">
        <v>83.152173913043399</v>
      </c>
      <c r="K11">
        <v>84.782608695652101</v>
      </c>
      <c r="L11">
        <v>84.782608695652101</v>
      </c>
    </row>
    <row r="12" spans="1:12" x14ac:dyDescent="0.25">
      <c r="A12" t="s">
        <v>10</v>
      </c>
      <c r="B12">
        <v>61.413043478260803</v>
      </c>
      <c r="C12">
        <v>72.826086956521706</v>
      </c>
      <c r="D12">
        <v>74.456521739130395</v>
      </c>
      <c r="E12">
        <v>76.086956521739097</v>
      </c>
      <c r="F12">
        <v>76.086956521739097</v>
      </c>
      <c r="G12">
        <v>77.7173913043478</v>
      </c>
      <c r="H12">
        <v>77.7173913043478</v>
      </c>
      <c r="I12">
        <v>78.260869565217305</v>
      </c>
      <c r="J12">
        <v>79.347826086956502</v>
      </c>
      <c r="K12">
        <v>79.891304347826093</v>
      </c>
      <c r="L12">
        <v>80.434782608695599</v>
      </c>
    </row>
    <row r="13" spans="1:12" x14ac:dyDescent="0.25">
      <c r="A13" t="s">
        <v>11</v>
      </c>
      <c r="B13">
        <v>60.869565217391298</v>
      </c>
      <c r="C13">
        <v>70.652173913043399</v>
      </c>
      <c r="D13">
        <v>76.630434782608603</v>
      </c>
      <c r="E13">
        <v>83.152173913043399</v>
      </c>
      <c r="F13">
        <v>83.695652173913004</v>
      </c>
      <c r="G13">
        <v>83.695652173913004</v>
      </c>
      <c r="H13">
        <v>84.239130434782595</v>
      </c>
      <c r="I13">
        <v>83.695652173913004</v>
      </c>
      <c r="J13">
        <v>83.695652173913004</v>
      </c>
      <c r="K13">
        <v>84.782608695652101</v>
      </c>
      <c r="L13">
        <v>84.782608695652101</v>
      </c>
    </row>
    <row r="14" spans="1:12" x14ac:dyDescent="0.25">
      <c r="A14" t="s">
        <v>12</v>
      </c>
      <c r="B14">
        <v>46.739130434782602</v>
      </c>
      <c r="C14">
        <v>58.695652173912997</v>
      </c>
      <c r="D14">
        <v>65.2173913043478</v>
      </c>
      <c r="E14">
        <v>67.934782608695599</v>
      </c>
      <c r="F14">
        <v>70.108695652173907</v>
      </c>
      <c r="G14">
        <v>71.739130434782595</v>
      </c>
      <c r="H14">
        <v>73.913043478260803</v>
      </c>
      <c r="I14">
        <v>76.086956521739097</v>
      </c>
      <c r="J14">
        <v>75.543478260869506</v>
      </c>
      <c r="K14">
        <v>75</v>
      </c>
      <c r="L14">
        <v>76.630434782608603</v>
      </c>
    </row>
    <row r="15" spans="1:12" x14ac:dyDescent="0.25">
      <c r="A15" t="s">
        <v>13</v>
      </c>
      <c r="B15">
        <v>50.543478260869499</v>
      </c>
      <c r="C15">
        <v>61.956521739130402</v>
      </c>
      <c r="D15">
        <v>69.565217391304301</v>
      </c>
      <c r="E15">
        <v>72.826086956521706</v>
      </c>
      <c r="F15">
        <v>77.7173913043478</v>
      </c>
      <c r="G15">
        <v>79.347826086956502</v>
      </c>
      <c r="H15">
        <v>80.434782608695599</v>
      </c>
      <c r="I15">
        <v>82.065217391304301</v>
      </c>
      <c r="J15">
        <v>83.152173913043399</v>
      </c>
      <c r="K15">
        <v>83.152173913043399</v>
      </c>
      <c r="L15">
        <v>83.152173913043399</v>
      </c>
    </row>
    <row r="16" spans="1:12" x14ac:dyDescent="0.25">
      <c r="A16" t="s">
        <v>14</v>
      </c>
      <c r="B16">
        <v>46.195652173912997</v>
      </c>
      <c r="C16">
        <v>64.130434782608603</v>
      </c>
      <c r="D16">
        <v>70.108695652173907</v>
      </c>
      <c r="E16">
        <v>76.630434782608603</v>
      </c>
      <c r="F16">
        <v>76.086956521739097</v>
      </c>
      <c r="G16">
        <v>77.7173913043478</v>
      </c>
      <c r="H16">
        <v>77.7173913043478</v>
      </c>
      <c r="I16">
        <v>77.7173913043478</v>
      </c>
      <c r="J16">
        <v>79.347826086956502</v>
      </c>
      <c r="K16">
        <v>79.347826086956502</v>
      </c>
      <c r="L16">
        <v>79.891304347826093</v>
      </c>
    </row>
    <row r="17" spans="1:12" x14ac:dyDescent="0.25">
      <c r="A17" t="s">
        <v>15</v>
      </c>
      <c r="B17">
        <v>68.478260869565204</v>
      </c>
      <c r="C17">
        <v>73.369565217391298</v>
      </c>
      <c r="D17">
        <v>76.086956521739097</v>
      </c>
      <c r="E17">
        <v>78.804347826086897</v>
      </c>
      <c r="F17">
        <v>80.978260869565204</v>
      </c>
      <c r="G17">
        <v>80.434782608695599</v>
      </c>
      <c r="H17">
        <v>81.521739130434696</v>
      </c>
      <c r="I17">
        <v>82.065217391304301</v>
      </c>
      <c r="J17">
        <v>82.608695652173907</v>
      </c>
      <c r="K17">
        <v>82.608695652173907</v>
      </c>
      <c r="L17">
        <v>82.608695652173907</v>
      </c>
    </row>
    <row r="18" spans="1:12" x14ac:dyDescent="0.25">
      <c r="A18" t="s">
        <v>16</v>
      </c>
      <c r="B18">
        <v>49.456521739130402</v>
      </c>
      <c r="C18">
        <v>59.239130434782602</v>
      </c>
      <c r="D18">
        <v>65.760869565217305</v>
      </c>
      <c r="E18">
        <v>71.195652173913004</v>
      </c>
      <c r="F18">
        <v>75</v>
      </c>
      <c r="G18">
        <v>77.7173913043478</v>
      </c>
      <c r="H18">
        <v>77.7173913043478</v>
      </c>
      <c r="I18">
        <v>78.804347826086897</v>
      </c>
      <c r="J18">
        <v>79.347826086956502</v>
      </c>
      <c r="K18">
        <v>80.434782608695599</v>
      </c>
      <c r="L18">
        <v>79.891304347826093</v>
      </c>
    </row>
    <row r="19" spans="1:12" x14ac:dyDescent="0.25">
      <c r="A19" t="s">
        <v>17</v>
      </c>
      <c r="B19">
        <v>58.152173913043399</v>
      </c>
      <c r="C19">
        <v>66.847826086956502</v>
      </c>
      <c r="D19">
        <v>70.108695652173907</v>
      </c>
      <c r="E19">
        <v>71.195652173913004</v>
      </c>
      <c r="F19">
        <v>73.369565217391298</v>
      </c>
      <c r="G19">
        <v>75.543478260869506</v>
      </c>
      <c r="H19">
        <v>77.7173913043478</v>
      </c>
      <c r="I19">
        <v>78.260869565217305</v>
      </c>
      <c r="J19">
        <v>79.347826086956502</v>
      </c>
      <c r="K19">
        <v>79.347826086956502</v>
      </c>
      <c r="L19">
        <v>79.347826086956502</v>
      </c>
    </row>
    <row r="20" spans="1:12" x14ac:dyDescent="0.25">
      <c r="A20" t="s">
        <v>18</v>
      </c>
      <c r="B20">
        <v>41.847826086956502</v>
      </c>
      <c r="C20">
        <v>41.304347826086897</v>
      </c>
      <c r="D20">
        <v>41.847826086956502</v>
      </c>
      <c r="E20">
        <v>46.739130434782602</v>
      </c>
      <c r="F20">
        <v>58.152173913043399</v>
      </c>
      <c r="G20">
        <v>65.2173913043478</v>
      </c>
      <c r="H20">
        <v>71.739130434782595</v>
      </c>
      <c r="I20">
        <v>78.804347826086897</v>
      </c>
      <c r="J20">
        <v>82.608695652173907</v>
      </c>
      <c r="K20">
        <v>83.152173913043399</v>
      </c>
      <c r="L20">
        <v>84.782608695652101</v>
      </c>
    </row>
    <row r="21" spans="1:12" x14ac:dyDescent="0.25">
      <c r="A21" t="s">
        <v>19</v>
      </c>
      <c r="B21">
        <v>59.239130434782602</v>
      </c>
      <c r="C21">
        <v>76.630434782608603</v>
      </c>
      <c r="D21">
        <v>80.978260869565204</v>
      </c>
      <c r="E21">
        <v>83.152173913043399</v>
      </c>
      <c r="F21">
        <v>82.608695652173907</v>
      </c>
      <c r="G21">
        <v>82.608695652173907</v>
      </c>
      <c r="H21">
        <v>83.152173913043399</v>
      </c>
      <c r="I21">
        <v>84.239130434782595</v>
      </c>
      <c r="J21">
        <v>85.326086956521706</v>
      </c>
      <c r="K21">
        <v>84.782608695652101</v>
      </c>
      <c r="L21">
        <v>84.239130434782595</v>
      </c>
    </row>
    <row r="22" spans="1:12" x14ac:dyDescent="0.25">
      <c r="A22" t="s">
        <v>20</v>
      </c>
      <c r="B22">
        <v>51.086956521739097</v>
      </c>
      <c r="C22">
        <v>59.782608695652101</v>
      </c>
      <c r="D22">
        <v>69.565217391304301</v>
      </c>
      <c r="E22">
        <v>70.652173913043399</v>
      </c>
      <c r="F22">
        <v>75.543478260869506</v>
      </c>
      <c r="G22">
        <v>77.173913043478194</v>
      </c>
      <c r="H22">
        <v>77.173913043478194</v>
      </c>
      <c r="I22">
        <v>77.7173913043478</v>
      </c>
      <c r="J22">
        <v>78.260869565217305</v>
      </c>
      <c r="K22">
        <v>77.7173913043478</v>
      </c>
      <c r="L22">
        <v>77.7173913043478</v>
      </c>
    </row>
    <row r="23" spans="1:12" x14ac:dyDescent="0.25">
      <c r="A23" t="s">
        <v>21</v>
      </c>
      <c r="B23">
        <v>54.347826086956502</v>
      </c>
      <c r="C23">
        <v>60.869565217391298</v>
      </c>
      <c r="D23">
        <v>66.304347826086897</v>
      </c>
      <c r="E23">
        <v>72.282608695652101</v>
      </c>
      <c r="F23">
        <v>75.543478260869506</v>
      </c>
      <c r="G23">
        <v>77.173913043478194</v>
      </c>
      <c r="H23">
        <v>78.260869565217305</v>
      </c>
      <c r="I23">
        <v>79.891304347826093</v>
      </c>
      <c r="J23">
        <v>80.434782608695599</v>
      </c>
      <c r="K23">
        <v>82.065217391304301</v>
      </c>
      <c r="L23">
        <v>82.065217391304301</v>
      </c>
    </row>
    <row r="24" spans="1:12" x14ac:dyDescent="0.25">
      <c r="A24" t="s">
        <v>22</v>
      </c>
      <c r="B24">
        <v>44.021739130434703</v>
      </c>
      <c r="C24">
        <v>51.086956521739097</v>
      </c>
      <c r="D24">
        <v>65.2173913043478</v>
      </c>
      <c r="E24">
        <v>74.456521739130395</v>
      </c>
      <c r="F24">
        <v>77.173913043478194</v>
      </c>
      <c r="G24">
        <v>79.347826086956502</v>
      </c>
      <c r="H24">
        <v>80.434782608695599</v>
      </c>
      <c r="I24">
        <v>80.978260869565204</v>
      </c>
      <c r="J24">
        <v>80.978260869565204</v>
      </c>
      <c r="K24">
        <v>81.521739130434696</v>
      </c>
      <c r="L24">
        <v>82.065217391304301</v>
      </c>
    </row>
    <row r="25" spans="1:12" x14ac:dyDescent="0.25">
      <c r="A25" t="s">
        <v>23</v>
      </c>
      <c r="B25">
        <v>69.565217391304301</v>
      </c>
      <c r="C25">
        <v>69.565217391304301</v>
      </c>
      <c r="D25">
        <v>72.826086956521706</v>
      </c>
      <c r="E25">
        <v>73.369565217391298</v>
      </c>
      <c r="F25">
        <v>73.913043478260803</v>
      </c>
      <c r="G25">
        <v>75</v>
      </c>
      <c r="H25">
        <v>76.630434782608603</v>
      </c>
      <c r="I25">
        <v>77.7173913043478</v>
      </c>
      <c r="J25">
        <v>77.7173913043478</v>
      </c>
      <c r="K25">
        <v>77.7173913043478</v>
      </c>
      <c r="L25">
        <v>79.891304347826093</v>
      </c>
    </row>
    <row r="26" spans="1:12" x14ac:dyDescent="0.25">
      <c r="A26" t="s">
        <v>24</v>
      </c>
      <c r="B26">
        <v>59.782608695652101</v>
      </c>
      <c r="C26">
        <v>70.108695652173907</v>
      </c>
      <c r="D26">
        <v>72.826086956521706</v>
      </c>
      <c r="E26">
        <v>75.543478260869506</v>
      </c>
      <c r="F26">
        <v>77.173913043478194</v>
      </c>
      <c r="G26">
        <v>76.630434782608603</v>
      </c>
      <c r="H26">
        <v>78.260869565217305</v>
      </c>
      <c r="I26">
        <v>77.173913043478194</v>
      </c>
      <c r="J26">
        <v>77.173913043478194</v>
      </c>
      <c r="K26">
        <v>78.260869565217305</v>
      </c>
      <c r="L26">
        <v>78.804347826086897</v>
      </c>
    </row>
    <row r="27" spans="1:12" x14ac:dyDescent="0.25">
      <c r="A27" t="s">
        <v>25</v>
      </c>
      <c r="B27">
        <v>75.543478260869506</v>
      </c>
      <c r="C27">
        <v>76.086956521739097</v>
      </c>
      <c r="D27">
        <v>78.804347826086897</v>
      </c>
      <c r="E27">
        <v>80.434782608695599</v>
      </c>
      <c r="F27">
        <v>80.978260869565204</v>
      </c>
      <c r="G27">
        <v>82.065217391304301</v>
      </c>
      <c r="H27">
        <v>82.065217391304301</v>
      </c>
      <c r="I27">
        <v>82.065217391304301</v>
      </c>
      <c r="J27">
        <v>82.065217391304301</v>
      </c>
      <c r="K27">
        <v>82.608695652173907</v>
      </c>
      <c r="L27">
        <v>83.152173913043399</v>
      </c>
    </row>
    <row r="28" spans="1:12" x14ac:dyDescent="0.25">
      <c r="A28" t="s">
        <v>26</v>
      </c>
      <c r="B28">
        <v>48.913043478260803</v>
      </c>
      <c r="C28">
        <v>52.7173913043478</v>
      </c>
      <c r="D28">
        <v>55.978260869565197</v>
      </c>
      <c r="E28">
        <v>69.565217391304301</v>
      </c>
      <c r="F28">
        <v>77.173913043478194</v>
      </c>
      <c r="G28">
        <v>80.434782608695599</v>
      </c>
      <c r="H28">
        <v>80.978260869565204</v>
      </c>
      <c r="I28">
        <v>80.978260869565204</v>
      </c>
      <c r="J28">
        <v>82.065217391304301</v>
      </c>
      <c r="K28">
        <v>82.065217391304301</v>
      </c>
      <c r="L28">
        <v>82.608695652173907</v>
      </c>
    </row>
    <row r="29" spans="1:12" x14ac:dyDescent="0.25">
      <c r="A29" t="s">
        <v>27</v>
      </c>
      <c r="B29">
        <v>67.934782608695599</v>
      </c>
      <c r="C29">
        <v>70.108695652173907</v>
      </c>
      <c r="D29">
        <v>73.369565217391298</v>
      </c>
      <c r="E29">
        <v>75</v>
      </c>
      <c r="F29">
        <v>77.173913043478194</v>
      </c>
      <c r="G29">
        <v>77.7173913043478</v>
      </c>
      <c r="H29">
        <v>77.7173913043478</v>
      </c>
      <c r="I29">
        <v>77.7173913043478</v>
      </c>
      <c r="J29">
        <v>79.347826086956502</v>
      </c>
      <c r="K29">
        <v>79.347826086956502</v>
      </c>
      <c r="L29">
        <v>78.804347826086897</v>
      </c>
    </row>
    <row r="30" spans="1:12" x14ac:dyDescent="0.25">
      <c r="A30" t="s">
        <v>28</v>
      </c>
      <c r="B30">
        <v>59.239130434782602</v>
      </c>
      <c r="C30">
        <v>63.043478260869499</v>
      </c>
      <c r="D30">
        <v>67.934782608695599</v>
      </c>
      <c r="E30">
        <v>70.652173913043399</v>
      </c>
      <c r="F30">
        <v>73.369565217391298</v>
      </c>
      <c r="G30">
        <v>76.630434782608603</v>
      </c>
      <c r="H30">
        <v>76.630434782608603</v>
      </c>
      <c r="I30">
        <v>78.260869565217305</v>
      </c>
      <c r="J30">
        <v>79.347826086956502</v>
      </c>
      <c r="K30">
        <v>78.804347826086897</v>
      </c>
      <c r="L30">
        <v>79.891304347826093</v>
      </c>
    </row>
    <row r="31" spans="1:12" x14ac:dyDescent="0.25">
      <c r="A31" t="s">
        <v>29</v>
      </c>
      <c r="B31">
        <v>44.565217391304301</v>
      </c>
      <c r="C31">
        <v>58.152173913043399</v>
      </c>
      <c r="D31">
        <v>69.565217391304301</v>
      </c>
      <c r="E31">
        <v>75</v>
      </c>
      <c r="F31">
        <v>76.086956521739097</v>
      </c>
      <c r="G31">
        <v>79.347826086956502</v>
      </c>
      <c r="H31">
        <v>80.434782608695599</v>
      </c>
      <c r="I31">
        <v>83.695652173913004</v>
      </c>
      <c r="J31">
        <v>83.695652173913004</v>
      </c>
      <c r="K31">
        <v>83.695652173913004</v>
      </c>
      <c r="L31">
        <v>84.239130434782595</v>
      </c>
    </row>
    <row r="32" spans="1:12" x14ac:dyDescent="0.25">
      <c r="A32" t="s">
        <v>30</v>
      </c>
      <c r="B32">
        <v>64.673913043478194</v>
      </c>
      <c r="C32">
        <v>73.369565217391298</v>
      </c>
      <c r="D32">
        <v>75</v>
      </c>
      <c r="E32">
        <v>75.543478260869506</v>
      </c>
      <c r="F32">
        <v>77.173913043478194</v>
      </c>
      <c r="G32">
        <v>77.173913043478194</v>
      </c>
      <c r="H32">
        <v>77.7173913043478</v>
      </c>
      <c r="I32">
        <v>77.7173913043478</v>
      </c>
      <c r="J32">
        <v>78.260869565217305</v>
      </c>
      <c r="K32">
        <v>78.804347826086897</v>
      </c>
      <c r="L32">
        <v>80.978260869565204</v>
      </c>
    </row>
    <row r="33" spans="1:12" x14ac:dyDescent="0.25">
      <c r="A33" t="s">
        <v>31</v>
      </c>
      <c r="B33">
        <v>60.326086956521699</v>
      </c>
      <c r="C33">
        <v>73.913043478260803</v>
      </c>
      <c r="D33">
        <v>77.7173913043478</v>
      </c>
      <c r="E33">
        <v>80.434782608695599</v>
      </c>
      <c r="F33">
        <v>80.434782608695599</v>
      </c>
      <c r="G33">
        <v>81.521739130434696</v>
      </c>
      <c r="H33">
        <v>80.978260869565204</v>
      </c>
      <c r="I33">
        <v>80.978260869565204</v>
      </c>
      <c r="J33">
        <v>81.521739130434696</v>
      </c>
      <c r="K33">
        <v>82.065217391304301</v>
      </c>
      <c r="L33">
        <v>81.521739130434696</v>
      </c>
    </row>
    <row r="34" spans="1:12" x14ac:dyDescent="0.25">
      <c r="A34" t="s">
        <v>40</v>
      </c>
      <c r="B34">
        <f>AVERAGE(B2:B33)</f>
        <v>55.757472826086897</v>
      </c>
      <c r="C34">
        <f t="shared" ref="C34:L34" si="0">AVERAGE(C2:C33)</f>
        <v>63.417119565217341</v>
      </c>
      <c r="D34">
        <f t="shared" si="0"/>
        <v>68.987771739130409</v>
      </c>
      <c r="E34">
        <f t="shared" si="0"/>
        <v>73.131793478260818</v>
      </c>
      <c r="F34">
        <f t="shared" si="0"/>
        <v>75.832201086956474</v>
      </c>
      <c r="G34">
        <f t="shared" si="0"/>
        <v>77.598505434782552</v>
      </c>
      <c r="H34">
        <f t="shared" si="0"/>
        <v>78.70244565217385</v>
      </c>
      <c r="I34">
        <f t="shared" si="0"/>
        <v>79.721467391304316</v>
      </c>
      <c r="J34">
        <f t="shared" si="0"/>
        <v>80.604619565217362</v>
      </c>
      <c r="K34">
        <f t="shared" si="0"/>
        <v>80.97826086956519</v>
      </c>
      <c r="L34">
        <f t="shared" si="0"/>
        <v>81.43682065217385</v>
      </c>
    </row>
    <row r="36" spans="1:12" x14ac:dyDescent="0.25">
      <c r="A36" s="3" t="s">
        <v>54</v>
      </c>
      <c r="B36" s="4" t="s">
        <v>55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3"/>
      <c r="B37" t="s">
        <v>43</v>
      </c>
      <c r="C37" t="s">
        <v>44</v>
      </c>
      <c r="D37" t="s">
        <v>45</v>
      </c>
      <c r="E37" t="s">
        <v>46</v>
      </c>
      <c r="F37" t="s">
        <v>47</v>
      </c>
      <c r="G37" t="s">
        <v>48</v>
      </c>
      <c r="H37" t="s">
        <v>49</v>
      </c>
      <c r="I37" t="s">
        <v>50</v>
      </c>
      <c r="J37" t="s">
        <v>51</v>
      </c>
      <c r="K37" t="s">
        <v>52</v>
      </c>
      <c r="L37" t="s">
        <v>53</v>
      </c>
    </row>
    <row r="38" spans="1:12" x14ac:dyDescent="0.25">
      <c r="A38" t="s">
        <v>43</v>
      </c>
      <c r="B38" s="2" t="e">
        <f t="shared" ref="B38:L38" si="1">_xlfn.T.TEST($B$2:$B$33,B2:B33,1,1)</f>
        <v>#DIV/0!</v>
      </c>
      <c r="C38">
        <f t="shared" si="1"/>
        <v>5.9472116461960301E-10</v>
      </c>
      <c r="D38">
        <f t="shared" si="1"/>
        <v>4.1963248877711057E-11</v>
      </c>
      <c r="E38">
        <f t="shared" si="1"/>
        <v>2.7092841834222007E-12</v>
      </c>
      <c r="F38">
        <f t="shared" si="1"/>
        <v>1.2481756991460114E-13</v>
      </c>
      <c r="G38">
        <f t="shared" si="1"/>
        <v>4.928002260973339E-14</v>
      </c>
      <c r="H38">
        <f t="shared" si="1"/>
        <v>2.2483544805620569E-14</v>
      </c>
      <c r="I38">
        <f t="shared" si="1"/>
        <v>2.8448081805859374E-14</v>
      </c>
      <c r="J38">
        <f t="shared" si="1"/>
        <v>1.8142656146418769E-14</v>
      </c>
      <c r="K38">
        <f t="shared" si="1"/>
        <v>9.2385172493067181E-15</v>
      </c>
      <c r="L38">
        <f t="shared" si="1"/>
        <v>6.9908160403447111E-15</v>
      </c>
    </row>
    <row r="39" spans="1:12" x14ac:dyDescent="0.25">
      <c r="A39" t="s">
        <v>44</v>
      </c>
      <c r="B39" s="2">
        <f t="shared" ref="B39:L39" si="2">_xlfn.T.TEST($C$2:$C$33,B2:B33,1,1)</f>
        <v>5.9472116461960301E-10</v>
      </c>
      <c r="C39" s="2" t="e">
        <f t="shared" si="2"/>
        <v>#DIV/0!</v>
      </c>
      <c r="D39">
        <f t="shared" si="2"/>
        <v>7.4256645036711553E-9</v>
      </c>
      <c r="E39">
        <f t="shared" si="2"/>
        <v>1.6125901178996374E-10</v>
      </c>
      <c r="F39">
        <f t="shared" si="2"/>
        <v>1.5356525137349702E-11</v>
      </c>
      <c r="G39">
        <f t="shared" si="2"/>
        <v>1.0087808369711849E-11</v>
      </c>
      <c r="H39">
        <f t="shared" si="2"/>
        <v>7.3614289764776833E-12</v>
      </c>
      <c r="I39">
        <f t="shared" si="2"/>
        <v>1.3853700371831072E-11</v>
      </c>
      <c r="J39">
        <f t="shared" si="2"/>
        <v>1.0210975146730428E-11</v>
      </c>
      <c r="K39">
        <f t="shared" si="2"/>
        <v>5.6738653830863118E-12</v>
      </c>
      <c r="L39">
        <f t="shared" si="2"/>
        <v>4.9015910681938906E-12</v>
      </c>
    </row>
    <row r="40" spans="1:12" x14ac:dyDescent="0.25">
      <c r="A40" t="s">
        <v>45</v>
      </c>
      <c r="B40" s="2">
        <f>_xlfn.T.TEST($D$2:$D$33,B2:B33,1,1)</f>
        <v>4.1963248877711057E-11</v>
      </c>
      <c r="C40" s="2">
        <f t="shared" ref="C40:L40" si="3">_xlfn.T.TEST($D$2:$D$33,C2:C33,1,1)</f>
        <v>7.4256645036711553E-9</v>
      </c>
      <c r="D40" s="2" t="e">
        <f t="shared" si="3"/>
        <v>#DIV/0!</v>
      </c>
      <c r="E40">
        <f t="shared" si="3"/>
        <v>8.5446358684970724E-9</v>
      </c>
      <c r="F40">
        <f t="shared" si="3"/>
        <v>9.9077276452048205E-10</v>
      </c>
      <c r="G40">
        <f t="shared" si="3"/>
        <v>8.2094373650050248E-10</v>
      </c>
      <c r="H40">
        <f t="shared" si="3"/>
        <v>8.0303087822631762E-10</v>
      </c>
      <c r="I40">
        <f t="shared" si="3"/>
        <v>1.9396435675642398E-9</v>
      </c>
      <c r="J40">
        <f t="shared" si="3"/>
        <v>1.809059301615602E-9</v>
      </c>
      <c r="K40">
        <f t="shared" si="3"/>
        <v>8.9972303697483224E-10</v>
      </c>
      <c r="L40">
        <f t="shared" si="3"/>
        <v>7.2754329750714912E-10</v>
      </c>
    </row>
    <row r="41" spans="1:12" x14ac:dyDescent="0.25">
      <c r="A41" t="s">
        <v>46</v>
      </c>
      <c r="B41" s="2">
        <f>_xlfn.T.TEST($E$2:$E$33,B2:B33,1,1)</f>
        <v>2.7092841834222007E-12</v>
      </c>
      <c r="C41" s="2">
        <f t="shared" ref="C41:L41" si="4">_xlfn.T.TEST($E$2:$E$33,C2:C33,1,1)</f>
        <v>1.6125901178996374E-10</v>
      </c>
      <c r="D41" s="2">
        <f t="shared" si="4"/>
        <v>8.5446358684970724E-9</v>
      </c>
      <c r="E41" s="2" t="e">
        <f t="shared" si="4"/>
        <v>#DIV/0!</v>
      </c>
      <c r="F41">
        <f t="shared" si="4"/>
        <v>2.6934761636472195E-7</v>
      </c>
      <c r="G41">
        <f t="shared" si="4"/>
        <v>4.9504123453065834E-8</v>
      </c>
      <c r="H41">
        <f t="shared" si="4"/>
        <v>7.3643825572010833E-8</v>
      </c>
      <c r="I41">
        <f t="shared" si="4"/>
        <v>2.2791236816435893E-7</v>
      </c>
      <c r="J41">
        <f t="shared" si="4"/>
        <v>1.5889860669548761E-7</v>
      </c>
      <c r="K41">
        <f t="shared" si="4"/>
        <v>6.419864332171204E-8</v>
      </c>
      <c r="L41">
        <f t="shared" si="4"/>
        <v>5.2888154382663168E-8</v>
      </c>
    </row>
    <row r="42" spans="1:12" x14ac:dyDescent="0.25">
      <c r="A42" t="s">
        <v>47</v>
      </c>
      <c r="B42" s="2">
        <f>_xlfn.T.TEST($F$2:$F$33,B2:B33,1,1)</f>
        <v>1.2481756991460114E-13</v>
      </c>
      <c r="C42" s="2">
        <f t="shared" ref="C42:L42" si="5">_xlfn.T.TEST($F$2:$F$33,C2:C33,1,1)</f>
        <v>1.5356525137349702E-11</v>
      </c>
      <c r="D42" s="2">
        <f t="shared" si="5"/>
        <v>9.9077276452048205E-10</v>
      </c>
      <c r="E42" s="2">
        <f t="shared" si="5"/>
        <v>2.6934761636472195E-7</v>
      </c>
      <c r="F42" s="2" t="e">
        <f t="shared" si="5"/>
        <v>#DIV/0!</v>
      </c>
      <c r="G42">
        <f t="shared" si="5"/>
        <v>2.9947770344906464E-7</v>
      </c>
      <c r="H42">
        <f t="shared" si="5"/>
        <v>4.8868942346652662E-7</v>
      </c>
      <c r="I42">
        <f t="shared" si="5"/>
        <v>2.1438477344855869E-6</v>
      </c>
      <c r="J42">
        <f t="shared" si="5"/>
        <v>1.0522459780376203E-6</v>
      </c>
      <c r="K42">
        <f t="shared" si="5"/>
        <v>2.8702717486609507E-7</v>
      </c>
      <c r="L42">
        <f t="shared" si="5"/>
        <v>2.4237587969416511E-7</v>
      </c>
    </row>
    <row r="43" spans="1:12" x14ac:dyDescent="0.25">
      <c r="A43" t="s">
        <v>48</v>
      </c>
      <c r="B43" s="2">
        <f>_xlfn.T.TEST($G$2:$G$33,B2:B33,1,1)</f>
        <v>4.928002260973339E-14</v>
      </c>
      <c r="C43" s="2">
        <f t="shared" ref="C43:L43" si="6">_xlfn.T.TEST($G$2:$G$33,C2:C33,1,1)</f>
        <v>1.0087808369711849E-11</v>
      </c>
      <c r="D43" s="2">
        <f t="shared" si="6"/>
        <v>8.2094373650050248E-10</v>
      </c>
      <c r="E43" s="2">
        <f t="shared" si="6"/>
        <v>4.9504123453065834E-8</v>
      </c>
      <c r="F43" s="2">
        <f t="shared" si="6"/>
        <v>2.9947770344906464E-7</v>
      </c>
      <c r="G43" s="2" t="e">
        <f t="shared" si="6"/>
        <v>#DIV/0!</v>
      </c>
      <c r="H43">
        <f t="shared" si="6"/>
        <v>8.6908872774147647E-5</v>
      </c>
      <c r="I43">
        <f t="shared" si="6"/>
        <v>4.8396356443332304E-5</v>
      </c>
      <c r="J43">
        <f t="shared" si="6"/>
        <v>8.2207304786998277E-6</v>
      </c>
      <c r="K43">
        <f t="shared" si="6"/>
        <v>1.7542216927586736E-6</v>
      </c>
      <c r="L43">
        <f t="shared" si="6"/>
        <v>1.346017118374811E-6</v>
      </c>
    </row>
    <row r="44" spans="1:12" x14ac:dyDescent="0.25">
      <c r="A44" t="s">
        <v>49</v>
      </c>
      <c r="B44" s="2">
        <f>_xlfn.T.TEST($H$2:$H$33,B2:B33,1,1)</f>
        <v>2.2483544805620569E-14</v>
      </c>
      <c r="C44" s="2">
        <f t="shared" ref="C44:L44" si="7">_xlfn.T.TEST($H$2:$H$33,C2:C33,1,1)</f>
        <v>7.3614289764776833E-12</v>
      </c>
      <c r="D44" s="2">
        <f t="shared" si="7"/>
        <v>8.0303087822631762E-10</v>
      </c>
      <c r="E44" s="2">
        <f t="shared" si="7"/>
        <v>7.3643825572010833E-8</v>
      </c>
      <c r="F44" s="2">
        <f t="shared" si="7"/>
        <v>4.8868942346652662E-7</v>
      </c>
      <c r="G44" s="2">
        <f t="shared" si="7"/>
        <v>8.6908872774147647E-5</v>
      </c>
      <c r="H44" s="2" t="e">
        <f t="shared" si="7"/>
        <v>#DIV/0!</v>
      </c>
      <c r="I44">
        <f t="shared" si="7"/>
        <v>1.8047801180808424E-4</v>
      </c>
      <c r="J44">
        <f t="shared" si="7"/>
        <v>7.4264341280939689E-6</v>
      </c>
      <c r="K44">
        <f t="shared" si="7"/>
        <v>6.5457604184689495E-7</v>
      </c>
      <c r="L44">
        <f t="shared" si="7"/>
        <v>3.3718906586286761E-7</v>
      </c>
    </row>
    <row r="45" spans="1:12" x14ac:dyDescent="0.25">
      <c r="A45" t="s">
        <v>50</v>
      </c>
      <c r="B45" s="2">
        <f>_xlfn.T.TEST($I$2:$I$33,B2:B33,1,1)</f>
        <v>2.8448081805859374E-14</v>
      </c>
      <c r="C45" s="2">
        <f t="shared" ref="C45:L45" si="8">_xlfn.T.TEST($I$2:$I$33,C2:C33,1,1)</f>
        <v>1.3853700371831072E-11</v>
      </c>
      <c r="D45" s="2">
        <f t="shared" si="8"/>
        <v>1.9396435675642398E-9</v>
      </c>
      <c r="E45" s="2">
        <f t="shared" si="8"/>
        <v>2.2791236816435893E-7</v>
      </c>
      <c r="F45" s="2">
        <f t="shared" si="8"/>
        <v>2.1438477344855869E-6</v>
      </c>
      <c r="G45" s="2">
        <f t="shared" si="8"/>
        <v>4.8396356443332304E-5</v>
      </c>
      <c r="H45" s="2">
        <f t="shared" si="8"/>
        <v>1.8047801180808424E-4</v>
      </c>
      <c r="I45" s="2" t="e">
        <f t="shared" si="8"/>
        <v>#DIV/0!</v>
      </c>
      <c r="J45">
        <f t="shared" si="8"/>
        <v>4.6346300324628418E-6</v>
      </c>
      <c r="K45">
        <f t="shared" si="8"/>
        <v>5.9659210805060481E-7</v>
      </c>
      <c r="L45">
        <f t="shared" si="8"/>
        <v>1.3963010083959105E-7</v>
      </c>
    </row>
    <row r="46" spans="1:12" x14ac:dyDescent="0.25">
      <c r="A46" t="s">
        <v>51</v>
      </c>
      <c r="B46" s="2">
        <f>_xlfn.T.TEST($J$2:$J$33,B2:B33,1,1)</f>
        <v>1.8142656146418835E-14</v>
      </c>
      <c r="C46" s="2">
        <f t="shared" ref="C46:L46" si="9">_xlfn.T.TEST($J$2:$J$33,C2:C33,1,1)</f>
        <v>1.0210975146730428E-11</v>
      </c>
      <c r="D46" s="2">
        <f t="shared" si="9"/>
        <v>1.809059301615602E-9</v>
      </c>
      <c r="E46" s="2">
        <f t="shared" si="9"/>
        <v>1.58898606695487E-7</v>
      </c>
      <c r="F46" s="2">
        <f t="shared" si="9"/>
        <v>1.0522459780376203E-6</v>
      </c>
      <c r="G46" s="2">
        <f t="shared" si="9"/>
        <v>8.2207304786998277E-6</v>
      </c>
      <c r="H46" s="2">
        <f t="shared" si="9"/>
        <v>7.4264341280939689E-6</v>
      </c>
      <c r="I46" s="2">
        <f t="shared" si="9"/>
        <v>4.6346300324628418E-6</v>
      </c>
      <c r="J46" s="2" t="e">
        <f t="shared" si="9"/>
        <v>#DIV/0!</v>
      </c>
      <c r="K46">
        <f t="shared" si="9"/>
        <v>3.6543475517849026E-3</v>
      </c>
      <c r="L46">
        <f t="shared" si="9"/>
        <v>5.8895643303882824E-5</v>
      </c>
    </row>
    <row r="47" spans="1:12" x14ac:dyDescent="0.25">
      <c r="A47" t="s">
        <v>52</v>
      </c>
      <c r="B47" s="2">
        <f>_xlfn.T.TEST($K$2:$K$33,B2:B33,1,1)</f>
        <v>9.2385172493066849E-15</v>
      </c>
      <c r="C47" s="2">
        <f t="shared" ref="C47:L47" si="10">_xlfn.T.TEST($K$2:$K$33,C2:C33,1,1)</f>
        <v>5.6738653830863118E-12</v>
      </c>
      <c r="D47" s="2">
        <f t="shared" si="10"/>
        <v>8.9972303697483224E-10</v>
      </c>
      <c r="E47" s="2">
        <f t="shared" si="10"/>
        <v>6.419864332171204E-8</v>
      </c>
      <c r="F47" s="2">
        <f t="shared" si="10"/>
        <v>2.8702717486609507E-7</v>
      </c>
      <c r="G47" s="2">
        <f t="shared" si="10"/>
        <v>1.7542216927586736E-6</v>
      </c>
      <c r="H47" s="2">
        <f t="shared" si="10"/>
        <v>6.5457604184689495E-7</v>
      </c>
      <c r="I47" s="2">
        <f t="shared" si="10"/>
        <v>5.9659210805060481E-7</v>
      </c>
      <c r="J47" s="2">
        <f t="shared" si="10"/>
        <v>3.6543475517849026E-3</v>
      </c>
      <c r="K47" s="2" t="e">
        <f t="shared" si="10"/>
        <v>#DIV/0!</v>
      </c>
      <c r="L47">
        <f t="shared" si="10"/>
        <v>1.7045637942662108E-3</v>
      </c>
    </row>
    <row r="48" spans="1:12" x14ac:dyDescent="0.25">
      <c r="A48" t="s">
        <v>53</v>
      </c>
      <c r="B48" s="2">
        <f>_xlfn.T.TEST($L$2:$L$33,B2:B33,1,1)</f>
        <v>6.9908160403447111E-15</v>
      </c>
      <c r="C48" s="2">
        <f t="shared" ref="C48:L48" si="11">_xlfn.T.TEST($L$2:$L$33,C2:C33,1,1)</f>
        <v>4.9015910681938906E-12</v>
      </c>
      <c r="D48" s="2">
        <f t="shared" si="11"/>
        <v>7.2754329750714912E-10</v>
      </c>
      <c r="E48" s="2">
        <f t="shared" si="11"/>
        <v>5.2888154382662976E-8</v>
      </c>
      <c r="F48" s="2">
        <f t="shared" si="11"/>
        <v>2.4237587969416511E-7</v>
      </c>
      <c r="G48" s="2">
        <f t="shared" si="11"/>
        <v>1.346017118374811E-6</v>
      </c>
      <c r="H48" s="2">
        <f t="shared" si="11"/>
        <v>3.3718906586286761E-7</v>
      </c>
      <c r="I48" s="2">
        <f t="shared" si="11"/>
        <v>1.3963010083959105E-7</v>
      </c>
      <c r="J48" s="2">
        <f t="shared" si="11"/>
        <v>5.8895643303882824E-5</v>
      </c>
      <c r="K48" s="2">
        <f t="shared" si="11"/>
        <v>1.7045637942662108E-3</v>
      </c>
      <c r="L48" s="2" t="e">
        <f t="shared" si="11"/>
        <v>#DIV/0!</v>
      </c>
    </row>
  </sheetData>
  <mergeCells count="2">
    <mergeCell ref="A36:A37"/>
    <mergeCell ref="B36:L36"/>
  </mergeCells>
  <phoneticPr fontId="2" type="noConversion"/>
  <conditionalFormatting sqref="C38 D38:D39 E38:E40 F38:F41 G38:G42 H38:H43 I38:I44 J38:J45 K38:K46 L38:L47">
    <cfRule type="cellIs" dxfId="2" priority="1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Exploratory Data Analysis</vt:lpstr>
      <vt:lpstr>Inferential Statistic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Seenichamy</dc:creator>
  <cp:lastModifiedBy>Yogesh Seenichamy</cp:lastModifiedBy>
  <dcterms:created xsi:type="dcterms:W3CDTF">2015-06-05T18:17:20Z</dcterms:created>
  <dcterms:modified xsi:type="dcterms:W3CDTF">2023-01-03T21:39:18Z</dcterms:modified>
</cp:coreProperties>
</file>