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ra\Downloads\"/>
    </mc:Choice>
  </mc:AlternateContent>
  <xr:revisionPtr revIDLastSave="0" documentId="13_ncr:1_{BBADE509-DE16-4C97-AED4-39E8405A01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B31" i="1"/>
  <c r="B32" i="1"/>
  <c r="G26" i="1"/>
  <c r="B26" i="1"/>
  <c r="G25" i="1"/>
  <c r="B25" i="1"/>
  <c r="G24" i="1"/>
  <c r="B24" i="1"/>
  <c r="G23" i="1"/>
  <c r="B23" i="1"/>
  <c r="G22" i="1"/>
  <c r="B22" i="1"/>
  <c r="K3" i="1"/>
  <c r="K4" i="1"/>
  <c r="K5" i="1"/>
  <c r="K6" i="1"/>
  <c r="K8" i="1"/>
  <c r="K9" i="1"/>
  <c r="K10" i="1"/>
  <c r="K11" i="1"/>
  <c r="K13" i="1"/>
  <c r="K14" i="1"/>
  <c r="K15" i="1"/>
  <c r="K16" i="1"/>
  <c r="K17" i="1"/>
  <c r="K18" i="1"/>
  <c r="J3" i="1"/>
  <c r="J4" i="1"/>
  <c r="J5" i="1"/>
  <c r="J6" i="1"/>
  <c r="J7" i="1"/>
  <c r="J9" i="1"/>
  <c r="J10" i="1"/>
  <c r="J11" i="1"/>
  <c r="J12" i="1"/>
  <c r="J13" i="1"/>
  <c r="J15" i="1"/>
  <c r="J16" i="1"/>
  <c r="J17" i="1"/>
  <c r="J18" i="1"/>
  <c r="I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18" i="1" s="1"/>
  <c r="G19" i="1" s="1"/>
  <c r="I18" i="1"/>
  <c r="G18" i="1"/>
  <c r="E20" i="1"/>
  <c r="E18" i="1"/>
  <c r="C18" i="1"/>
  <c r="D3" i="1"/>
  <c r="D18" i="1" s="1"/>
  <c r="C19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<sst xmlns="http://schemas.openxmlformats.org/spreadsheetml/2006/main" count="60" uniqueCount="52">
  <si>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</si>
  <si>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</si>
  <si>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</si>
  <si>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</si>
  <si>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</si>
  <si>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</si>
  <si>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</si>
  <si>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</si>
  <si>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</si>
  <si>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</si>
  <si>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</si>
  <si>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</si>
  <si>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</si>
  <si>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</si>
  <si>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</si>
  <si>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</si>
  <si>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</si>
  <si>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</si>
  <si>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</si>
  <si>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</si>
  <si>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</si>
  <si>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</si>
  <si>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</si>
  <si>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</si>
  <si>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</si>
  <si>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</si>
  <si>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</si>
  <si>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</si>
  <si>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</si>
  <si>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t>use ctrl+e (fast fill) to populate score without *</t>
  </si>
  <si>
    <t>Matches he got out</t>
  </si>
  <si>
    <t>Strike rate</t>
  </si>
  <si>
    <t>Virat Kholi - formatted</t>
  </si>
  <si>
    <t>Rohit Sharma Formatted</t>
  </si>
  <si>
    <t>use CTRL+E to populate numeric value</t>
  </si>
  <si>
    <t>Matches he got out2</t>
  </si>
  <si>
    <t>Overall Strike rate</t>
  </si>
  <si>
    <t>DNB</t>
  </si>
  <si>
    <t>Standard Deviation</t>
  </si>
  <si>
    <t>median</t>
  </si>
  <si>
    <t>Range</t>
  </si>
  <si>
    <t>Highest score</t>
  </si>
  <si>
    <t>Lowest Score</t>
  </si>
  <si>
    <t>No of Matches got out</t>
  </si>
  <si>
    <t>No of matches not out</t>
  </si>
  <si>
    <t>Batting average</t>
  </si>
  <si>
    <t>no of 50s</t>
  </si>
  <si>
    <t>no of 100s</t>
  </si>
  <si>
    <t>Virat Kohli is better batsman with better average and strike rate</t>
  </si>
  <si>
    <t>Rohit get out cheaply or he will score big  but Kohli has performed consistently</t>
  </si>
  <si>
    <t>Standard deviation of Rohit's score are higher than Kohli which clearly indicate Rohit is not consistent</t>
  </si>
  <si>
    <t>Kohli gets out after getting good mostly after score 50 but Rohit score 100 once he gets good start(5 50s for Kohli and 0 50s for Rohit)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</si>
</sst>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K19" totalsRowShown="0">
  <autoFilter ref="A2:K19" xr:uid="{00000000-0009-0000-0100-000002000000}"/>
  <tableColumns count="11">
    <tableColumn id="1" xr3:uid="{00000000-0010-0000-0000-000001000000}" name="Against"/>
    <tableColumn id="2" xr3:uid="{00000000-0010-0000-0000-000002000000}" name="Virat Kholi"/>
    <tableColumn id="8" xr3:uid="{7F92C635-DABD-47B6-83A7-12A260DF0641}" name="Virat Kholi - formatted"/>
    <tableColumn id="9" xr3:uid="{23002110-38A7-4E00-BA70-F4CBF9D930A0}" name="Matches he got out" dataDxfId="3">
      <calculatedColumnFormula>ISNUMBER(Table2[[#This Row],[Virat Kholi]])</calculatedColumnFormula>
    </tableColumn>
    <tableColumn id="3" xr3:uid="{00000000-0010-0000-0000-000003000000}" name="# Balls Faced K"/>
    <tableColumn id="4" xr3:uid="{00000000-0010-0000-0000-000004000000}" name="Rohit Sharma"/>
    <tableColumn id="10" xr3:uid="{38865DEB-03A7-4493-B987-A19E037991E8}" name="Rohit Sharma Formatted"/>
    <tableColumn id="11" xr3:uid="{0782DFDF-62F9-4659-80AA-D4B1505AEFAF}" name="Matches he got out2" dataDxfId="2">
      <calculatedColumnFormula>ISNUMBER(Table2[[#This Row],[Rohit Sharma Formatted]])</calculatedColumnFormula>
    </tableColumn>
    <tableColumn id="5" xr3:uid="{00000000-0010-0000-0000-000005000000}" name="# Balls Faced R"/>
    <tableColumn id="6" xr3:uid="{00000000-0010-0000-0000-000006000000}" name="Strike Rate K" dataDxfId="1">
      <calculatedColumnFormula>(Table2[[#This Row],[Virat Kholi - formatted]]/Table2[[#This Row],['# Balls Faced K]]) * 100</calculatedColumnFormula>
    </tableColumn>
    <tableColumn id="7" xr3:uid="{00000000-0010-0000-0000-000007000000}" name="Strike Rate R" dataDxfId="0">
      <calculatedColumnFormula>(Table2[[#This Row],[Rohit Sharma Formatted]]/Table2[[#This Row],['# Balls Faced R]]) *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/>
  </sheetViews>
  <sheetFormatPr defaultColWidth="24.5546875" defaultRowHeight="14.4" x14ac:dyDescent="0.3"/>
  <sheetData>
    <row r="1" spans="1:11" x14ac:dyDescent="0.3">
      <c r="C1" t="s">
        <v>29</v>
      </c>
      <c r="G1" t="s">
        <v>34</v>
      </c>
    </row>
    <row r="2" spans="1:11" x14ac:dyDescent="0.3">
      <c r="A2" t="s">
        <v>0</v>
      </c>
      <c r="B2" t="s">
        <v>10</v>
      </c>
      <c r="C2" t="s">
        <v>32</v>
      </c>
      <c r="D2" t="s">
        <v>30</v>
      </c>
      <c r="E2" t="s">
        <v>13</v>
      </c>
      <c r="F2" t="s">
        <v>11</v>
      </c>
      <c r="G2" t="s">
        <v>33</v>
      </c>
      <c r="H2" t="s">
        <v>35</v>
      </c>
      <c r="I2" s="1" t="s">
        <v>12</v>
      </c>
      <c r="J2" s="5" t="s">
        <v>22</v>
      </c>
      <c r="K2" s="5" t="s">
        <v>23</v>
      </c>
    </row>
    <row r="3" spans="1:11" x14ac:dyDescent="0.3">
      <c r="A3" t="s">
        <v>1</v>
      </c>
      <c r="B3" t="s">
        <v>18</v>
      </c>
      <c r="C3">
        <v>102</v>
      </c>
      <c r="D3" t="b">
        <f>ISNUMBER(Table2[[#This Row],[Virat Kholi]])</f>
        <v>0</v>
      </c>
      <c r="E3">
        <v>80</v>
      </c>
      <c r="F3">
        <v>3</v>
      </c>
      <c r="G3">
        <v>3</v>
      </c>
      <c r="H3" t="b">
        <f>ISNUMBER(Table2[[#This Row],[Rohit Sharma]])</f>
        <v>1</v>
      </c>
      <c r="I3">
        <v>5</v>
      </c>
      <c r="J3">
        <f>(Table2[[#This Row],[Virat Kholi - formatted]]/Table2[[#This Row],['# Balls Faced K]]) * 100</f>
        <v>127.49999999999999</v>
      </c>
      <c r="K3">
        <f>(Table2[[#This Row],[Rohit Sharma Formatted]]/Table2[[#This Row],['# Balls Faced R]]) * 100</f>
        <v>60</v>
      </c>
    </row>
    <row r="4" spans="1:11" x14ac:dyDescent="0.3">
      <c r="A4" t="s">
        <v>3</v>
      </c>
      <c r="B4">
        <v>47</v>
      </c>
      <c r="C4">
        <v>47</v>
      </c>
      <c r="D4" t="b">
        <f>ISNUMBER(Table2[[#This Row],[Virat Kholi]])</f>
        <v>1</v>
      </c>
      <c r="E4">
        <v>21</v>
      </c>
      <c r="F4">
        <v>20</v>
      </c>
      <c r="G4">
        <v>20</v>
      </c>
      <c r="H4" t="b">
        <f>ISNUMBER(Table2[[#This Row],[Rohit Sharma]])</f>
        <v>1</v>
      </c>
      <c r="I4">
        <v>24</v>
      </c>
      <c r="J4">
        <f>(Table2[[#This Row],[Virat Kholi - formatted]]/Table2[[#This Row],['# Balls Faced K]]) * 100</f>
        <v>223.80952380952382</v>
      </c>
      <c r="K4">
        <f>(Table2[[#This Row],[Rohit Sharma Formatted]]/Table2[[#This Row],['# Balls Faced R]]) * 100</f>
        <v>83.333333333333343</v>
      </c>
    </row>
    <row r="5" spans="1:11" x14ac:dyDescent="0.3">
      <c r="A5" t="s">
        <v>6</v>
      </c>
      <c r="B5">
        <v>56</v>
      </c>
      <c r="C5">
        <v>56</v>
      </c>
      <c r="D5" t="b">
        <f>ISNUMBER(Table2[[#This Row],[Virat Kholi]])</f>
        <v>1</v>
      </c>
      <c r="E5">
        <v>49</v>
      </c>
      <c r="F5">
        <v>0</v>
      </c>
      <c r="G5">
        <v>0</v>
      </c>
      <c r="H5" t="b">
        <f>ISNUMBER(Table2[[#This Row],[Rohit Sharma]])</f>
        <v>1</v>
      </c>
      <c r="I5">
        <v>2</v>
      </c>
      <c r="J5">
        <f>(Table2[[#This Row],[Virat Kholi - formatted]]/Table2[[#This Row],['# Balls Faced K]]) * 100</f>
        <v>114.28571428571428</v>
      </c>
      <c r="K5">
        <f>(Table2[[#This Row],[Rohit Sharma Formatted]]/Table2[[#This Row],['# Balls Faced R]]) * 100</f>
        <v>0</v>
      </c>
    </row>
    <row r="6" spans="1:11" x14ac:dyDescent="0.3">
      <c r="A6" t="s">
        <v>2</v>
      </c>
      <c r="B6">
        <v>43</v>
      </c>
      <c r="C6">
        <v>43</v>
      </c>
      <c r="D6" t="b">
        <f>ISNUMBER(Table2[[#This Row],[Virat Kholi]])</f>
        <v>1</v>
      </c>
      <c r="E6">
        <v>52</v>
      </c>
      <c r="F6" t="s">
        <v>21</v>
      </c>
      <c r="G6">
        <v>141</v>
      </c>
      <c r="H6" t="b">
        <f>ISNUMBER(Table2[[#This Row],[Rohit Sharma]])</f>
        <v>0</v>
      </c>
      <c r="I6">
        <v>123</v>
      </c>
      <c r="J6">
        <f>(Table2[[#This Row],[Virat Kholi - formatted]]/Table2[[#This Row],['# Balls Faced K]]) * 100</f>
        <v>82.692307692307693</v>
      </c>
      <c r="K6">
        <f>(Table2[[#This Row],[Rohit Sharma Formatted]]/Table2[[#This Row],['# Balls Faced R]]) * 100</f>
        <v>114.63414634146341</v>
      </c>
    </row>
    <row r="7" spans="1:11" x14ac:dyDescent="0.3">
      <c r="A7" t="s">
        <v>19</v>
      </c>
      <c r="B7">
        <v>21</v>
      </c>
      <c r="C7">
        <v>21</v>
      </c>
      <c r="D7" t="b">
        <f>ISNUMBER(Table2[[#This Row],[Virat Kholi]])</f>
        <v>1</v>
      </c>
      <c r="E7">
        <v>33</v>
      </c>
      <c r="H7" t="b">
        <f>ISNUMBER(Table2[[#This Row],[Rohit Sharma]])</f>
        <v>0</v>
      </c>
      <c r="J7">
        <f>(Table2[[#This Row],[Virat Kholi - formatted]]/Table2[[#This Row],['# Balls Faced K]]) * 100</f>
        <v>63.636363636363633</v>
      </c>
      <c r="K7" t="s">
        <v>37</v>
      </c>
    </row>
    <row r="8" spans="1:11" x14ac:dyDescent="0.3">
      <c r="A8" t="s">
        <v>4</v>
      </c>
      <c r="D8" t="b">
        <f>ISNUMBER(Table2[[#This Row],[Virat Kholi]])</f>
        <v>0</v>
      </c>
      <c r="F8">
        <v>15</v>
      </c>
      <c r="G8">
        <v>15</v>
      </c>
      <c r="H8" t="b">
        <f>ISNUMBER(Table2[[#This Row],[Rohit Sharma]])</f>
        <v>1</v>
      </c>
      <c r="I8">
        <v>12</v>
      </c>
      <c r="J8" t="s">
        <v>37</v>
      </c>
      <c r="K8">
        <f>(Table2[[#This Row],[Rohit Sharma Formatted]]/Table2[[#This Row],['# Balls Faced R]]) * 100</f>
        <v>125</v>
      </c>
    </row>
    <row r="9" spans="1:11" x14ac:dyDescent="0.3">
      <c r="A9" t="s">
        <v>5</v>
      </c>
      <c r="B9" t="s">
        <v>26</v>
      </c>
      <c r="C9">
        <v>59</v>
      </c>
      <c r="D9" t="b">
        <f>ISNUMBER(Table2[[#This Row],[Virat Kholi]])</f>
        <v>0</v>
      </c>
      <c r="E9">
        <v>50</v>
      </c>
      <c r="F9" t="s">
        <v>20</v>
      </c>
      <c r="G9">
        <v>101</v>
      </c>
      <c r="H9" t="b">
        <f>ISNUMBER(Table2[[#This Row],[Rohit Sharma]])</f>
        <v>0</v>
      </c>
      <c r="I9">
        <v>100</v>
      </c>
      <c r="J9">
        <f>(Table2[[#This Row],[Virat Kholi - formatted]]/Table2[[#This Row],['# Balls Faced K]]) * 100</f>
        <v>118</v>
      </c>
      <c r="K9">
        <f>(Table2[[#This Row],[Rohit Sharma Formatted]]/Table2[[#This Row],['# Balls Faced R]]) * 100</f>
        <v>101</v>
      </c>
    </row>
    <row r="10" spans="1:11" x14ac:dyDescent="0.3">
      <c r="A10" t="s">
        <v>19</v>
      </c>
      <c r="B10">
        <v>66</v>
      </c>
      <c r="C10">
        <v>66</v>
      </c>
      <c r="D10" t="b">
        <f>ISNUMBER(Table2[[#This Row],[Virat Kholi]])</f>
        <v>1</v>
      </c>
      <c r="E10">
        <v>101</v>
      </c>
      <c r="F10">
        <v>18</v>
      </c>
      <c r="G10">
        <v>18</v>
      </c>
      <c r="H10" t="b">
        <f>ISNUMBER(Table2[[#This Row],[Rohit Sharma]])</f>
        <v>1</v>
      </c>
      <c r="I10">
        <v>22</v>
      </c>
      <c r="J10">
        <f>(Table2[[#This Row],[Virat Kholi - formatted]]/Table2[[#This Row],['# Balls Faced K]]) * 100</f>
        <v>65.346534653465355</v>
      </c>
      <c r="K10">
        <f>(Table2[[#This Row],[Rohit Sharma Formatted]]/Table2[[#This Row],['# Balls Faced R]]) * 100</f>
        <v>81.818181818181827</v>
      </c>
    </row>
    <row r="11" spans="1:11" x14ac:dyDescent="0.3">
      <c r="A11" t="s">
        <v>6</v>
      </c>
      <c r="B11" t="s">
        <v>27</v>
      </c>
      <c r="C11">
        <v>39</v>
      </c>
      <c r="D11" t="b">
        <f>ISNUMBER(Table2[[#This Row],[Virat Kholi]])</f>
        <v>0</v>
      </c>
      <c r="E11">
        <v>25</v>
      </c>
      <c r="F11">
        <v>114</v>
      </c>
      <c r="G11">
        <v>114</v>
      </c>
      <c r="H11" t="b">
        <f>ISNUMBER(Table2[[#This Row],[Rohit Sharma]])</f>
        <v>1</v>
      </c>
      <c r="I11">
        <v>119</v>
      </c>
      <c r="J11">
        <f>(Table2[[#This Row],[Virat Kholi - formatted]]/Table2[[#This Row],['# Balls Faced K]]) * 100</f>
        <v>156</v>
      </c>
      <c r="K11">
        <f>(Table2[[#This Row],[Rohit Sharma Formatted]]/Table2[[#This Row],['# Balls Faced R]]) * 100</f>
        <v>95.798319327731093</v>
      </c>
    </row>
    <row r="12" spans="1:11" x14ac:dyDescent="0.3">
      <c r="A12" t="s">
        <v>7</v>
      </c>
      <c r="B12">
        <v>60</v>
      </c>
      <c r="C12">
        <v>60</v>
      </c>
      <c r="D12" t="b">
        <f>ISNUMBER(Table2[[#This Row],[Virat Kholi]])</f>
        <v>1</v>
      </c>
      <c r="E12">
        <v>56</v>
      </c>
      <c r="H12" t="b">
        <f>ISNUMBER(Table2[[#This Row],[Rohit Sharma]])</f>
        <v>0</v>
      </c>
      <c r="J12">
        <f>(Table2[[#This Row],[Virat Kholi - formatted]]/Table2[[#This Row],['# Balls Faced K]]) * 100</f>
        <v>107.14285714285714</v>
      </c>
      <c r="K12" t="s">
        <v>37</v>
      </c>
    </row>
    <row r="13" spans="1:11" x14ac:dyDescent="0.3">
      <c r="A13" t="s">
        <v>9</v>
      </c>
      <c r="B13" t="s">
        <v>28</v>
      </c>
      <c r="C13">
        <v>112</v>
      </c>
      <c r="D13" t="b">
        <f>ISNUMBER(Table2[[#This Row],[Virat Kholi]])</f>
        <v>0</v>
      </c>
      <c r="E13">
        <v>95</v>
      </c>
      <c r="F13">
        <v>7</v>
      </c>
      <c r="G13">
        <v>7</v>
      </c>
      <c r="H13" t="b">
        <f>ISNUMBER(Table2[[#This Row],[Rohit Sharma]])</f>
        <v>1</v>
      </c>
      <c r="I13">
        <v>12</v>
      </c>
      <c r="J13">
        <f>(Table2[[#This Row],[Virat Kholi - formatted]]/Table2[[#This Row],['# Balls Faced K]]) * 100</f>
        <v>117.89473684210525</v>
      </c>
      <c r="K13">
        <f>(Table2[[#This Row],[Rohit Sharma Formatted]]/Table2[[#This Row],['# Balls Faced R]]) * 100</f>
        <v>58.333333333333336</v>
      </c>
    </row>
    <row r="14" spans="1:11" x14ac:dyDescent="0.3">
      <c r="A14" t="s">
        <v>8</v>
      </c>
      <c r="D14" t="b">
        <f>ISNUMBER(Table2[[#This Row],[Virat Kholi]])</f>
        <v>0</v>
      </c>
      <c r="F14">
        <v>264</v>
      </c>
      <c r="G14">
        <v>264</v>
      </c>
      <c r="H14" t="b">
        <f>ISNUMBER(Table2[[#This Row],[Rohit Sharma]])</f>
        <v>1</v>
      </c>
      <c r="I14">
        <v>173</v>
      </c>
      <c r="J14" t="s">
        <v>37</v>
      </c>
      <c r="K14">
        <f>(Table2[[#This Row],[Rohit Sharma Formatted]]/Table2[[#This Row],['# Balls Faced R]]) * 100</f>
        <v>152.60115606936415</v>
      </c>
    </row>
    <row r="15" spans="1:11" x14ac:dyDescent="0.3">
      <c r="A15" t="s">
        <v>4</v>
      </c>
      <c r="B15">
        <v>73</v>
      </c>
      <c r="C15">
        <v>73</v>
      </c>
      <c r="D15" t="b">
        <f>ISNUMBER(Table2[[#This Row],[Virat Kholi]])</f>
        <v>1</v>
      </c>
      <c r="E15">
        <v>53</v>
      </c>
      <c r="F15">
        <v>30</v>
      </c>
      <c r="G15">
        <v>30</v>
      </c>
      <c r="H15" t="b">
        <f>ISNUMBER(Table2[[#This Row],[Rohit Sharma]])</f>
        <v>1</v>
      </c>
      <c r="I15">
        <v>50</v>
      </c>
      <c r="J15">
        <f>(Table2[[#This Row],[Virat Kholi - formatted]]/Table2[[#This Row],['# Balls Faced K]]) * 100</f>
        <v>137.73584905660377</v>
      </c>
      <c r="K15">
        <f>(Table2[[#This Row],[Rohit Sharma Formatted]]/Table2[[#This Row],['# Balls Faced R]]) * 100</f>
        <v>60</v>
      </c>
    </row>
    <row r="16" spans="1:11" x14ac:dyDescent="0.3">
      <c r="A16" t="s">
        <v>3</v>
      </c>
      <c r="B16">
        <v>24</v>
      </c>
      <c r="C16">
        <v>24</v>
      </c>
      <c r="D16" t="b">
        <f>ISNUMBER(Table2[[#This Row],[Virat Kholi]])</f>
        <v>1</v>
      </c>
      <c r="E16">
        <v>12</v>
      </c>
      <c r="F16">
        <v>12</v>
      </c>
      <c r="G16">
        <v>12</v>
      </c>
      <c r="H16" t="b">
        <f>ISNUMBER(Table2[[#This Row],[Rohit Sharma]])</f>
        <v>1</v>
      </c>
      <c r="I16">
        <v>10</v>
      </c>
      <c r="J16">
        <f>(Table2[[#This Row],[Virat Kholi - formatted]]/Table2[[#This Row],['# Balls Faced K]]) * 100</f>
        <v>200</v>
      </c>
      <c r="K16">
        <f>(Table2[[#This Row],[Rohit Sharma Formatted]]/Table2[[#This Row],['# Balls Faced R]]) * 100</f>
        <v>120</v>
      </c>
    </row>
    <row r="17" spans="1:12" x14ac:dyDescent="0.3">
      <c r="A17" t="s">
        <v>2</v>
      </c>
      <c r="B17">
        <v>42</v>
      </c>
      <c r="C17">
        <v>42</v>
      </c>
      <c r="D17" t="b">
        <f>ISNUMBER(Table2[[#This Row],[Virat Kholi]])</f>
        <v>1</v>
      </c>
      <c r="E17">
        <v>29</v>
      </c>
      <c r="F17">
        <v>14</v>
      </c>
      <c r="G17">
        <v>14</v>
      </c>
      <c r="H17" t="b">
        <f>ISNUMBER(Table2[[#This Row],[Rohit Sharma]])</f>
        <v>1</v>
      </c>
      <c r="I17">
        <v>20</v>
      </c>
      <c r="J17">
        <f>(Table2[[#This Row],[Virat Kholi - formatted]]/Table2[[#This Row],['# Balls Faced K]]) * 100</f>
        <v>144.82758620689654</v>
      </c>
      <c r="K17">
        <f>(Table2[[#This Row],[Rohit Sharma Formatted]]/Table2[[#This Row],['# Balls Faced R]]) * 100</f>
        <v>70</v>
      </c>
    </row>
    <row r="18" spans="1:12" x14ac:dyDescent="0.3">
      <c r="A18" s="6" t="s">
        <v>24</v>
      </c>
      <c r="B18" s="7"/>
      <c r="C18" s="7">
        <f>SUM(C3:C17)</f>
        <v>744</v>
      </c>
      <c r="D18" s="7">
        <f>COUNTIF(D3:D17,TRUE)</f>
        <v>9</v>
      </c>
      <c r="E18" s="7">
        <f>SUM(E3:E17)</f>
        <v>656</v>
      </c>
      <c r="F18" s="7"/>
      <c r="G18" s="7">
        <f>SUM(G3:G17)</f>
        <v>739</v>
      </c>
      <c r="H18" s="7">
        <f>COUNTIF(H3:H17,TRUE)</f>
        <v>11</v>
      </c>
      <c r="I18" s="7">
        <f>SUM(I3:I17)</f>
        <v>672</v>
      </c>
      <c r="J18">
        <f>(Table2[[#This Row],[Virat Kholi - formatted]]/Table2[[#This Row],['# Balls Faced K]]) * 100</f>
        <v>113.41463414634146</v>
      </c>
      <c r="K18">
        <f>(Table2[[#This Row],[Rohit Sharma Formatted]]/Table2[[#This Row],['# Balls Faced R]]) * 100</f>
        <v>109.97023809523809</v>
      </c>
    </row>
    <row r="19" spans="1:12" x14ac:dyDescent="0.3">
      <c r="A19" s="6" t="s">
        <v>25</v>
      </c>
      <c r="B19" s="7"/>
      <c r="C19" s="7">
        <f>C18/D18</f>
        <v>82.666666666666671</v>
      </c>
      <c r="D19" s="7"/>
      <c r="E19" s="7"/>
      <c r="F19" s="7"/>
      <c r="G19" s="7">
        <f>G18/H18</f>
        <v>67.181818181818187</v>
      </c>
      <c r="H19" s="7"/>
      <c r="I19" s="7"/>
    </row>
    <row r="20" spans="1:12" ht="20.399999999999999" x14ac:dyDescent="0.3">
      <c r="A20" t="s">
        <v>36</v>
      </c>
      <c r="E20">
        <f>(C18/E18)*100</f>
        <v>113.41463414634146</v>
      </c>
      <c r="I20">
        <f>(G18/I18)*100</f>
        <v>109.97023809523809</v>
      </c>
      <c r="K20" s="2" t="s">
        <v>14</v>
      </c>
      <c r="L20" s="4" t="s">
        <v>17</v>
      </c>
    </row>
    <row r="21" spans="1:12" ht="46.2" x14ac:dyDescent="0.3">
      <c r="K21" s="2" t="s">
        <v>15</v>
      </c>
      <c r="L21" s="3" t="s">
        <v>16</v>
      </c>
    </row>
    <row r="22" spans="1:12" x14ac:dyDescent="0.3">
      <c r="A22" t="s">
        <v>38</v>
      </c>
      <c r="B22">
        <f>_xlfn.STDEV.P(C3:C17)</f>
        <v>25.76567139597195</v>
      </c>
      <c r="G22">
        <f>_xlfn.STDEV.P(G3:G17)</f>
        <v>74.941870964559186</v>
      </c>
    </row>
    <row r="23" spans="1:12" x14ac:dyDescent="0.3">
      <c r="A23" t="s">
        <v>39</v>
      </c>
      <c r="B23">
        <f>MEDIAN(C3:C17)</f>
        <v>56</v>
      </c>
      <c r="G23">
        <f>MEDIAN(G3:G17)</f>
        <v>18</v>
      </c>
    </row>
    <row r="24" spans="1:12" x14ac:dyDescent="0.3">
      <c r="A24" t="s">
        <v>40</v>
      </c>
      <c r="B24">
        <f>MAX(C3:C17) - MIN(C3:C17)</f>
        <v>91</v>
      </c>
      <c r="G24">
        <f>MAX(G3:G17)-MIN(G3:G17)</f>
        <v>264</v>
      </c>
    </row>
    <row r="25" spans="1:12" x14ac:dyDescent="0.3">
      <c r="A25" t="s">
        <v>41</v>
      </c>
      <c r="B25" s="8">
        <f>MAX(C3:C17)</f>
        <v>112</v>
      </c>
      <c r="G25" s="8">
        <f>MAX(G3:G17)</f>
        <v>264</v>
      </c>
    </row>
    <row r="26" spans="1:12" x14ac:dyDescent="0.3">
      <c r="A26" t="s">
        <v>42</v>
      </c>
      <c r="B26">
        <f>MIN(C3:C17)</f>
        <v>21</v>
      </c>
      <c r="G26">
        <f>MIN(G3:G17)</f>
        <v>0</v>
      </c>
    </row>
    <row r="27" spans="1:12" x14ac:dyDescent="0.3">
      <c r="A27" t="s">
        <v>43</v>
      </c>
      <c r="B27">
        <v>9</v>
      </c>
      <c r="G27">
        <v>11</v>
      </c>
    </row>
    <row r="28" spans="1:12" x14ac:dyDescent="0.3">
      <c r="A28" t="s">
        <v>44</v>
      </c>
      <c r="B28">
        <v>4</v>
      </c>
      <c r="G28">
        <v>2</v>
      </c>
    </row>
    <row r="29" spans="1:12" x14ac:dyDescent="0.3">
      <c r="A29" t="s">
        <v>45</v>
      </c>
      <c r="B29">
        <v>83</v>
      </c>
      <c r="G29">
        <v>67</v>
      </c>
    </row>
    <row r="30" spans="1:12" x14ac:dyDescent="0.3">
      <c r="A30" t="s">
        <v>31</v>
      </c>
      <c r="B30">
        <v>113</v>
      </c>
      <c r="G30">
        <v>109</v>
      </c>
    </row>
    <row r="31" spans="1:12" x14ac:dyDescent="0.3">
      <c r="A31" t="s">
        <v>46</v>
      </c>
      <c r="B31" s="9">
        <f>COUNTIF(C3:C17,"&gt;50") - B32</f>
        <v>5</v>
      </c>
      <c r="G31" s="9">
        <f>COUNTIF(G3:G17,"&gt;50")-G32</f>
        <v>0</v>
      </c>
    </row>
    <row r="32" spans="1:12" x14ac:dyDescent="0.3">
      <c r="A32" t="s">
        <v>47</v>
      </c>
      <c r="B32">
        <f>COUNTIF(C3:C17,"&gt;100")</f>
        <v>2</v>
      </c>
      <c r="G32">
        <f>COUNTIF(G3:G17,"&gt;100")</f>
        <v>4</v>
      </c>
    </row>
    <row r="34" spans="3:3" x14ac:dyDescent="0.3">
      <c r="C34" t="s">
        <v>48</v>
      </c>
    </row>
    <row r="35" spans="3:3" x14ac:dyDescent="0.3">
      <c r="C35" t="s">
        <v>49</v>
      </c>
    </row>
    <row r="36" spans="3:3" x14ac:dyDescent="0.3">
      <c r="C36" t="s">
        <v>50</v>
      </c>
    </row>
    <row r="37" spans="3:3" x14ac:dyDescent="0.3">
      <c r="C37" t="s">
        <v>51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Akshara</cp:lastModifiedBy>
  <dcterms:created xsi:type="dcterms:W3CDTF">2020-02-29T01:13:29Z</dcterms:created>
  <dcterms:modified xsi:type="dcterms:W3CDTF">2020-03-02T05:24:34Z</dcterms:modified>
</cp:coreProperties>
</file>