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D\Downloads\"/>
    </mc:Choice>
  </mc:AlternateContent>
  <xr:revisionPtr revIDLastSave="0" documentId="13_ncr:1_{FC6342F6-F2F9-431E-B4F8-B002E44883CE}" xr6:coauthVersionLast="43" xr6:coauthVersionMax="47" xr10:uidLastSave="{00000000-0000-0000-0000-000000000000}"/>
  <bookViews>
    <workbookView xWindow="-120" yWindow="-120" windowWidth="20730" windowHeight="11040" xr2:uid="{47E7D348-8244-40D2-9EF2-CC1681AE27AE}"/>
  </bookViews>
  <sheets>
    <sheet name="ELECTRE-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0" i="1" l="1"/>
  <c r="D27" i="1" s="1"/>
  <c r="D34" i="1" s="1"/>
  <c r="B19" i="1"/>
  <c r="D26" i="1" s="1"/>
  <c r="D33" i="1" s="1"/>
  <c r="B18" i="1"/>
  <c r="D25" i="1" s="1"/>
  <c r="D32" i="1" s="1"/>
  <c r="F16" i="1"/>
  <c r="F27" i="1" s="1"/>
  <c r="F34" i="1" s="1"/>
  <c r="B16" i="1"/>
  <c r="C27" i="1" s="1"/>
  <c r="C34" i="1" s="1"/>
  <c r="F15" i="1"/>
  <c r="F26" i="1" s="1"/>
  <c r="F33" i="1" s="1"/>
  <c r="B15" i="1"/>
  <c r="C26" i="1" s="1"/>
  <c r="C33" i="1" s="1"/>
  <c r="F14" i="1"/>
  <c r="F25" i="1" s="1"/>
  <c r="F32" i="1" s="1"/>
  <c r="B14" i="1"/>
  <c r="C25" i="1" s="1"/>
  <c r="C32" i="1" s="1"/>
  <c r="F12" i="1"/>
  <c r="E27" i="1" s="1"/>
  <c r="E34" i="1" s="1"/>
  <c r="B12" i="1"/>
  <c r="B27" i="1" s="1"/>
  <c r="B34" i="1" s="1"/>
  <c r="F11" i="1"/>
  <c r="E26" i="1" s="1"/>
  <c r="E33" i="1" s="1"/>
  <c r="B11" i="1"/>
  <c r="B26" i="1" s="1"/>
  <c r="B33" i="1" s="1"/>
  <c r="F10" i="1"/>
  <c r="E25" i="1" s="1"/>
  <c r="E32" i="1" s="1"/>
  <c r="B10" i="1"/>
  <c r="B25" i="1" s="1"/>
  <c r="B32" i="1" s="1"/>
  <c r="Q51" i="1" l="1"/>
  <c r="V51" i="1" s="1"/>
  <c r="B51" i="1"/>
  <c r="B50" i="1"/>
  <c r="B42" i="1"/>
  <c r="K42" i="1" s="1"/>
  <c r="B41" i="1"/>
  <c r="K41" i="1" s="1"/>
  <c r="E51" i="1"/>
  <c r="E50" i="1"/>
  <c r="E42" i="1"/>
  <c r="N42" i="1" s="1"/>
  <c r="E41" i="1"/>
  <c r="N41" i="1" s="1"/>
  <c r="Q53" i="1"/>
  <c r="V52" i="1" s="1"/>
  <c r="B53" i="1"/>
  <c r="B52" i="1"/>
  <c r="B44" i="1"/>
  <c r="K44" i="1" s="1"/>
  <c r="B43" i="1"/>
  <c r="K43" i="1" s="1"/>
  <c r="E53" i="1"/>
  <c r="E52" i="1"/>
  <c r="E44" i="1"/>
  <c r="N44" i="1" s="1"/>
  <c r="E43" i="1"/>
  <c r="N43" i="1" s="1"/>
  <c r="B55" i="1"/>
  <c r="B54" i="1"/>
  <c r="B46" i="1"/>
  <c r="K46" i="1" s="1"/>
  <c r="B45" i="1"/>
  <c r="K45" i="1" s="1"/>
  <c r="E55" i="1"/>
  <c r="E54" i="1"/>
  <c r="E46" i="1"/>
  <c r="N46" i="1" s="1"/>
  <c r="E45" i="1"/>
  <c r="N45" i="1" s="1"/>
  <c r="C51" i="1"/>
  <c r="Q50" i="1"/>
  <c r="C50" i="1"/>
  <c r="C42" i="1"/>
  <c r="L42" i="1" s="1"/>
  <c r="C41" i="1"/>
  <c r="L41" i="1" s="1"/>
  <c r="F51" i="1"/>
  <c r="F50" i="1"/>
  <c r="F42" i="1"/>
  <c r="O42" i="1" s="1"/>
  <c r="F41" i="1"/>
  <c r="O41" i="1" s="1"/>
  <c r="C53" i="1"/>
  <c r="C52" i="1"/>
  <c r="C44" i="1"/>
  <c r="L44" i="1" s="1"/>
  <c r="C43" i="1"/>
  <c r="L43" i="1" s="1"/>
  <c r="F53" i="1"/>
  <c r="F52" i="1"/>
  <c r="F44" i="1"/>
  <c r="O44" i="1" s="1"/>
  <c r="F43" i="1"/>
  <c r="O43" i="1" s="1"/>
  <c r="Q55" i="1"/>
  <c r="U53" i="1" s="1"/>
  <c r="C55" i="1"/>
  <c r="C54" i="1"/>
  <c r="C46" i="1"/>
  <c r="L46" i="1" s="1"/>
  <c r="C45" i="1"/>
  <c r="L45" i="1" s="1"/>
  <c r="F55" i="1"/>
  <c r="Q54" i="1"/>
  <c r="T53" i="1" s="1"/>
  <c r="F54" i="1"/>
  <c r="F46" i="1"/>
  <c r="O46" i="1" s="1"/>
  <c r="F45" i="1"/>
  <c r="O45" i="1" s="1"/>
  <c r="D51" i="1"/>
  <c r="D50" i="1"/>
  <c r="D42" i="1"/>
  <c r="M42" i="1" s="1"/>
  <c r="D41" i="1"/>
  <c r="M41" i="1" s="1"/>
  <c r="D53" i="1"/>
  <c r="Q52" i="1"/>
  <c r="T52" i="1" s="1"/>
  <c r="D52" i="1"/>
  <c r="D44" i="1"/>
  <c r="M44" i="1" s="1"/>
  <c r="D43" i="1"/>
  <c r="M43" i="1" s="1"/>
  <c r="D55" i="1"/>
  <c r="D54" i="1"/>
  <c r="D46" i="1"/>
  <c r="M46" i="1" s="1"/>
  <c r="D45" i="1"/>
  <c r="M45" i="1" s="1"/>
  <c r="B68" i="1" l="1"/>
  <c r="U51" i="1"/>
  <c r="C70" i="1" s="1"/>
  <c r="Q45" i="1"/>
  <c r="T45" i="1" s="1"/>
  <c r="Q46" i="1"/>
  <c r="U45" i="1" s="1"/>
  <c r="Q43" i="1"/>
  <c r="T44" i="1" s="1"/>
  <c r="Q44" i="1"/>
  <c r="V44" i="1" s="1"/>
  <c r="D71" i="1"/>
  <c r="Q41" i="1"/>
  <c r="Q42" i="1"/>
  <c r="V43" i="1" s="1"/>
  <c r="D70" i="1"/>
  <c r="B60" i="1" l="1"/>
  <c r="D62" i="1" s="1"/>
  <c r="M62" i="1" s="1"/>
  <c r="U43" i="1"/>
  <c r="C62" i="1" s="1"/>
  <c r="L62" i="1" s="1"/>
  <c r="D63" i="1"/>
  <c r="M63" i="1" s="1"/>
  <c r="B63" i="1"/>
  <c r="C64" i="1"/>
  <c r="B64" i="1"/>
  <c r="B71" i="1"/>
  <c r="B72" i="1"/>
  <c r="C72" i="1"/>
  <c r="K64" i="1" l="1"/>
  <c r="L64" i="1"/>
  <c r="K63" i="1"/>
</calcChain>
</file>

<file path=xl/sharedStrings.xml><?xml version="1.0" encoding="utf-8"?>
<sst xmlns="http://schemas.openxmlformats.org/spreadsheetml/2006/main" count="331" uniqueCount="77">
  <si>
    <t>Alternatif</t>
  </si>
  <si>
    <t>Kriteria</t>
  </si>
  <si>
    <t>C1</t>
  </si>
  <si>
    <t>C2</t>
  </si>
  <si>
    <t>C3</t>
  </si>
  <si>
    <t>C4</t>
  </si>
  <si>
    <t>C5</t>
  </si>
  <si>
    <t>HP1</t>
  </si>
  <si>
    <t>HP2</t>
  </si>
  <si>
    <t>HP3</t>
  </si>
  <si>
    <t>W =</t>
  </si>
  <si>
    <t>Langkah 1 : Nomalisasikan Matriks Keputusan</t>
  </si>
  <si>
    <t>r11 =</t>
  </si>
  <si>
    <t>r14 =</t>
  </si>
  <si>
    <t>r21 =</t>
  </si>
  <si>
    <t>r24 =</t>
  </si>
  <si>
    <t>r31 =</t>
  </si>
  <si>
    <t>r34 =</t>
  </si>
  <si>
    <t>r12 =</t>
  </si>
  <si>
    <t>r15 =</t>
  </si>
  <si>
    <t>r22 =</t>
  </si>
  <si>
    <t>r25 =</t>
  </si>
  <si>
    <t>r32 =</t>
  </si>
  <si>
    <t>r35 =</t>
  </si>
  <si>
    <t>r13 =</t>
  </si>
  <si>
    <t>r23 =</t>
  </si>
  <si>
    <t>r33 =</t>
  </si>
  <si>
    <t>Matriks</t>
  </si>
  <si>
    <t>R =</t>
  </si>
  <si>
    <t>Langkah 2 : Pembobotan Pada Matriks Yang Dinormalisasi</t>
  </si>
  <si>
    <t>V =</t>
  </si>
  <si>
    <t>Langkah 3 : Menentukan Concordance dan Discordance Index</t>
  </si>
  <si>
    <t>Langkah 4 : Menentukan Matriks Concordance dan Discordance</t>
  </si>
  <si>
    <t>a. Menentukan Concordance Index</t>
  </si>
  <si>
    <t>a. Menghitung Matriks Concordance</t>
  </si>
  <si>
    <t>Concordance :</t>
  </si>
  <si>
    <t>C12</t>
  </si>
  <si>
    <t>=</t>
  </si>
  <si>
    <t>{1,3,4,5}</t>
  </si>
  <si>
    <t>C13</t>
  </si>
  <si>
    <t>{2,3,4,5}</t>
  </si>
  <si>
    <t>C21</t>
  </si>
  <si>
    <t>{1,2,4,5}</t>
  </si>
  <si>
    <t>-</t>
  </si>
  <si>
    <t>C23</t>
  </si>
  <si>
    <t>{2,4,5}</t>
  </si>
  <si>
    <t>C =</t>
  </si>
  <si>
    <t>C31</t>
  </si>
  <si>
    <t>{1,2,3,4}</t>
  </si>
  <si>
    <t>C32</t>
  </si>
  <si>
    <t>{1,3,4}</t>
  </si>
  <si>
    <t>b. Menentukan Discordance Index</t>
  </si>
  <si>
    <t>b. Menghitung Matriks Discordance</t>
  </si>
  <si>
    <t>Discordance :</t>
  </si>
  <si>
    <t>D12</t>
  </si>
  <si>
    <t>{2}</t>
  </si>
  <si>
    <t>D13</t>
  </si>
  <si>
    <t>{1}</t>
  </si>
  <si>
    <t>D21</t>
  </si>
  <si>
    <t>{3}</t>
  </si>
  <si>
    <t>D =</t>
  </si>
  <si>
    <t>D23</t>
  </si>
  <si>
    <t>{1,3}</t>
  </si>
  <si>
    <t>D31</t>
  </si>
  <si>
    <t>{5}</t>
  </si>
  <si>
    <t>D32</t>
  </si>
  <si>
    <t>{2,5}</t>
  </si>
  <si>
    <t>Langkah 5 : Menentukan Matriks Dominan Concordance dan Discordance</t>
  </si>
  <si>
    <t>Langkah 6 : Menetukan Agregat Dominan Matriks</t>
  </si>
  <si>
    <t>a. Menentukan Matriks Dominan Concordance</t>
  </si>
  <si>
    <t>F =</t>
  </si>
  <si>
    <t>E =</t>
  </si>
  <si>
    <t>b. Menentukan Matriks Dominan Discordance</t>
  </si>
  <si>
    <t>d =</t>
  </si>
  <si>
    <t>G =</t>
  </si>
  <si>
    <t>Nama: Yogi Pramuja Supriyanto</t>
  </si>
  <si>
    <t>Nim: G.231.22.0001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</si>
</sst>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theme="3" tint="0.79998168889431442"/>
        <bgColor rgb="FF8EAADB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5" xfId="0" quotePrefix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2" fillId="0" borderId="0" xfId="0" quotePrefix="1" applyFont="1" applyAlignment="1">
      <alignment vertical="center"/>
    </xf>
    <xf numFmtId="164" fontId="5" fillId="0" borderId="15" xfId="0" quotePrefix="1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2" fillId="0" borderId="0" xfId="0" quotePrefix="1" applyNumberFormat="1" applyFont="1" applyAlignment="1">
      <alignment vertical="center"/>
    </xf>
    <xf numFmtId="164" fontId="5" fillId="0" borderId="0" xfId="0" quotePrefix="1" applyNumberFormat="1" applyFont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4" borderId="0" xfId="0" quotePrefix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5" xfId="0" quotePrefix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quotePrefix="1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57</xdr:row>
          <xdr:rowOff>190500</xdr:rowOff>
        </xdr:from>
        <xdr:to>
          <xdr:col>11</xdr:col>
          <xdr:colOff>266700</xdr:colOff>
          <xdr:row>60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155D-3C9F-4CED-8B15-A20C770CAF50}">
  <dimension ref="A1:V72"/>
  <sheetViews>
    <sheetView tabSelected="1" workbookViewId="0">
      <selection activeCell="K5" sqref="K5"/>
    </sheetView>
  </sheetViews>
  <sheetFormatPr defaultRowHeight="15" x14ac:dyDescent="0.25"/>
  <sheetData>
    <row r="1" spans="1:8" ht="15.75" x14ac:dyDescent="0.25">
      <c r="A1" s="37" t="s">
        <v>0</v>
      </c>
      <c r="B1" s="39" t="s">
        <v>1</v>
      </c>
      <c r="C1" s="40"/>
      <c r="D1" s="40"/>
      <c r="E1" s="40"/>
      <c r="F1" s="41"/>
    </row>
    <row r="2" spans="1:8" ht="15.75" x14ac:dyDescent="0.25">
      <c r="A2" s="38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8" ht="15.75" x14ac:dyDescent="0.25">
      <c r="A3" s="1" t="s">
        <v>7</v>
      </c>
      <c r="B3" s="1">
        <v>80</v>
      </c>
      <c r="C3" s="1">
        <v>70</v>
      </c>
      <c r="D3" s="1">
        <v>80</v>
      </c>
      <c r="E3" s="1">
        <v>70</v>
      </c>
      <c r="F3" s="1">
        <v>90</v>
      </c>
    </row>
    <row r="4" spans="1:8" ht="18.75" x14ac:dyDescent="0.3">
      <c r="A4" s="1" t="s">
        <v>8</v>
      </c>
      <c r="B4" s="1">
        <v>80</v>
      </c>
      <c r="C4" s="1">
        <v>80</v>
      </c>
      <c r="D4" s="1">
        <v>70</v>
      </c>
      <c r="E4" s="1">
        <v>70</v>
      </c>
      <c r="F4" s="1">
        <v>90</v>
      </c>
      <c r="H4" s="2"/>
    </row>
    <row r="5" spans="1:8" ht="18.75" x14ac:dyDescent="0.3">
      <c r="A5" s="1" t="s">
        <v>9</v>
      </c>
      <c r="B5" s="1">
        <v>90</v>
      </c>
      <c r="C5" s="1">
        <v>70</v>
      </c>
      <c r="D5" s="1">
        <v>80</v>
      </c>
      <c r="E5" s="1">
        <v>70</v>
      </c>
      <c r="F5" s="1">
        <v>80</v>
      </c>
      <c r="H5" s="2"/>
    </row>
    <row r="6" spans="1:8" ht="15.75" x14ac:dyDescent="0.25">
      <c r="A6" s="1"/>
      <c r="B6" s="1"/>
      <c r="C6" s="1"/>
      <c r="D6" s="1"/>
      <c r="E6" s="1"/>
      <c r="F6" s="1"/>
    </row>
    <row r="7" spans="1:8" x14ac:dyDescent="0.25">
      <c r="H7" t="s">
        <v>75</v>
      </c>
    </row>
    <row r="8" spans="1:8" ht="15.75" x14ac:dyDescent="0.25">
      <c r="A8" s="3" t="s">
        <v>10</v>
      </c>
      <c r="B8" s="3">
        <v>5</v>
      </c>
      <c r="C8" s="3">
        <v>4</v>
      </c>
      <c r="D8" s="3">
        <v>3</v>
      </c>
      <c r="E8" s="3">
        <v>4</v>
      </c>
      <c r="F8" s="3">
        <v>2</v>
      </c>
      <c r="H8" t="s">
        <v>76</v>
      </c>
    </row>
    <row r="9" spans="1:8" ht="15.75" x14ac:dyDescent="0.25">
      <c r="A9" s="4" t="s">
        <v>11</v>
      </c>
      <c r="B9" s="5"/>
      <c r="C9" s="5"/>
      <c r="D9" s="5"/>
      <c r="E9" s="5"/>
      <c r="F9" s="6"/>
    </row>
    <row r="10" spans="1:8" ht="15.75" x14ac:dyDescent="0.25">
      <c r="A10" s="42" t="s">
        <v>12</v>
      </c>
      <c r="B10" s="43">
        <f>B3/SQRT(B3^2 +B4^2+B5^2)</f>
        <v>0.55337157109285973</v>
      </c>
      <c r="C10" s="43"/>
      <c r="D10" s="43"/>
      <c r="E10" s="43" t="s">
        <v>13</v>
      </c>
      <c r="F10" s="44">
        <f>E3/SQRT(E3^2 +E4^2+E5^2)</f>
        <v>0.57735026918962584</v>
      </c>
    </row>
    <row r="11" spans="1:8" ht="15.75" x14ac:dyDescent="0.25">
      <c r="A11" s="42" t="s">
        <v>14</v>
      </c>
      <c r="B11" s="43">
        <f>B4/SQRT(B3^2 +B4^2+B5^2)</f>
        <v>0.55337157109285973</v>
      </c>
      <c r="C11" s="43"/>
      <c r="D11" s="43"/>
      <c r="E11" s="43" t="s">
        <v>15</v>
      </c>
      <c r="F11" s="44">
        <f>E4/SQRT(E3^2 +E4^2+E5^2)</f>
        <v>0.57735026918962584</v>
      </c>
    </row>
    <row r="12" spans="1:8" ht="15.75" x14ac:dyDescent="0.25">
      <c r="A12" s="42" t="s">
        <v>16</v>
      </c>
      <c r="B12" s="43">
        <f>B5/SQRT(B3^2 +B4^2+B5^2)</f>
        <v>0.62254301747946716</v>
      </c>
      <c r="C12" s="43"/>
      <c r="D12" s="43"/>
      <c r="E12" s="43" t="s">
        <v>17</v>
      </c>
      <c r="F12" s="44">
        <f>E5/SQRT(E3^2 +E4^2+E5^2)</f>
        <v>0.57735026918962584</v>
      </c>
    </row>
    <row r="13" spans="1:8" ht="15.75" x14ac:dyDescent="0.25">
      <c r="A13" s="42"/>
      <c r="B13" s="43"/>
      <c r="C13" s="43"/>
      <c r="D13" s="43"/>
      <c r="E13" s="43"/>
      <c r="F13" s="44"/>
    </row>
    <row r="14" spans="1:8" ht="15.75" x14ac:dyDescent="0.25">
      <c r="A14" s="42" t="s">
        <v>18</v>
      </c>
      <c r="B14" s="43">
        <f>C3/SQRT(C3^2 +C4^2+C5^2)</f>
        <v>0.54997194092287027</v>
      </c>
      <c r="C14" s="43"/>
      <c r="D14" s="43"/>
      <c r="E14" s="43" t="s">
        <v>19</v>
      </c>
      <c r="F14" s="44">
        <f>F3/SQRT(F3^2 +F4^2+F5^2)</f>
        <v>0.5986710947139654</v>
      </c>
    </row>
    <row r="15" spans="1:8" ht="15.75" x14ac:dyDescent="0.25">
      <c r="A15" s="42" t="s">
        <v>20</v>
      </c>
      <c r="B15" s="43">
        <f>C4/SQRT(C3^2 +C4^2+C5^2)</f>
        <v>0.62853936105470887</v>
      </c>
      <c r="C15" s="43"/>
      <c r="D15" s="43"/>
      <c r="E15" s="43" t="s">
        <v>21</v>
      </c>
      <c r="F15" s="44">
        <f>F4/SQRT(F3^2 +F4^2+F5^2)</f>
        <v>0.5986710947139654</v>
      </c>
    </row>
    <row r="16" spans="1:8" ht="15.75" x14ac:dyDescent="0.25">
      <c r="A16" s="42" t="s">
        <v>22</v>
      </c>
      <c r="B16" s="43">
        <f>C5/SQRT(C3^2 +C4^2+C5^2)</f>
        <v>0.54997194092287027</v>
      </c>
      <c r="C16" s="43"/>
      <c r="D16" s="43"/>
      <c r="E16" s="43" t="s">
        <v>23</v>
      </c>
      <c r="F16" s="44">
        <f>F5/SQRT(F3^2 +F4^2+F5^2)</f>
        <v>0.53215208419019144</v>
      </c>
    </row>
    <row r="17" spans="1:7" ht="15.75" x14ac:dyDescent="0.25">
      <c r="A17" s="42"/>
      <c r="B17" s="43"/>
      <c r="C17" s="43"/>
      <c r="D17" s="43"/>
      <c r="E17" s="43"/>
      <c r="F17" s="44"/>
    </row>
    <row r="18" spans="1:7" ht="15.75" x14ac:dyDescent="0.25">
      <c r="A18" s="42" t="s">
        <v>24</v>
      </c>
      <c r="B18" s="43">
        <f>D3/SQRT(D3^2 +D4^2+D5^2)</f>
        <v>0.60131682240226303</v>
      </c>
      <c r="C18" s="43"/>
      <c r="D18" s="43"/>
      <c r="E18" s="43"/>
      <c r="F18" s="44"/>
    </row>
    <row r="19" spans="1:7" ht="15.75" x14ac:dyDescent="0.25">
      <c r="A19" s="42" t="s">
        <v>25</v>
      </c>
      <c r="B19" s="43">
        <f>D4/SQRT(D3^2 +D4^2+D5^2)</f>
        <v>0.52615221960198011</v>
      </c>
      <c r="C19" s="43"/>
      <c r="D19" s="43"/>
      <c r="E19" s="43"/>
      <c r="F19" s="44"/>
    </row>
    <row r="20" spans="1:7" ht="15.75" x14ac:dyDescent="0.25">
      <c r="A20" s="42" t="s">
        <v>26</v>
      </c>
      <c r="B20" s="43">
        <f>D5/SQRT(D3^2 +D4^2+D5^2)</f>
        <v>0.60131682240226303</v>
      </c>
      <c r="C20" s="43"/>
      <c r="D20" s="43"/>
      <c r="E20" s="43"/>
      <c r="F20" s="44"/>
    </row>
    <row r="21" spans="1:7" ht="15.75" x14ac:dyDescent="0.25">
      <c r="A21" s="45"/>
      <c r="B21" s="46"/>
      <c r="C21" s="46"/>
      <c r="D21" s="46"/>
      <c r="E21" s="46"/>
      <c r="F21" s="47"/>
    </row>
    <row r="23" spans="1:7" ht="15.75" x14ac:dyDescent="0.25">
      <c r="A23" s="4" t="s">
        <v>27</v>
      </c>
      <c r="B23" s="5"/>
      <c r="C23" s="5"/>
      <c r="D23" s="5"/>
      <c r="E23" s="5"/>
      <c r="F23" s="6"/>
    </row>
    <row r="25" spans="1:7" ht="15.75" x14ac:dyDescent="0.25">
      <c r="A25" s="8"/>
      <c r="B25" s="9">
        <f>B10</f>
        <v>0.55337157109285973</v>
      </c>
      <c r="C25" s="9">
        <f>B14</f>
        <v>0.54997194092287027</v>
      </c>
      <c r="D25" s="9">
        <f>B18</f>
        <v>0.60131682240226303</v>
      </c>
      <c r="E25" s="9">
        <f>F10</f>
        <v>0.57735026918962584</v>
      </c>
      <c r="F25" s="10">
        <f>F14</f>
        <v>0.5986710947139654</v>
      </c>
    </row>
    <row r="26" spans="1:7" ht="15.75" x14ac:dyDescent="0.25">
      <c r="A26" s="8" t="s">
        <v>28</v>
      </c>
      <c r="B26" s="9">
        <f>B11</f>
        <v>0.55337157109285973</v>
      </c>
      <c r="C26" s="9">
        <f t="shared" ref="C26:C27" si="0">B15</f>
        <v>0.62853936105470887</v>
      </c>
      <c r="D26" s="9">
        <f t="shared" ref="D26:D27" si="1">B19</f>
        <v>0.52615221960198011</v>
      </c>
      <c r="E26" s="9">
        <f t="shared" ref="E26:E27" si="2">F11</f>
        <v>0.57735026918962584</v>
      </c>
      <c r="F26" s="10">
        <f t="shared" ref="F26:F27" si="3">F15</f>
        <v>0.5986710947139654</v>
      </c>
    </row>
    <row r="27" spans="1:7" ht="15.75" x14ac:dyDescent="0.25">
      <c r="A27" s="8"/>
      <c r="B27" s="9">
        <f>B12</f>
        <v>0.62254301747946716</v>
      </c>
      <c r="C27" s="9">
        <f t="shared" si="0"/>
        <v>0.54997194092287027</v>
      </c>
      <c r="D27" s="9">
        <f t="shared" si="1"/>
        <v>0.60131682240226303</v>
      </c>
      <c r="E27" s="9">
        <f t="shared" si="2"/>
        <v>0.57735026918962584</v>
      </c>
      <c r="F27" s="10">
        <f t="shared" si="3"/>
        <v>0.53215208419019144</v>
      </c>
    </row>
    <row r="28" spans="1:7" ht="15.75" x14ac:dyDescent="0.25">
      <c r="A28" s="8"/>
      <c r="B28" s="9"/>
      <c r="C28" s="9"/>
      <c r="D28" s="9"/>
      <c r="E28" s="9"/>
      <c r="F28" s="10"/>
    </row>
    <row r="30" spans="1:7" ht="15.75" x14ac:dyDescent="0.25">
      <c r="A30" s="11" t="s">
        <v>29</v>
      </c>
      <c r="B30" s="11"/>
      <c r="C30" s="11"/>
      <c r="D30" s="11"/>
      <c r="E30" s="11"/>
      <c r="F30" s="11"/>
      <c r="G30" s="11"/>
    </row>
    <row r="32" spans="1:7" ht="15.75" x14ac:dyDescent="0.25">
      <c r="A32" s="8"/>
      <c r="B32" s="9">
        <f>B25*B$8</f>
        <v>2.7668578554642984</v>
      </c>
      <c r="C32" s="9">
        <f t="shared" ref="C32:F34" si="4">C25*C$8</f>
        <v>2.1998877636914811</v>
      </c>
      <c r="D32" s="9">
        <f t="shared" si="4"/>
        <v>1.8039504672067892</v>
      </c>
      <c r="E32" s="9">
        <f t="shared" si="4"/>
        <v>2.3094010767585034</v>
      </c>
      <c r="F32" s="9">
        <f t="shared" si="4"/>
        <v>1.1973421894279308</v>
      </c>
    </row>
    <row r="33" spans="1:22" ht="15.75" x14ac:dyDescent="0.25">
      <c r="A33" s="8" t="s">
        <v>30</v>
      </c>
      <c r="B33" s="9">
        <f t="shared" ref="B33:D34" si="5">B26*B$8</f>
        <v>2.7668578554642984</v>
      </c>
      <c r="C33" s="9">
        <f t="shared" si="5"/>
        <v>2.5141574442188355</v>
      </c>
      <c r="D33" s="9">
        <f t="shared" si="5"/>
        <v>1.5784566588059403</v>
      </c>
      <c r="E33" s="9">
        <f t="shared" si="4"/>
        <v>2.3094010767585034</v>
      </c>
      <c r="F33" s="9">
        <f t="shared" si="4"/>
        <v>1.1973421894279308</v>
      </c>
    </row>
    <row r="34" spans="1:22" ht="15.75" x14ac:dyDescent="0.25">
      <c r="A34" s="8"/>
      <c r="B34" s="9">
        <f t="shared" si="5"/>
        <v>3.1127150873973357</v>
      </c>
      <c r="C34" s="9">
        <f t="shared" si="5"/>
        <v>2.1998877636914811</v>
      </c>
      <c r="D34" s="9">
        <f t="shared" si="5"/>
        <v>1.8039504672067892</v>
      </c>
      <c r="E34" s="9">
        <f t="shared" si="4"/>
        <v>2.3094010767585034</v>
      </c>
      <c r="F34" s="9">
        <f t="shared" si="4"/>
        <v>1.0643041683803829</v>
      </c>
    </row>
    <row r="37" spans="1:22" ht="15.75" x14ac:dyDescent="0.25">
      <c r="A37" s="11" t="s">
        <v>31</v>
      </c>
      <c r="B37" s="11"/>
      <c r="C37" s="11"/>
      <c r="D37" s="11"/>
      <c r="E37" s="11"/>
      <c r="F37" s="11"/>
      <c r="G37" s="11"/>
      <c r="J37" s="11" t="s">
        <v>32</v>
      </c>
      <c r="K37" s="11"/>
      <c r="L37" s="11"/>
      <c r="M37" s="11"/>
      <c r="N37" s="11"/>
      <c r="O37" s="11"/>
      <c r="P37" s="11"/>
      <c r="Q37" s="12"/>
    </row>
    <row r="38" spans="1:22" ht="15.75" x14ac:dyDescent="0.25">
      <c r="A38" s="11" t="s">
        <v>33</v>
      </c>
      <c r="B38" s="11"/>
      <c r="C38" s="11"/>
      <c r="D38" s="11"/>
      <c r="E38" s="11"/>
      <c r="F38" s="11"/>
      <c r="G38" s="11"/>
      <c r="J38" s="11" t="s">
        <v>34</v>
      </c>
      <c r="K38" s="11"/>
      <c r="L38" s="11"/>
      <c r="M38" s="11"/>
      <c r="N38" s="11"/>
      <c r="O38" s="11"/>
      <c r="P38" s="11"/>
      <c r="Q38" s="12"/>
    </row>
    <row r="39" spans="1:22" ht="15.75" x14ac:dyDescent="0.25">
      <c r="J39" s="12" t="s">
        <v>10</v>
      </c>
      <c r="K39" s="3">
        <v>5</v>
      </c>
      <c r="L39" s="3">
        <v>4</v>
      </c>
      <c r="M39" s="3">
        <v>3</v>
      </c>
      <c r="N39" s="3">
        <v>4</v>
      </c>
      <c r="O39" s="3">
        <v>2</v>
      </c>
      <c r="P39" s="12"/>
      <c r="Q39" s="12"/>
    </row>
    <row r="40" spans="1:22" ht="15.75" x14ac:dyDescent="0.25">
      <c r="A40" s="12"/>
      <c r="B40" s="3">
        <v>1</v>
      </c>
      <c r="C40" s="3">
        <v>2</v>
      </c>
      <c r="D40" s="3">
        <v>3</v>
      </c>
      <c r="E40" s="3">
        <v>4</v>
      </c>
      <c r="F40" s="3">
        <v>5</v>
      </c>
      <c r="G40" s="12" t="s">
        <v>35</v>
      </c>
      <c r="H40" s="12"/>
      <c r="J40" s="13"/>
      <c r="K40" s="13"/>
      <c r="L40" s="13"/>
      <c r="M40" s="13"/>
      <c r="N40" s="13"/>
      <c r="O40" s="13"/>
      <c r="P40" s="13"/>
      <c r="Q40" s="13"/>
    </row>
    <row r="41" spans="1:22" ht="15.75" x14ac:dyDescent="0.25">
      <c r="A41" s="9" t="s">
        <v>36</v>
      </c>
      <c r="B41" s="9">
        <f>IF(B32&gt;=B33,1,)</f>
        <v>1</v>
      </c>
      <c r="C41" s="9">
        <f t="shared" ref="C41:F41" si="6">IF(C32&gt;=C33,1,)</f>
        <v>0</v>
      </c>
      <c r="D41" s="9">
        <f t="shared" si="6"/>
        <v>1</v>
      </c>
      <c r="E41" s="9">
        <f t="shared" si="6"/>
        <v>1</v>
      </c>
      <c r="F41" s="9">
        <f t="shared" si="6"/>
        <v>1</v>
      </c>
      <c r="G41" s="3" t="s">
        <v>37</v>
      </c>
      <c r="H41" s="12" t="s">
        <v>38</v>
      </c>
      <c r="J41" s="9" t="s">
        <v>36</v>
      </c>
      <c r="K41" s="12">
        <f>IF(B41=1,K$39,)</f>
        <v>5</v>
      </c>
      <c r="L41" s="12">
        <f t="shared" ref="L41:O46" si="7">IF(C41=1,L$39,)</f>
        <v>0</v>
      </c>
      <c r="M41" s="12">
        <f t="shared" si="7"/>
        <v>3</v>
      </c>
      <c r="N41" s="12">
        <f t="shared" si="7"/>
        <v>4</v>
      </c>
      <c r="O41" s="12">
        <f t="shared" si="7"/>
        <v>2</v>
      </c>
      <c r="P41" s="3" t="s">
        <v>37</v>
      </c>
      <c r="Q41" s="12">
        <f>SUM(K41:O41)</f>
        <v>14</v>
      </c>
    </row>
    <row r="42" spans="1:22" ht="15.75" x14ac:dyDescent="0.25">
      <c r="A42" s="9" t="s">
        <v>39</v>
      </c>
      <c r="B42" s="9">
        <f>IF(B32&gt;=B34,1,)</f>
        <v>0</v>
      </c>
      <c r="C42" s="9">
        <f t="shared" ref="C42:F42" si="8">IF(C32&gt;=C34,1,)</f>
        <v>1</v>
      </c>
      <c r="D42" s="9">
        <f t="shared" si="8"/>
        <v>1</v>
      </c>
      <c r="E42" s="9">
        <f t="shared" si="8"/>
        <v>1</v>
      </c>
      <c r="F42" s="9">
        <f t="shared" si="8"/>
        <v>1</v>
      </c>
      <c r="G42" s="3" t="s">
        <v>37</v>
      </c>
      <c r="H42" s="12" t="s">
        <v>40</v>
      </c>
      <c r="J42" s="9" t="s">
        <v>39</v>
      </c>
      <c r="K42" s="12">
        <f t="shared" ref="K42:K46" si="9">IF(B42=1,K$39,)</f>
        <v>0</v>
      </c>
      <c r="L42" s="12">
        <f t="shared" si="7"/>
        <v>4</v>
      </c>
      <c r="M42" s="12">
        <f t="shared" si="7"/>
        <v>3</v>
      </c>
      <c r="N42" s="12">
        <f t="shared" si="7"/>
        <v>4</v>
      </c>
      <c r="O42" s="12">
        <f t="shared" si="7"/>
        <v>2</v>
      </c>
      <c r="P42" s="3" t="s">
        <v>37</v>
      </c>
      <c r="Q42" s="12">
        <f t="shared" ref="Q42:Q46" si="10">SUM(K42:O42)</f>
        <v>13</v>
      </c>
    </row>
    <row r="43" spans="1:22" ht="15.75" x14ac:dyDescent="0.25">
      <c r="A43" s="9" t="s">
        <v>41</v>
      </c>
      <c r="B43" s="9">
        <f>IF(B33&gt;=B32,1,)</f>
        <v>1</v>
      </c>
      <c r="C43" s="9">
        <f t="shared" ref="C43:F43" si="11">IF(C33&gt;=C32,1,)</f>
        <v>1</v>
      </c>
      <c r="D43" s="9">
        <f t="shared" si="11"/>
        <v>0</v>
      </c>
      <c r="E43" s="9">
        <f t="shared" si="11"/>
        <v>1</v>
      </c>
      <c r="F43" s="9">
        <f t="shared" si="11"/>
        <v>1</v>
      </c>
      <c r="G43" s="3" t="s">
        <v>37</v>
      </c>
      <c r="H43" s="12" t="s">
        <v>42</v>
      </c>
      <c r="J43" s="9" t="s">
        <v>41</v>
      </c>
      <c r="K43" s="12">
        <f t="shared" si="9"/>
        <v>5</v>
      </c>
      <c r="L43" s="12">
        <f t="shared" si="7"/>
        <v>4</v>
      </c>
      <c r="M43" s="12">
        <f t="shared" si="7"/>
        <v>0</v>
      </c>
      <c r="N43" s="12">
        <f t="shared" si="7"/>
        <v>4</v>
      </c>
      <c r="O43" s="12">
        <f t="shared" si="7"/>
        <v>2</v>
      </c>
      <c r="P43" s="3" t="s">
        <v>37</v>
      </c>
      <c r="Q43" s="12">
        <f t="shared" si="10"/>
        <v>15</v>
      </c>
      <c r="S43" s="13"/>
      <c r="T43" s="14" t="s">
        <v>43</v>
      </c>
      <c r="U43" s="15">
        <f>Q41</f>
        <v>14</v>
      </c>
      <c r="V43" s="16">
        <f>Q42</f>
        <v>13</v>
      </c>
    </row>
    <row r="44" spans="1:22" ht="15.75" x14ac:dyDescent="0.25">
      <c r="A44" s="9" t="s">
        <v>44</v>
      </c>
      <c r="B44" s="9">
        <f>IF(B33&gt;=B34,1,)</f>
        <v>0</v>
      </c>
      <c r="C44" s="9">
        <f t="shared" ref="C44:F44" si="12">IF(C33&gt;=C34,1,)</f>
        <v>1</v>
      </c>
      <c r="D44" s="9">
        <f t="shared" si="12"/>
        <v>0</v>
      </c>
      <c r="E44" s="9">
        <f t="shared" si="12"/>
        <v>1</v>
      </c>
      <c r="F44" s="9">
        <f t="shared" si="12"/>
        <v>1</v>
      </c>
      <c r="G44" s="3" t="s">
        <v>37</v>
      </c>
      <c r="H44" s="12" t="s">
        <v>45</v>
      </c>
      <c r="J44" s="9" t="s">
        <v>44</v>
      </c>
      <c r="K44" s="12">
        <f t="shared" si="9"/>
        <v>0</v>
      </c>
      <c r="L44" s="12">
        <f t="shared" si="7"/>
        <v>4</v>
      </c>
      <c r="M44" s="12">
        <f t="shared" si="7"/>
        <v>0</v>
      </c>
      <c r="N44" s="12">
        <f t="shared" si="7"/>
        <v>4</v>
      </c>
      <c r="O44" s="12">
        <f t="shared" si="7"/>
        <v>2</v>
      </c>
      <c r="P44" s="3" t="s">
        <v>37</v>
      </c>
      <c r="Q44" s="12">
        <f t="shared" si="10"/>
        <v>10</v>
      </c>
      <c r="S44" s="17" t="s">
        <v>46</v>
      </c>
      <c r="T44" s="18">
        <f>Q43</f>
        <v>15</v>
      </c>
      <c r="U44" s="19" t="s">
        <v>43</v>
      </c>
      <c r="V44" s="16">
        <f>Q44</f>
        <v>10</v>
      </c>
    </row>
    <row r="45" spans="1:22" ht="15.75" x14ac:dyDescent="0.25">
      <c r="A45" s="9" t="s">
        <v>47</v>
      </c>
      <c r="B45" s="9">
        <f>IF(B34&gt;=B32,1,)</f>
        <v>1</v>
      </c>
      <c r="C45" s="9">
        <f t="shared" ref="C45:F45" si="13">IF(C34&gt;=C32,1,)</f>
        <v>1</v>
      </c>
      <c r="D45" s="9">
        <f t="shared" si="13"/>
        <v>1</v>
      </c>
      <c r="E45" s="9">
        <f t="shared" si="13"/>
        <v>1</v>
      </c>
      <c r="F45" s="9">
        <f t="shared" si="13"/>
        <v>0</v>
      </c>
      <c r="G45" s="3" t="s">
        <v>37</v>
      </c>
      <c r="H45" s="12" t="s">
        <v>48</v>
      </c>
      <c r="J45" s="9" t="s">
        <v>47</v>
      </c>
      <c r="K45" s="12">
        <f t="shared" si="9"/>
        <v>5</v>
      </c>
      <c r="L45" s="12">
        <f t="shared" si="7"/>
        <v>4</v>
      </c>
      <c r="M45" s="12">
        <f t="shared" si="7"/>
        <v>3</v>
      </c>
      <c r="N45" s="12">
        <f t="shared" si="7"/>
        <v>4</v>
      </c>
      <c r="O45" s="12">
        <f t="shared" si="7"/>
        <v>0</v>
      </c>
      <c r="P45" s="3" t="s">
        <v>37</v>
      </c>
      <c r="Q45" s="12">
        <f t="shared" si="10"/>
        <v>16</v>
      </c>
      <c r="S45" s="13"/>
      <c r="T45" s="18">
        <f>Q45</f>
        <v>16</v>
      </c>
      <c r="U45" s="15">
        <f>Q46</f>
        <v>12</v>
      </c>
      <c r="V45" s="20" t="s">
        <v>43</v>
      </c>
    </row>
    <row r="46" spans="1:22" ht="15.75" x14ac:dyDescent="0.25">
      <c r="A46" s="9" t="s">
        <v>49</v>
      </c>
      <c r="B46" s="9">
        <f>IF(B34&gt;=B33,1,)</f>
        <v>1</v>
      </c>
      <c r="C46" s="9">
        <f t="shared" ref="C46:F46" si="14">IF(C34&gt;=C33,1,)</f>
        <v>0</v>
      </c>
      <c r="D46" s="9">
        <f t="shared" si="14"/>
        <v>1</v>
      </c>
      <c r="E46" s="9">
        <f t="shared" si="14"/>
        <v>1</v>
      </c>
      <c r="F46" s="9">
        <f t="shared" si="14"/>
        <v>0</v>
      </c>
      <c r="G46" s="3" t="s">
        <v>37</v>
      </c>
      <c r="H46" s="12" t="s">
        <v>50</v>
      </c>
      <c r="J46" s="9" t="s">
        <v>49</v>
      </c>
      <c r="K46" s="12">
        <f t="shared" si="9"/>
        <v>5</v>
      </c>
      <c r="L46" s="12">
        <f t="shared" si="7"/>
        <v>0</v>
      </c>
      <c r="M46" s="12">
        <f t="shared" si="7"/>
        <v>3</v>
      </c>
      <c r="N46" s="12">
        <f t="shared" si="7"/>
        <v>4</v>
      </c>
      <c r="O46" s="12">
        <f t="shared" si="7"/>
        <v>0</v>
      </c>
      <c r="P46" s="3" t="s">
        <v>37</v>
      </c>
      <c r="Q46" s="12">
        <f t="shared" si="10"/>
        <v>12</v>
      </c>
    </row>
    <row r="48" spans="1:22" ht="15.75" x14ac:dyDescent="0.25">
      <c r="A48" s="11" t="s">
        <v>51</v>
      </c>
      <c r="B48" s="11"/>
      <c r="C48" s="11"/>
      <c r="D48" s="11"/>
      <c r="E48" s="11"/>
      <c r="F48" s="11"/>
      <c r="J48" s="11" t="s">
        <v>52</v>
      </c>
      <c r="K48" s="11"/>
      <c r="L48" s="11"/>
      <c r="M48" s="11"/>
      <c r="N48" s="11"/>
      <c r="O48" s="11"/>
      <c r="P48" s="11"/>
    </row>
    <row r="49" spans="1:22" ht="15.75" x14ac:dyDescent="0.25">
      <c r="A49" s="13"/>
      <c r="B49" s="3">
        <v>1</v>
      </c>
      <c r="C49" s="3">
        <v>2</v>
      </c>
      <c r="D49" s="3">
        <v>3</v>
      </c>
      <c r="E49" s="3">
        <v>4</v>
      </c>
      <c r="F49" s="3">
        <v>5</v>
      </c>
      <c r="G49" s="12" t="s">
        <v>53</v>
      </c>
      <c r="H49" s="12"/>
    </row>
    <row r="50" spans="1:22" ht="15.75" x14ac:dyDescent="0.25">
      <c r="A50" s="7" t="s">
        <v>54</v>
      </c>
      <c r="B50" s="7">
        <f>IF(B32&lt;B33,1,)</f>
        <v>0</v>
      </c>
      <c r="C50" s="7">
        <f>IF(C32&lt;C33,1,)</f>
        <v>1</v>
      </c>
      <c r="D50" s="7">
        <f>IF(D32&lt;D33,1,)</f>
        <v>0</v>
      </c>
      <c r="E50" s="7">
        <f>IF(E32&lt;E33,1,)</f>
        <v>0</v>
      </c>
      <c r="F50" s="7">
        <f>IF(F32&lt;F33,1,)</f>
        <v>0</v>
      </c>
      <c r="G50" s="3" t="s">
        <v>37</v>
      </c>
      <c r="H50" s="12" t="s">
        <v>55</v>
      </c>
      <c r="J50" s="7" t="s">
        <v>54</v>
      </c>
      <c r="K50" s="12"/>
      <c r="L50" s="12"/>
      <c r="M50" s="12"/>
      <c r="N50" s="12"/>
      <c r="O50" s="12"/>
      <c r="P50" s="3" t="s">
        <v>37</v>
      </c>
      <c r="Q50" s="12">
        <f>MAX(ABS(C32-C33))/MAX(ABS(B32-B33),ABS(C32-C33),ABS(D32-D33),ABS(E32-E33),ABS(F32-F33))</f>
        <v>1</v>
      </c>
    </row>
    <row r="51" spans="1:22" ht="15.75" x14ac:dyDescent="0.25">
      <c r="A51" s="7" t="s">
        <v>56</v>
      </c>
      <c r="B51" s="7">
        <f>IF(B32&lt;B34,1,)</f>
        <v>1</v>
      </c>
      <c r="C51" s="7">
        <f>IF(C32&lt;C34,1,)</f>
        <v>0</v>
      </c>
      <c r="D51" s="7">
        <f>IF(D32&lt;D34,1,)</f>
        <v>0</v>
      </c>
      <c r="E51" s="7">
        <f>IF(E32&lt;E34,1,)</f>
        <v>0</v>
      </c>
      <c r="F51" s="7">
        <f>IF(F32&lt;F34,1,)</f>
        <v>0</v>
      </c>
      <c r="G51" s="3" t="s">
        <v>37</v>
      </c>
      <c r="H51" s="12" t="s">
        <v>57</v>
      </c>
      <c r="J51" s="7" t="s">
        <v>56</v>
      </c>
      <c r="K51" s="12"/>
      <c r="L51" s="12"/>
      <c r="M51" s="12"/>
      <c r="N51" s="12"/>
      <c r="O51" s="12"/>
      <c r="P51" s="3" t="s">
        <v>37</v>
      </c>
      <c r="Q51" s="21">
        <f>MAX(ABS(B32-B34))/MAX(ABS(B32-B34),ABS(C32-C34),ABS(D32-D34),ABS(E32-E34),ABS(F32-F34))</f>
        <v>1</v>
      </c>
      <c r="S51" s="13"/>
      <c r="T51" s="22" t="s">
        <v>43</v>
      </c>
      <c r="U51" s="23">
        <f>Q50</f>
        <v>1</v>
      </c>
      <c r="V51" s="16">
        <f>Q51</f>
        <v>1</v>
      </c>
    </row>
    <row r="52" spans="1:22" ht="15.75" x14ac:dyDescent="0.25">
      <c r="A52" s="7" t="s">
        <v>58</v>
      </c>
      <c r="B52" s="7">
        <f>IF(B33&lt;B32,1,)</f>
        <v>0</v>
      </c>
      <c r="C52" s="7">
        <f>IF(C33&lt;C32,1,)</f>
        <v>0</v>
      </c>
      <c r="D52" s="7">
        <f>IF(D33&lt;D32,1,)</f>
        <v>1</v>
      </c>
      <c r="E52" s="7">
        <f>IF(E33&lt;E32,1,)</f>
        <v>0</v>
      </c>
      <c r="F52" s="7">
        <f>IF(F33&lt;F32,1,)</f>
        <v>0</v>
      </c>
      <c r="G52" s="3" t="s">
        <v>37</v>
      </c>
      <c r="H52" s="12" t="s">
        <v>59</v>
      </c>
      <c r="J52" s="7" t="s">
        <v>58</v>
      </c>
      <c r="K52" s="12"/>
      <c r="L52" s="12"/>
      <c r="M52" s="12"/>
      <c r="N52" s="12"/>
      <c r="O52" s="12"/>
      <c r="P52" s="3" t="s">
        <v>37</v>
      </c>
      <c r="Q52" s="24">
        <f>MAX(ABS(D33-D32))/MAX(ABS(B33-B32),ABS(C33-C32),ABS(D33-D32),ABS(E33-E32),ABS(F33-F32))</f>
        <v>0.71751690466119156</v>
      </c>
      <c r="S52" s="17" t="s">
        <v>60</v>
      </c>
      <c r="T52" s="22">
        <f>Q52</f>
        <v>0.71751690466119156</v>
      </c>
      <c r="U52" s="25" t="s">
        <v>43</v>
      </c>
      <c r="V52" s="16">
        <f>Q53</f>
        <v>1</v>
      </c>
    </row>
    <row r="53" spans="1:22" ht="15.75" x14ac:dyDescent="0.25">
      <c r="A53" s="7" t="s">
        <v>61</v>
      </c>
      <c r="B53" s="7">
        <f>IF(B33&lt;B34,1,)</f>
        <v>1</v>
      </c>
      <c r="C53" s="7">
        <f>IF(C33&lt;C34,1,)</f>
        <v>0</v>
      </c>
      <c r="D53" s="7">
        <f>IF(D33&lt;D34,1,)</f>
        <v>1</v>
      </c>
      <c r="E53" s="7">
        <f>IF(E33&lt;E34,1,)</f>
        <v>0</v>
      </c>
      <c r="F53" s="7">
        <f>IF(F33&lt;F34,1,)</f>
        <v>0</v>
      </c>
      <c r="G53" s="3" t="s">
        <v>37</v>
      </c>
      <c r="H53" s="12" t="s">
        <v>62</v>
      </c>
      <c r="J53" s="7" t="s">
        <v>61</v>
      </c>
      <c r="K53" s="12"/>
      <c r="L53" s="12"/>
      <c r="M53" s="12"/>
      <c r="N53" s="12"/>
      <c r="O53" s="12"/>
      <c r="P53" s="3" t="s">
        <v>37</v>
      </c>
      <c r="Q53" s="21">
        <f>MAX(ABS(B33-B34),ABS(D33-D34))/MAX(ABS(B33-B34),ABS(C33-C34),ABS(D33-D34),ABS(E33-E34),ABS(F33-F34))</f>
        <v>1</v>
      </c>
      <c r="S53" s="13"/>
      <c r="T53" s="26">
        <f>Q54</f>
        <v>0.38466167182332017</v>
      </c>
      <c r="U53" s="27">
        <f>Q55</f>
        <v>0.90866881334492755</v>
      </c>
      <c r="V53" s="20" t="s">
        <v>43</v>
      </c>
    </row>
    <row r="54" spans="1:22" ht="15.75" x14ac:dyDescent="0.25">
      <c r="A54" s="7" t="s">
        <v>63</v>
      </c>
      <c r="B54" s="7">
        <f>IF(B34&lt;B32,1,)</f>
        <v>0</v>
      </c>
      <c r="C54" s="7">
        <f>IF(C34&lt;C32,1,)</f>
        <v>0</v>
      </c>
      <c r="D54" s="7">
        <f>IF(D34&lt;D32,1,)</f>
        <v>0</v>
      </c>
      <c r="E54" s="7">
        <f>IF(E34&lt;E32,1,)</f>
        <v>0</v>
      </c>
      <c r="F54" s="7">
        <f>IF(F34&lt;F32,1,)</f>
        <v>1</v>
      </c>
      <c r="G54" s="3" t="s">
        <v>37</v>
      </c>
      <c r="H54" s="12" t="s">
        <v>64</v>
      </c>
      <c r="J54" s="7" t="s">
        <v>63</v>
      </c>
      <c r="K54" s="12"/>
      <c r="L54" s="12"/>
      <c r="M54" s="12"/>
      <c r="N54" s="12"/>
      <c r="O54" s="12"/>
      <c r="P54" s="3" t="s">
        <v>37</v>
      </c>
      <c r="Q54" s="28">
        <f>MAX(ABS(F34-F32))/MAX(ABS(B34-B32),ABS(C34-C32),ABS(D34-D32),ABS(E34-E32),ABS(F34-F32))</f>
        <v>0.38466167182332017</v>
      </c>
    </row>
    <row r="55" spans="1:22" ht="15.75" x14ac:dyDescent="0.25">
      <c r="A55" s="7" t="s">
        <v>65</v>
      </c>
      <c r="B55" s="7">
        <f>IF(B34&lt;B33,1,)</f>
        <v>0</v>
      </c>
      <c r="C55" s="7">
        <f>IF(C34&lt;C33,1,)</f>
        <v>1</v>
      </c>
      <c r="D55" s="7">
        <f>IF(D34&lt;D33,1,)</f>
        <v>0</v>
      </c>
      <c r="E55" s="7">
        <f>IF(E34&lt;E33,1,)</f>
        <v>0</v>
      </c>
      <c r="F55" s="7">
        <f>IF(F34&lt;F33,1,)</f>
        <v>1</v>
      </c>
      <c r="G55" s="3" t="s">
        <v>37</v>
      </c>
      <c r="H55" s="12" t="s">
        <v>66</v>
      </c>
      <c r="J55" s="7" t="s">
        <v>65</v>
      </c>
      <c r="K55" s="12"/>
      <c r="L55" s="12"/>
      <c r="M55" s="12"/>
      <c r="N55" s="12"/>
      <c r="O55" s="12"/>
      <c r="P55" s="3" t="s">
        <v>37</v>
      </c>
      <c r="Q55" s="28">
        <f>MAX(ABS(C34-C33),ABS(F34-F33))/MAX(ABS(B34-B33),ABS(C34-C33),ABS(D34-D33),ABS(E34-E33),ABS(F34-F33))</f>
        <v>0.90866881334492755</v>
      </c>
    </row>
    <row r="57" spans="1:22" ht="15.75" x14ac:dyDescent="0.25">
      <c r="A57" s="11" t="s">
        <v>67</v>
      </c>
      <c r="B57" s="11"/>
      <c r="C57" s="11"/>
      <c r="D57" s="11"/>
      <c r="E57" s="11"/>
      <c r="F57" s="11"/>
      <c r="G57" s="11"/>
      <c r="H57" s="11"/>
      <c r="J57" s="11" t="s">
        <v>68</v>
      </c>
      <c r="K57" s="11"/>
      <c r="L57" s="11"/>
      <c r="M57" s="11"/>
      <c r="N57" s="11"/>
      <c r="O57" s="11"/>
    </row>
    <row r="58" spans="1:22" ht="15.75" x14ac:dyDescent="0.25">
      <c r="A58" s="11" t="s">
        <v>69</v>
      </c>
      <c r="B58" s="11"/>
      <c r="C58" s="11"/>
      <c r="D58" s="11"/>
      <c r="E58" s="11"/>
      <c r="F58" s="11"/>
      <c r="G58" s="11"/>
      <c r="H58" s="11"/>
    </row>
    <row r="60" spans="1:22" ht="15.75" x14ac:dyDescent="0.25">
      <c r="A60" s="7" t="s">
        <v>46</v>
      </c>
      <c r="B60" s="7">
        <f>SUM(Q41:Q46)/(3*(3-1))</f>
        <v>13.333333333333334</v>
      </c>
      <c r="C60" s="7"/>
    </row>
    <row r="62" spans="1:22" ht="15.75" x14ac:dyDescent="0.25">
      <c r="A62" s="9"/>
      <c r="B62" s="29" t="s">
        <v>43</v>
      </c>
      <c r="C62" s="30">
        <f t="shared" ref="C62" si="15">IF(U43&gt;=$B$60,1,)</f>
        <v>1</v>
      </c>
      <c r="D62" s="30">
        <f>IF(V43&gt;=$B$60,1,)</f>
        <v>0</v>
      </c>
      <c r="J62" s="9"/>
      <c r="K62" s="31" t="s">
        <v>43</v>
      </c>
      <c r="L62" s="30">
        <f>C62*C70</f>
        <v>1</v>
      </c>
      <c r="M62" s="32">
        <f>D62*D70</f>
        <v>0</v>
      </c>
    </row>
    <row r="63" spans="1:22" ht="15.75" x14ac:dyDescent="0.25">
      <c r="A63" s="9" t="s">
        <v>70</v>
      </c>
      <c r="B63" s="30">
        <f t="shared" ref="B63:C64" si="16">IF(T44&gt;=$B$60,1,)</f>
        <v>1</v>
      </c>
      <c r="C63" s="29" t="s">
        <v>43</v>
      </c>
      <c r="D63" s="30">
        <f>IF(V44&gt;=$B$60,1,)</f>
        <v>0</v>
      </c>
      <c r="J63" s="33" t="s">
        <v>71</v>
      </c>
      <c r="K63" s="34">
        <f>B63*B71</f>
        <v>0</v>
      </c>
      <c r="L63" s="30" t="s">
        <v>43</v>
      </c>
      <c r="M63" s="32">
        <f>D63*D71</f>
        <v>0</v>
      </c>
    </row>
    <row r="64" spans="1:22" ht="15.75" x14ac:dyDescent="0.25">
      <c r="A64" s="9"/>
      <c r="B64" s="30">
        <f t="shared" si="16"/>
        <v>1</v>
      </c>
      <c r="C64" s="30">
        <f t="shared" si="16"/>
        <v>0</v>
      </c>
      <c r="D64" s="29" t="s">
        <v>43</v>
      </c>
      <c r="J64" s="9"/>
      <c r="K64" s="34">
        <f>B64*B72</f>
        <v>0</v>
      </c>
      <c r="L64" s="30">
        <f>C64*C72</f>
        <v>0</v>
      </c>
      <c r="M64" s="35" t="s">
        <v>43</v>
      </c>
    </row>
    <row r="66" spans="1:8" ht="15.75" x14ac:dyDescent="0.25">
      <c r="A66" s="11" t="s">
        <v>72</v>
      </c>
      <c r="B66" s="11"/>
      <c r="C66" s="11"/>
      <c r="D66" s="11"/>
      <c r="E66" s="11"/>
      <c r="F66" s="11"/>
      <c r="G66" s="11"/>
      <c r="H66" s="11"/>
    </row>
    <row r="68" spans="1:8" ht="15.75" x14ac:dyDescent="0.25">
      <c r="A68" s="36" t="s">
        <v>73</v>
      </c>
      <c r="B68" s="7">
        <f>SUM(Q50:Q55)/(3*(3-1))</f>
        <v>0.83514123163823994</v>
      </c>
      <c r="C68" s="7"/>
    </row>
    <row r="70" spans="1:8" ht="15.75" x14ac:dyDescent="0.25">
      <c r="A70" s="9"/>
      <c r="B70" s="29" t="s">
        <v>43</v>
      </c>
      <c r="C70" s="30">
        <f>IF(U51&gt;=$B$68,1,)</f>
        <v>1</v>
      </c>
      <c r="D70" s="30">
        <f>IF(V51&gt;=$B$68,1,)</f>
        <v>1</v>
      </c>
    </row>
    <row r="71" spans="1:8" ht="15.75" x14ac:dyDescent="0.25">
      <c r="A71" s="33" t="s">
        <v>74</v>
      </c>
      <c r="B71" s="30">
        <f t="shared" ref="B71:D71" si="17">IF(T52&gt;=$B$68,1,)</f>
        <v>0</v>
      </c>
      <c r="C71" s="29" t="s">
        <v>43</v>
      </c>
      <c r="D71" s="30">
        <f t="shared" si="17"/>
        <v>1</v>
      </c>
    </row>
    <row r="72" spans="1:8" ht="15.75" x14ac:dyDescent="0.25">
      <c r="A72" s="9"/>
      <c r="B72" s="30">
        <f>IF(T53&gt;=$B$68,1,)</f>
        <v>0</v>
      </c>
      <c r="C72" s="30">
        <f t="shared" ref="C72" si="18">IF(U53&gt;=$B$68,1,)</f>
        <v>1</v>
      </c>
      <c r="D72" s="29" t="s">
        <v>43</v>
      </c>
    </row>
  </sheetData>
  <mergeCells count="2">
    <mergeCell ref="A1:A2"/>
    <mergeCell ref="B1:F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>
              <from>
                <xdr:col>9</xdr:col>
                <xdr:colOff>47625</xdr:colOff>
                <xdr:row>57</xdr:row>
                <xdr:rowOff>190500</xdr:rowOff>
              </from>
              <to>
                <xdr:col>11</xdr:col>
                <xdr:colOff>266700</xdr:colOff>
                <xdr:row>60</xdr:row>
                <xdr:rowOff>38100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ELECTRE-B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yuridady 819</dc:creator>
  <cp:lastModifiedBy>SSD</cp:lastModifiedBy>
  <dcterms:created xsi:type="dcterms:W3CDTF">2025-05-06T05:22:43Z</dcterms:created>
  <dcterms:modified xsi:type="dcterms:W3CDTF">2025-05-19T08:20:30Z</dcterms:modified>
</cp:coreProperties>
</file>