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D\Downloads\"/>
    </mc:Choice>
  </mc:AlternateContent>
  <xr:revisionPtr revIDLastSave="0" documentId="13_ncr:1_{8DE58C7B-4AF8-4C88-9B29-BF6A2C52C399}" xr6:coauthVersionLast="43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OORA-A" sheetId="1" r:id="rId1"/>
    <sheet name="MOORA-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D19" i="4" s="1"/>
  <c r="E12" i="4"/>
  <c r="E19" i="4" s="1"/>
  <c r="C13" i="4"/>
  <c r="C20" i="4" s="1"/>
  <c r="D13" i="4"/>
  <c r="D20" i="4" s="1"/>
  <c r="B14" i="4"/>
  <c r="B21" i="4" s="1"/>
  <c r="C14" i="4"/>
  <c r="C21" i="4" s="1"/>
  <c r="C11" i="4"/>
  <c r="C18" i="4" s="1"/>
  <c r="B11" i="4"/>
  <c r="B18" i="4" s="1"/>
  <c r="C9" i="4"/>
  <c r="C12" i="4" s="1"/>
  <c r="C19" i="4" s="1"/>
  <c r="D9" i="4"/>
  <c r="D14" i="4" s="1"/>
  <c r="D21" i="4" s="1"/>
  <c r="E9" i="4"/>
  <c r="E13" i="4" s="1"/>
  <c r="E20" i="4" s="1"/>
  <c r="F9" i="4"/>
  <c r="F12" i="4" s="1"/>
  <c r="F19" i="4" s="1"/>
  <c r="B25" i="4" s="1"/>
  <c r="B9" i="4"/>
  <c r="B12" i="4" s="1"/>
  <c r="B19" i="4" s="1"/>
  <c r="B12" i="1"/>
  <c r="C12" i="1"/>
  <c r="D12" i="1"/>
  <c r="E12" i="1"/>
  <c r="F12" i="1"/>
  <c r="B33" i="4" l="1"/>
  <c r="B34" i="4"/>
  <c r="C32" i="4"/>
  <c r="C25" i="4"/>
  <c r="D25" i="4" s="1"/>
  <c r="B32" i="4"/>
  <c r="F11" i="4"/>
  <c r="F18" i="4" s="1"/>
  <c r="F14" i="4"/>
  <c r="F21" i="4" s="1"/>
  <c r="B27" i="4" s="1"/>
  <c r="E11" i="4"/>
  <c r="E18" i="4" s="1"/>
  <c r="C24" i="4" s="1"/>
  <c r="E14" i="4"/>
  <c r="E21" i="4" s="1"/>
  <c r="C34" i="4" s="1"/>
  <c r="F13" i="4"/>
  <c r="F20" i="4" s="1"/>
  <c r="B26" i="4" s="1"/>
  <c r="B13" i="4"/>
  <c r="B20" i="4" s="1"/>
  <c r="D11" i="4"/>
  <c r="D18" i="4" s="1"/>
  <c r="B24" i="4" s="1"/>
  <c r="D24" i="4" s="1"/>
  <c r="B14" i="1"/>
  <c r="B22" i="1" s="1"/>
  <c r="B15" i="1"/>
  <c r="B23" i="1" s="1"/>
  <c r="B16" i="1"/>
  <c r="B24" i="1" s="1"/>
  <c r="B17" i="1"/>
  <c r="B25" i="1" s="1"/>
  <c r="B18" i="1"/>
  <c r="B26" i="1" s="1"/>
  <c r="F14" i="1"/>
  <c r="F22" i="1" s="1"/>
  <c r="F15" i="1"/>
  <c r="F23" i="1" s="1"/>
  <c r="F16" i="1"/>
  <c r="F24" i="1" s="1"/>
  <c r="F17" i="1"/>
  <c r="F25" i="1" s="1"/>
  <c r="F18" i="1"/>
  <c r="F26" i="1" s="1"/>
  <c r="E14" i="1"/>
  <c r="E22" i="1" s="1"/>
  <c r="E15" i="1"/>
  <c r="E23" i="1" s="1"/>
  <c r="C37" i="1" s="1"/>
  <c r="E16" i="1"/>
  <c r="E24" i="1" s="1"/>
  <c r="E17" i="1"/>
  <c r="E25" i="1" s="1"/>
  <c r="C39" i="1" s="1"/>
  <c r="E18" i="1"/>
  <c r="E26" i="1" s="1"/>
  <c r="D14" i="1"/>
  <c r="D22" i="1" s="1"/>
  <c r="D15" i="1"/>
  <c r="D23" i="1" s="1"/>
  <c r="D16" i="1"/>
  <c r="D24" i="1" s="1"/>
  <c r="D17" i="1"/>
  <c r="D25" i="1" s="1"/>
  <c r="D18" i="1"/>
  <c r="D26" i="1" s="1"/>
  <c r="C14" i="1"/>
  <c r="C22" i="1" s="1"/>
  <c r="C15" i="1"/>
  <c r="C23" i="1" s="1"/>
  <c r="B30" i="1" s="1"/>
  <c r="C16" i="1"/>
  <c r="C24" i="1" s="1"/>
  <c r="C17" i="1"/>
  <c r="C25" i="1" s="1"/>
  <c r="C18" i="1"/>
  <c r="C26" i="1" s="1"/>
  <c r="C32" i="1"/>
  <c r="B31" i="1"/>
  <c r="C27" i="4" l="1"/>
  <c r="D34" i="4"/>
  <c r="B31" i="4"/>
  <c r="C30" i="1"/>
  <c r="C33" i="4"/>
  <c r="C26" i="4"/>
  <c r="D26" i="4" s="1"/>
  <c r="D27" i="4"/>
  <c r="D32" i="4"/>
  <c r="C31" i="4"/>
  <c r="D33" i="4"/>
  <c r="B36" i="1"/>
  <c r="C33" i="1"/>
  <c r="C40" i="1"/>
  <c r="C31" i="1"/>
  <c r="D31" i="1" s="1"/>
  <c r="C38" i="1"/>
  <c r="C36" i="1"/>
  <c r="C29" i="1"/>
  <c r="B33" i="1"/>
  <c r="D33" i="1" s="1"/>
  <c r="B40" i="1"/>
  <c r="B32" i="1"/>
  <c r="D32" i="1" s="1"/>
  <c r="B39" i="1"/>
  <c r="D39" i="1" s="1"/>
  <c r="B38" i="1"/>
  <c r="D38" i="1" s="1"/>
  <c r="B37" i="1"/>
  <c r="D37" i="1" s="1"/>
  <c r="D36" i="1"/>
  <c r="B34" i="1"/>
  <c r="B29" i="1"/>
  <c r="D30" i="1"/>
  <c r="E26" i="4" l="1"/>
  <c r="E25" i="4"/>
  <c r="E24" i="4"/>
  <c r="D40" i="1"/>
  <c r="E40" i="1" s="1"/>
  <c r="E32" i="4"/>
  <c r="D29" i="1"/>
  <c r="E31" i="1" s="1"/>
  <c r="E27" i="4"/>
  <c r="D31" i="4"/>
  <c r="E31" i="4" s="1"/>
  <c r="E38" i="1"/>
  <c r="E39" i="1"/>
  <c r="E30" i="1"/>
  <c r="E33" i="1"/>
  <c r="E33" i="4" l="1"/>
  <c r="E37" i="1"/>
  <c r="E36" i="1"/>
  <c r="E29" i="1"/>
  <c r="E32" i="1"/>
  <c r="E34" i="4"/>
</calcChain>
</file>

<file path=xl/sharedStrings.xml><?xml version="1.0" encoding="utf-8"?>
<sst xmlns="http://schemas.openxmlformats.org/spreadsheetml/2006/main" count="175" uniqueCount="44">
  <si>
    <t>ALTERNATIF</t>
  </si>
  <si>
    <t>KRITERIA</t>
  </si>
  <si>
    <t>C1</t>
  </si>
  <si>
    <t>C2</t>
  </si>
  <si>
    <t>C3</t>
  </si>
  <si>
    <t>C4</t>
  </si>
  <si>
    <t>C5</t>
  </si>
  <si>
    <t>A1 (DONI)</t>
  </si>
  <si>
    <t>A2 (DION)</t>
  </si>
  <si>
    <t>A3 (DINA)</t>
  </si>
  <si>
    <t>A4 (DINI)</t>
  </si>
  <si>
    <t>A5 (DANU)</t>
  </si>
  <si>
    <t>OPTIMUM</t>
  </si>
  <si>
    <t>MAX</t>
  </si>
  <si>
    <t>MIN</t>
  </si>
  <si>
    <t>PEMBAGI</t>
  </si>
  <si>
    <t>=SQRT((B5^2)+(B6^2)+(B7^2)+(B8^2)+(B9^2))</t>
  </si>
  <si>
    <t>=B5/B$12</t>
  </si>
  <si>
    <t>BOBOT</t>
  </si>
  <si>
    <t>=B14*B$20</t>
  </si>
  <si>
    <t>OPTIMASI</t>
  </si>
  <si>
    <t>ATRIBUT</t>
  </si>
  <si>
    <t>A1</t>
  </si>
  <si>
    <t>A2</t>
  </si>
  <si>
    <t>A3</t>
  </si>
  <si>
    <t>A4</t>
  </si>
  <si>
    <t>A5</t>
  </si>
  <si>
    <t>MAXIMUM</t>
  </si>
  <si>
    <t>MINIMUM</t>
  </si>
  <si>
    <t>Yi (Max-Min)</t>
  </si>
  <si>
    <t>RANKING</t>
  </si>
  <si>
    <t>=B22+C22+D22</t>
  </si>
  <si>
    <t>=E22+F22</t>
  </si>
  <si>
    <t>=RANK(D29,$D$29:$D$33,0)</t>
  </si>
  <si>
    <t>=(IF($B$10="MAX",B22,0))+(IF($C$10="MAX",C22,0))+(IF($D$10="MAX",D22,0))</t>
  </si>
  <si>
    <t>+(IF($E$10="MAX",E22,0))+(IF($F$10="MAX",F22,0))</t>
  </si>
  <si>
    <t>=(IF($B$10="MIN",B22,0))+(IF($C$10="MIN",C22,0))+(IF($D$10="MIN",D22,0))</t>
  </si>
  <si>
    <t>+(IF($E$10="MIN",E22,0))+(IF($F$10="MIN",F22,0))</t>
  </si>
  <si>
    <r>
      <t>A</t>
    </r>
    <r>
      <rPr>
        <b/>
        <vertAlign val="subscript"/>
        <sz val="9"/>
        <color rgb="FF000000"/>
        <rFont val="Arial"/>
        <family val="2"/>
      </rPr>
      <t>1</t>
    </r>
  </si>
  <si>
    <r>
      <t>A</t>
    </r>
    <r>
      <rPr>
        <b/>
        <vertAlign val="subscript"/>
        <sz val="9"/>
        <color rgb="FF000000"/>
        <rFont val="Arial"/>
        <family val="2"/>
      </rPr>
      <t>2</t>
    </r>
  </si>
  <si>
    <r>
      <t>A</t>
    </r>
    <r>
      <rPr>
        <b/>
        <vertAlign val="subscript"/>
        <sz val="9"/>
        <color rgb="FF000000"/>
        <rFont val="Arial"/>
        <family val="2"/>
      </rPr>
      <t>3</t>
    </r>
  </si>
  <si>
    <r>
      <t>A</t>
    </r>
    <r>
      <rPr>
        <b/>
        <vertAlign val="subscript"/>
        <sz val="9"/>
        <color rgb="FF000000"/>
        <rFont val="Arial"/>
        <family val="2"/>
      </rPr>
      <t>4</t>
    </r>
  </si>
  <si>
    <t>Nama:Yogi Pramuja Supriyanto</t>
  </si>
  <si>
    <t>Nim: G.231.22.0001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</si>
</sst>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vertAlign val="subscript"/>
      <sz val="9"/>
      <color rgb="FF000000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0" xfId="0" quotePrefix="1"/>
    <xf numFmtId="0" fontId="0" fillId="5" borderId="2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4" borderId="2" xfId="0" applyFill="1" applyBorder="1"/>
    <xf numFmtId="0" fontId="0" fillId="0" borderId="1" xfId="0" applyBorder="1"/>
    <xf numFmtId="0" fontId="0" fillId="0" borderId="1" xfId="0" quotePrefix="1" applyBorder="1"/>
    <xf numFmtId="0" fontId="0" fillId="7" borderId="4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2" fillId="0" borderId="4" xfId="0" quotePrefix="1" applyFont="1" applyBorder="1" applyAlignment="1">
      <alignment horizontal="left"/>
    </xf>
    <xf numFmtId="0" fontId="3" fillId="9" borderId="2" xfId="0" applyFont="1" applyFill="1" applyBorder="1"/>
    <xf numFmtId="0" fontId="4" fillId="10" borderId="5" xfId="0" applyFont="1" applyFill="1" applyBorder="1" applyAlignment="1">
      <alignment horizontal="center" vertical="center" wrapText="1" readingOrder="1"/>
    </xf>
    <xf numFmtId="0" fontId="6" fillId="11" borderId="5" xfId="0" applyFont="1" applyFill="1" applyBorder="1" applyAlignment="1">
      <alignment horizontal="center" vertical="center" wrapText="1" readingOrder="1"/>
    </xf>
    <xf numFmtId="0" fontId="7" fillId="0" borderId="0" xfId="0" applyFont="1"/>
    <xf numFmtId="0" fontId="8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324715</xdr:colOff>
      <xdr:row>14</xdr:row>
      <xdr:rowOff>96981</xdr:rowOff>
    </xdr:from>
    <xdr:ext cx="337705" cy="281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24715" y="2763981"/>
              <a:ext cx="337705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𝑖𝑗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4715" y="2763981"/>
              <a:ext cx="337705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𝑋_𝑖𝑗^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324715</xdr:colOff>
      <xdr:row>11</xdr:row>
      <xdr:rowOff>96981</xdr:rowOff>
    </xdr:from>
    <xdr:ext cx="337705" cy="281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883EE6-0F82-4E89-BB95-EB9087B4FD8C}"/>
                </a:ext>
              </a:extLst>
            </xdr:cNvPr>
            <xdr:cNvSpPr txBox="1"/>
          </xdr:nvSpPr>
          <xdr:spPr>
            <a:xfrm>
              <a:off x="324715" y="2763981"/>
              <a:ext cx="337705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𝑖𝑗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883EE6-0F82-4E89-BB95-EB9087B4FD8C}"/>
                </a:ext>
              </a:extLst>
            </xdr:cNvPr>
            <xdr:cNvSpPr txBox="1"/>
          </xdr:nvSpPr>
          <xdr:spPr>
            <a:xfrm>
              <a:off x="324715" y="2763981"/>
              <a:ext cx="337705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𝑋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𝑖𝑗</a:t>
              </a:r>
              <a:r>
                <a:rPr lang="en-US" sz="1100" b="0" i="0">
                  <a:latin typeface="Cambria Math" panose="02040503050406030204" pitchFamily="18" charset="0"/>
                </a:rPr>
                <a:t>^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5"/>
  <sheetViews>
    <sheetView topLeftCell="A19" zoomScaleNormal="100" workbookViewId="0">
      <selection activeCell="M27" sqref="M27"/>
    </sheetView>
  </sheetViews>
  <sheetFormatPr defaultRowHeight="15" x14ac:dyDescent="0.25"/>
  <cols>
    <col min="1" max="1" width="11.5703125" bestFit="1" customWidth="1"/>
    <col min="2" max="2" width="9.85546875" customWidth="1"/>
    <col min="3" max="3" width="9.5703125" customWidth="1"/>
    <col min="4" max="4" width="11.140625" customWidth="1"/>
  </cols>
  <sheetData>
    <row r="3" spans="1:6" x14ac:dyDescent="0.25">
      <c r="A3" s="24" t="s">
        <v>0</v>
      </c>
      <c r="B3" s="26" t="s">
        <v>1</v>
      </c>
      <c r="C3" s="26"/>
      <c r="D3" s="26"/>
      <c r="E3" s="26"/>
      <c r="F3" s="26"/>
    </row>
    <row r="4" spans="1:6" x14ac:dyDescent="0.25">
      <c r="A4" s="25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x14ac:dyDescent="0.25">
      <c r="A5" s="1" t="s">
        <v>7</v>
      </c>
      <c r="B5" s="1">
        <v>0.5</v>
      </c>
      <c r="C5" s="1">
        <v>1</v>
      </c>
      <c r="D5" s="1">
        <v>0.7</v>
      </c>
      <c r="E5" s="1">
        <v>0.7</v>
      </c>
      <c r="F5" s="1">
        <v>0.8</v>
      </c>
    </row>
    <row r="6" spans="1:6" x14ac:dyDescent="0.25">
      <c r="A6" s="1" t="s">
        <v>8</v>
      </c>
      <c r="B6" s="1">
        <v>0.8</v>
      </c>
      <c r="C6" s="1">
        <v>0.7</v>
      </c>
      <c r="D6" s="1">
        <v>1</v>
      </c>
      <c r="E6" s="1">
        <v>0.5</v>
      </c>
      <c r="F6" s="1">
        <v>1</v>
      </c>
    </row>
    <row r="7" spans="1:6" x14ac:dyDescent="0.25">
      <c r="A7" s="1" t="s">
        <v>9</v>
      </c>
      <c r="B7" s="1">
        <v>1</v>
      </c>
      <c r="C7" s="1">
        <v>0.3</v>
      </c>
      <c r="D7" s="1">
        <v>0.4</v>
      </c>
      <c r="E7" s="1">
        <v>0.7</v>
      </c>
      <c r="F7" s="1">
        <v>1</v>
      </c>
    </row>
    <row r="8" spans="1:6" x14ac:dyDescent="0.25">
      <c r="A8" s="1" t="s">
        <v>10</v>
      </c>
      <c r="B8" s="1">
        <v>0.2</v>
      </c>
      <c r="C8" s="1">
        <v>1</v>
      </c>
      <c r="D8" s="1">
        <v>0.5</v>
      </c>
      <c r="E8" s="1">
        <v>0.9</v>
      </c>
      <c r="F8" s="1">
        <v>0.7</v>
      </c>
    </row>
    <row r="9" spans="1:6" x14ac:dyDescent="0.25">
      <c r="A9" s="1" t="s">
        <v>11</v>
      </c>
      <c r="B9" s="1">
        <v>1</v>
      </c>
      <c r="C9" s="1">
        <v>0.7</v>
      </c>
      <c r="D9" s="1">
        <v>0.4</v>
      </c>
      <c r="E9" s="1">
        <v>0.7</v>
      </c>
      <c r="F9" s="1">
        <v>1</v>
      </c>
    </row>
    <row r="10" spans="1:6" x14ac:dyDescent="0.25">
      <c r="A10" s="3" t="s">
        <v>12</v>
      </c>
      <c r="B10" s="4" t="s">
        <v>13</v>
      </c>
      <c r="C10" s="4" t="s">
        <v>13</v>
      </c>
      <c r="D10" s="4" t="s">
        <v>13</v>
      </c>
      <c r="E10" s="4" t="s">
        <v>14</v>
      </c>
      <c r="F10" s="4" t="s">
        <v>14</v>
      </c>
    </row>
    <row r="11" spans="1:6" x14ac:dyDescent="0.25">
      <c r="B11" s="6" t="s">
        <v>16</v>
      </c>
    </row>
    <row r="12" spans="1:6" x14ac:dyDescent="0.25">
      <c r="A12" s="2" t="s">
        <v>15</v>
      </c>
      <c r="B12" s="2">
        <f>SQRT((B5^2)+(B6^2)+(B7^2)+(B8^2)+(B9^2))</f>
        <v>1.7117242768623691</v>
      </c>
      <c r="C12" s="2">
        <f>SQRT((C5^2)+(C6^2)+(C7^2)+(C8^2)+(C9^2))</f>
        <v>1.7521415467935231</v>
      </c>
      <c r="D12" s="2">
        <f>SQRT((D5^2)+(D6^2)+(D7^2)+(D8^2)+(D9^2))</f>
        <v>1.4352700094407325</v>
      </c>
      <c r="E12" s="2">
        <f>SQRT((E5^2)+(E6^2)+(E7^2)+(E8^2)+(E9^2))</f>
        <v>1.5905973720586866</v>
      </c>
      <c r="F12" s="2">
        <f>SQRT((F5^2)+(F6^2)+(F7^2)+(F8^2)+(F9^2))</f>
        <v>2.0322401432901573</v>
      </c>
    </row>
    <row r="13" spans="1:6" x14ac:dyDescent="0.25">
      <c r="B13" s="6" t="s">
        <v>17</v>
      </c>
    </row>
    <row r="14" spans="1:6" x14ac:dyDescent="0.25">
      <c r="B14" s="1">
        <f t="shared" ref="B14:F18" si="0">B5/B$12</f>
        <v>0.292103118918493</v>
      </c>
      <c r="C14" s="1">
        <f t="shared" si="0"/>
        <v>0.57073014553534962</v>
      </c>
      <c r="D14" s="1">
        <f t="shared" si="0"/>
        <v>0.48771311000413231</v>
      </c>
      <c r="E14" s="1">
        <f t="shared" si="0"/>
        <v>0.44008622942335202</v>
      </c>
      <c r="F14" s="1">
        <f t="shared" si="0"/>
        <v>0.39365426504409839</v>
      </c>
    </row>
    <row r="15" spans="1:6" x14ac:dyDescent="0.25">
      <c r="B15" s="1">
        <f t="shared" si="0"/>
        <v>0.46736499026958883</v>
      </c>
      <c r="C15" s="1">
        <f t="shared" si="0"/>
        <v>0.3995111018747447</v>
      </c>
      <c r="D15" s="1">
        <f t="shared" si="0"/>
        <v>0.6967330142916176</v>
      </c>
      <c r="E15" s="1">
        <f t="shared" si="0"/>
        <v>0.31434730673096573</v>
      </c>
      <c r="F15" s="1">
        <f t="shared" si="0"/>
        <v>0.49206783130512294</v>
      </c>
    </row>
    <row r="16" spans="1:6" x14ac:dyDescent="0.25">
      <c r="B16" s="1">
        <f t="shared" si="0"/>
        <v>0.584206237836986</v>
      </c>
      <c r="C16" s="1">
        <f t="shared" si="0"/>
        <v>0.17121904366060486</v>
      </c>
      <c r="D16" s="1">
        <f t="shared" si="0"/>
        <v>0.27869320571664707</v>
      </c>
      <c r="E16" s="1">
        <f t="shared" si="0"/>
        <v>0.44008622942335202</v>
      </c>
      <c r="F16" s="1">
        <f t="shared" si="0"/>
        <v>0.49206783130512294</v>
      </c>
    </row>
    <row r="17" spans="1:6" x14ac:dyDescent="0.25">
      <c r="B17" s="1">
        <f t="shared" si="0"/>
        <v>0.11684124756739721</v>
      </c>
      <c r="C17" s="1">
        <f t="shared" si="0"/>
        <v>0.57073014553534962</v>
      </c>
      <c r="D17" s="1">
        <f t="shared" si="0"/>
        <v>0.3483665071458088</v>
      </c>
      <c r="E17" s="1">
        <f t="shared" si="0"/>
        <v>0.56582515211573836</v>
      </c>
      <c r="F17" s="1">
        <f t="shared" si="0"/>
        <v>0.34444748191358604</v>
      </c>
    </row>
    <row r="18" spans="1:6" x14ac:dyDescent="0.25">
      <c r="B18" s="1">
        <f t="shared" si="0"/>
        <v>0.584206237836986</v>
      </c>
      <c r="C18" s="1">
        <f t="shared" si="0"/>
        <v>0.3995111018747447</v>
      </c>
      <c r="D18" s="1">
        <f t="shared" si="0"/>
        <v>0.27869320571664707</v>
      </c>
      <c r="E18" s="1">
        <f t="shared" si="0"/>
        <v>0.44008622942335202</v>
      </c>
      <c r="F18" s="1">
        <f t="shared" si="0"/>
        <v>0.49206783130512294</v>
      </c>
    </row>
    <row r="20" spans="1:6" x14ac:dyDescent="0.25">
      <c r="A20" s="7" t="s">
        <v>18</v>
      </c>
      <c r="B20" s="7">
        <v>0.3</v>
      </c>
      <c r="C20" s="7">
        <v>0.2</v>
      </c>
      <c r="D20" s="7">
        <v>0.2</v>
      </c>
      <c r="E20" s="7">
        <v>0.15</v>
      </c>
      <c r="F20" s="7">
        <v>0.15</v>
      </c>
    </row>
    <row r="21" spans="1:6" x14ac:dyDescent="0.25">
      <c r="B21" s="6" t="s">
        <v>19</v>
      </c>
    </row>
    <row r="22" spans="1:6" x14ac:dyDescent="0.25">
      <c r="B22" s="8">
        <f>B14*B$20</f>
        <v>8.7630935675547902E-2</v>
      </c>
      <c r="C22" s="8">
        <f t="shared" ref="C22:F22" si="1">C14*C$20</f>
        <v>0.11414602910706993</v>
      </c>
      <c r="D22" s="8">
        <f t="shared" si="1"/>
        <v>9.7542622000826473E-2</v>
      </c>
      <c r="E22" s="8">
        <f t="shared" si="1"/>
        <v>6.6012934413502797E-2</v>
      </c>
      <c r="F22" s="8">
        <f t="shared" si="1"/>
        <v>5.9048139756614756E-2</v>
      </c>
    </row>
    <row r="23" spans="1:6" x14ac:dyDescent="0.25">
      <c r="B23" s="8">
        <f t="shared" ref="B23:F26" si="2">B15*B$20</f>
        <v>0.14020949708087665</v>
      </c>
      <c r="C23" s="8">
        <f t="shared" si="2"/>
        <v>7.9902220374948943E-2</v>
      </c>
      <c r="D23" s="8">
        <f t="shared" si="2"/>
        <v>0.13934660285832354</v>
      </c>
      <c r="E23" s="8">
        <f t="shared" si="2"/>
        <v>4.7152096009644859E-2</v>
      </c>
      <c r="F23" s="8">
        <f t="shared" si="2"/>
        <v>7.3810174695768435E-2</v>
      </c>
    </row>
    <row r="24" spans="1:6" x14ac:dyDescent="0.25">
      <c r="A24" t="s">
        <v>20</v>
      </c>
      <c r="B24" s="8">
        <f t="shared" si="2"/>
        <v>0.1752618713510958</v>
      </c>
      <c r="C24" s="8">
        <f t="shared" si="2"/>
        <v>3.4243808732120976E-2</v>
      </c>
      <c r="D24" s="8">
        <f t="shared" si="2"/>
        <v>5.5738641143329416E-2</v>
      </c>
      <c r="E24" s="8">
        <f t="shared" si="2"/>
        <v>6.6012934413502797E-2</v>
      </c>
      <c r="F24" s="8">
        <f t="shared" si="2"/>
        <v>7.3810174695768435E-2</v>
      </c>
    </row>
    <row r="25" spans="1:6" x14ac:dyDescent="0.25">
      <c r="A25" t="s">
        <v>21</v>
      </c>
      <c r="B25" s="8">
        <f t="shared" si="2"/>
        <v>3.5052374270219164E-2</v>
      </c>
      <c r="C25" s="8">
        <f t="shared" si="2"/>
        <v>0.11414602910706993</v>
      </c>
      <c r="D25" s="8">
        <f t="shared" si="2"/>
        <v>6.9673301429161769E-2</v>
      </c>
      <c r="E25" s="8">
        <f t="shared" si="2"/>
        <v>8.4873772817360749E-2</v>
      </c>
      <c r="F25" s="8">
        <f t="shared" si="2"/>
        <v>5.1667122287037903E-2</v>
      </c>
    </row>
    <row r="26" spans="1:6" x14ac:dyDescent="0.25">
      <c r="B26" s="9">
        <f t="shared" si="2"/>
        <v>0.1752618713510958</v>
      </c>
      <c r="C26" s="9">
        <f t="shared" si="2"/>
        <v>7.9902220374948943E-2</v>
      </c>
      <c r="D26" s="9">
        <f t="shared" si="2"/>
        <v>5.5738641143329416E-2</v>
      </c>
      <c r="E26" s="9">
        <f t="shared" si="2"/>
        <v>6.6012934413502797E-2</v>
      </c>
      <c r="F26" s="8">
        <f t="shared" si="2"/>
        <v>7.3810174695768435E-2</v>
      </c>
    </row>
    <row r="27" spans="1:6" x14ac:dyDescent="0.25">
      <c r="B27" s="14" t="s">
        <v>31</v>
      </c>
      <c r="C27" s="13"/>
      <c r="D27" s="14" t="s">
        <v>32</v>
      </c>
      <c r="E27" s="13"/>
    </row>
    <row r="28" spans="1:6" x14ac:dyDescent="0.25">
      <c r="A28" s="4" t="s">
        <v>0</v>
      </c>
      <c r="B28" s="4" t="s">
        <v>27</v>
      </c>
      <c r="C28" s="4" t="s">
        <v>28</v>
      </c>
      <c r="D28" s="4" t="s">
        <v>29</v>
      </c>
      <c r="E28" s="4" t="s">
        <v>30</v>
      </c>
    </row>
    <row r="29" spans="1:6" x14ac:dyDescent="0.25">
      <c r="A29" s="10" t="s">
        <v>22</v>
      </c>
      <c r="B29" s="11">
        <f>B22+C22+D22</f>
        <v>0.29931958678344428</v>
      </c>
      <c r="C29" s="11">
        <f>E22+F22</f>
        <v>0.12506107417011755</v>
      </c>
      <c r="D29" s="11">
        <f>B29-C29</f>
        <v>0.17425851261332673</v>
      </c>
      <c r="E29" s="12">
        <f>RANK(D29,$D$29:$D$33,0)</f>
        <v>2</v>
      </c>
    </row>
    <row r="30" spans="1:6" x14ac:dyDescent="0.25">
      <c r="A30" s="10" t="s">
        <v>23</v>
      </c>
      <c r="B30" s="11">
        <f>B23+C23+D23</f>
        <v>0.35945832031414915</v>
      </c>
      <c r="C30" s="11">
        <f>E23+F23</f>
        <v>0.12096227070541329</v>
      </c>
      <c r="D30" s="11">
        <f t="shared" ref="D30:D33" si="3">B30-C30</f>
        <v>0.23849604960873586</v>
      </c>
      <c r="E30" s="12">
        <f t="shared" ref="E30:E33" si="4">RANK(D30,$D$29:$D$33,0)</f>
        <v>1</v>
      </c>
    </row>
    <row r="31" spans="1:6" x14ac:dyDescent="0.25">
      <c r="A31" s="10" t="s">
        <v>24</v>
      </c>
      <c r="B31" s="11">
        <f>B24+C24+D24</f>
        <v>0.26524432122654623</v>
      </c>
      <c r="C31" s="11">
        <f>E24+F24</f>
        <v>0.13982310910927123</v>
      </c>
      <c r="D31" s="11">
        <f t="shared" si="3"/>
        <v>0.125421212117275</v>
      </c>
      <c r="E31" s="12">
        <f t="shared" si="4"/>
        <v>4</v>
      </c>
    </row>
    <row r="32" spans="1:6" x14ac:dyDescent="0.25">
      <c r="A32" s="10" t="s">
        <v>25</v>
      </c>
      <c r="B32" s="11">
        <f>B25+C25+D25</f>
        <v>0.21887170480645085</v>
      </c>
      <c r="C32" s="11">
        <f>E25+F25</f>
        <v>0.13654089510439865</v>
      </c>
      <c r="D32" s="11">
        <f t="shared" si="3"/>
        <v>8.2330809702052199E-2</v>
      </c>
      <c r="E32" s="12">
        <f t="shared" si="4"/>
        <v>5</v>
      </c>
    </row>
    <row r="33" spans="1:5" x14ac:dyDescent="0.25">
      <c r="A33" s="10" t="s">
        <v>26</v>
      </c>
      <c r="B33" s="11">
        <f>B26+C26+D26</f>
        <v>0.3109027328693742</v>
      </c>
      <c r="C33" s="11">
        <f>E26+F26</f>
        <v>0.13982310910927123</v>
      </c>
      <c r="D33" s="11">
        <f t="shared" si="3"/>
        <v>0.17107962376010297</v>
      </c>
      <c r="E33" s="12">
        <f t="shared" si="4"/>
        <v>3</v>
      </c>
    </row>
    <row r="34" spans="1:5" x14ac:dyDescent="0.25">
      <c r="B34" s="15">
        <f>(IF($B$10="MAX",B22,0))+(IF($C$10="MAX",C22,0))+(IF($D$10="MAX",D22,0))</f>
        <v>0.29931958678344428</v>
      </c>
      <c r="C34" s="6" t="s">
        <v>33</v>
      </c>
    </row>
    <row r="35" spans="1:5" x14ac:dyDescent="0.25">
      <c r="A35" s="4" t="s">
        <v>0</v>
      </c>
      <c r="B35" s="4" t="s">
        <v>27</v>
      </c>
      <c r="C35" s="4" t="s">
        <v>28</v>
      </c>
      <c r="D35" s="4" t="s">
        <v>29</v>
      </c>
      <c r="E35" s="4" t="s">
        <v>30</v>
      </c>
    </row>
    <row r="36" spans="1:5" x14ac:dyDescent="0.25">
      <c r="A36" s="16" t="s">
        <v>22</v>
      </c>
      <c r="B36" s="17">
        <f>(IF($B$10="MAX",B22,0))+(IF($C$10="MAX",C22,0))+(IF($D$10="MAX",D22,0))+(IF($E$10="MAX",E22,0))+(IF($F$10="MAX",F22,0))</f>
        <v>0.29931958678344428</v>
      </c>
      <c r="C36" s="17">
        <f>(IF($B$10="MIN",B22,0))+(IF($C$10="MIN",C22,0))+(IF($D$10="MIN",D22,0))+(IF($E$10="MIN",E22,0))+(IF($F$10="MIN",F22,0))</f>
        <v>0.12506107417011755</v>
      </c>
      <c r="D36" s="17">
        <f>B36-C36</f>
        <v>0.17425851261332673</v>
      </c>
      <c r="E36" s="19">
        <f>RANK(D36,$D$36:$D$40,0)</f>
        <v>2</v>
      </c>
    </row>
    <row r="37" spans="1:5" x14ac:dyDescent="0.25">
      <c r="A37" s="16" t="s">
        <v>23</v>
      </c>
      <c r="B37" s="17">
        <f t="shared" ref="B37:B40" si="5">(IF($B$10="MAX",B23,0))+(IF($C$10="MAX",C23,0))+(IF($D$10="MAX",D23,0))+(IF($E$10="MAX",E23,0))+(IF($F$10="MAX",F23,0))</f>
        <v>0.35945832031414915</v>
      </c>
      <c r="C37" s="17">
        <f t="shared" ref="C37:C40" si="6">(IF($B$10="MIN",B23,0))+(IF($C$10="MIN",C23,0))+(IF($D$10="MIN",D23,0))+(IF($E$10="MIN",E23,0))+(IF($F$10="MIN",F23,0))</f>
        <v>0.12096227070541329</v>
      </c>
      <c r="D37" s="17">
        <f t="shared" ref="D37:D40" si="7">B37-C37</f>
        <v>0.23849604960873586</v>
      </c>
      <c r="E37" s="19">
        <f t="shared" ref="E37:E40" si="8">RANK(D37,$D$36:$D$40,0)</f>
        <v>1</v>
      </c>
    </row>
    <row r="38" spans="1:5" x14ac:dyDescent="0.25">
      <c r="A38" s="16" t="s">
        <v>24</v>
      </c>
      <c r="B38" s="17">
        <f t="shared" si="5"/>
        <v>0.26524432122654623</v>
      </c>
      <c r="C38" s="17">
        <f t="shared" si="6"/>
        <v>0.13982310910927123</v>
      </c>
      <c r="D38" s="17">
        <f t="shared" si="7"/>
        <v>0.125421212117275</v>
      </c>
      <c r="E38" s="17">
        <f t="shared" si="8"/>
        <v>4</v>
      </c>
    </row>
    <row r="39" spans="1:5" x14ac:dyDescent="0.25">
      <c r="A39" s="16" t="s">
        <v>25</v>
      </c>
      <c r="B39" s="17">
        <f t="shared" si="5"/>
        <v>0.21887170480645085</v>
      </c>
      <c r="C39" s="17">
        <f t="shared" si="6"/>
        <v>0.13654089510439865</v>
      </c>
      <c r="D39" s="17">
        <f t="shared" si="7"/>
        <v>8.2330809702052199E-2</v>
      </c>
      <c r="E39" s="17">
        <f t="shared" si="8"/>
        <v>5</v>
      </c>
    </row>
    <row r="40" spans="1:5" x14ac:dyDescent="0.25">
      <c r="A40" s="16" t="s">
        <v>26</v>
      </c>
      <c r="B40" s="17">
        <f t="shared" si="5"/>
        <v>0.3109027328693742</v>
      </c>
      <c r="C40" s="17">
        <f t="shared" si="6"/>
        <v>0.13982310910927123</v>
      </c>
      <c r="D40" s="17">
        <f t="shared" si="7"/>
        <v>0.17107962376010297</v>
      </c>
      <c r="E40" s="17">
        <f t="shared" si="8"/>
        <v>3</v>
      </c>
    </row>
    <row r="41" spans="1:5" x14ac:dyDescent="0.25">
      <c r="A41" s="18" t="s">
        <v>34</v>
      </c>
    </row>
    <row r="42" spans="1:5" x14ac:dyDescent="0.25">
      <c r="A42" s="18" t="s">
        <v>35</v>
      </c>
    </row>
    <row r="44" spans="1:5" x14ac:dyDescent="0.25">
      <c r="A44" s="18" t="s">
        <v>36</v>
      </c>
    </row>
    <row r="45" spans="1:5" x14ac:dyDescent="0.25">
      <c r="A45" s="18" t="s">
        <v>37</v>
      </c>
    </row>
  </sheetData>
  <mergeCells count="2">
    <mergeCell ref="A3:A4"/>
    <mergeCell ref="B3:F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topLeftCell="A7" zoomScale="112" zoomScaleNormal="112" workbookViewId="0">
      <selection activeCell="I12" sqref="I12"/>
    </sheetView>
  </sheetViews>
  <sheetFormatPr defaultRowHeight="15" x14ac:dyDescent="0.25"/>
  <cols>
    <col min="1" max="1" width="11.5703125" bestFit="1" customWidth="1"/>
    <col min="2" max="2" width="9.85546875" customWidth="1"/>
    <col min="3" max="3" width="9.5703125" customWidth="1"/>
    <col min="4" max="4" width="11.140625" customWidth="1"/>
  </cols>
  <sheetData>
    <row r="1" spans="1:8" x14ac:dyDescent="0.25">
      <c r="A1" s="24" t="s">
        <v>0</v>
      </c>
      <c r="B1" s="26" t="s">
        <v>1</v>
      </c>
      <c r="C1" s="26"/>
      <c r="D1" s="26"/>
      <c r="E1" s="26"/>
      <c r="F1" s="26"/>
    </row>
    <row r="2" spans="1:8" ht="15.75" thickBot="1" x14ac:dyDescent="0.3">
      <c r="A2" s="25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8" ht="19.5" thickBot="1" x14ac:dyDescent="0.35">
      <c r="A3" s="20" t="s">
        <v>38</v>
      </c>
      <c r="B3" s="21">
        <v>150</v>
      </c>
      <c r="C3" s="21">
        <v>15</v>
      </c>
      <c r="D3" s="21">
        <v>2</v>
      </c>
      <c r="E3" s="21">
        <v>2</v>
      </c>
      <c r="F3" s="21">
        <v>3</v>
      </c>
      <c r="H3" s="22"/>
    </row>
    <row r="4" spans="1:8" ht="15.75" thickBot="1" x14ac:dyDescent="0.3">
      <c r="A4" s="20" t="s">
        <v>39</v>
      </c>
      <c r="B4" s="21">
        <v>500</v>
      </c>
      <c r="C4" s="21">
        <v>200</v>
      </c>
      <c r="D4" s="21">
        <v>2</v>
      </c>
      <c r="E4" s="21">
        <v>3</v>
      </c>
      <c r="F4" s="21">
        <v>2</v>
      </c>
      <c r="H4" s="23" t="s">
        <v>42</v>
      </c>
    </row>
    <row r="5" spans="1:8" ht="15.75" thickBot="1" x14ac:dyDescent="0.3">
      <c r="A5" s="20" t="s">
        <v>40</v>
      </c>
      <c r="B5" s="21">
        <v>200</v>
      </c>
      <c r="C5" s="21">
        <v>10</v>
      </c>
      <c r="D5" s="21">
        <v>3</v>
      </c>
      <c r="E5" s="21">
        <v>1</v>
      </c>
      <c r="F5" s="21">
        <v>3</v>
      </c>
      <c r="H5" t="s">
        <v>43</v>
      </c>
    </row>
    <row r="6" spans="1:8" ht="15.75" thickBot="1" x14ac:dyDescent="0.3">
      <c r="A6" s="20" t="s">
        <v>41</v>
      </c>
      <c r="B6" s="21">
        <v>350</v>
      </c>
      <c r="C6" s="21">
        <v>100</v>
      </c>
      <c r="D6" s="21">
        <v>3</v>
      </c>
      <c r="E6" s="21">
        <v>1</v>
      </c>
      <c r="F6" s="21">
        <v>2</v>
      </c>
    </row>
    <row r="7" spans="1:8" x14ac:dyDescent="0.25">
      <c r="A7" s="3" t="s">
        <v>12</v>
      </c>
      <c r="B7" s="4" t="s">
        <v>14</v>
      </c>
      <c r="C7" s="4" t="s">
        <v>13</v>
      </c>
      <c r="D7" s="4" t="s">
        <v>13</v>
      </c>
      <c r="E7" s="4" t="s">
        <v>14</v>
      </c>
      <c r="F7" s="4" t="s">
        <v>13</v>
      </c>
    </row>
    <row r="9" spans="1:8" x14ac:dyDescent="0.25">
      <c r="A9" s="2" t="s">
        <v>15</v>
      </c>
      <c r="B9" s="2">
        <f>SQRT((B3^2)+(B4^2)+(B5^2)+(B6^2))</f>
        <v>659.54529791364598</v>
      </c>
      <c r="C9" s="2">
        <f t="shared" ref="C9:F9" si="0">SQRT((C3^2)+(C4^2)+(C5^2)+(C6^2))</f>
        <v>224.33234274174555</v>
      </c>
      <c r="D9" s="2">
        <f t="shared" si="0"/>
        <v>5.0990195135927845</v>
      </c>
      <c r="E9" s="2">
        <f t="shared" si="0"/>
        <v>3.872983346207417</v>
      </c>
      <c r="F9" s="2">
        <f t="shared" si="0"/>
        <v>5.0990195135927845</v>
      </c>
    </row>
    <row r="11" spans="1:8" x14ac:dyDescent="0.25">
      <c r="B11" s="27">
        <f>B3/B$9</f>
        <v>0.22742941307367101</v>
      </c>
      <c r="C11" s="27">
        <f t="shared" ref="C11:F11" si="1">C3/C$9</f>
        <v>6.686507980379898E-2</v>
      </c>
      <c r="D11" s="27">
        <f t="shared" si="1"/>
        <v>0.39223227027636809</v>
      </c>
      <c r="E11" s="27">
        <f t="shared" si="1"/>
        <v>0.5163977794943222</v>
      </c>
      <c r="F11" s="27">
        <f t="shared" si="1"/>
        <v>0.58834840541455213</v>
      </c>
    </row>
    <row r="12" spans="1:8" x14ac:dyDescent="0.25">
      <c r="B12" s="27">
        <f t="shared" ref="B12:F12" si="2">B4/B$9</f>
        <v>0.75809804357890342</v>
      </c>
      <c r="C12" s="27">
        <f t="shared" si="2"/>
        <v>0.89153439738398632</v>
      </c>
      <c r="D12" s="27">
        <f t="shared" si="2"/>
        <v>0.39223227027636809</v>
      </c>
      <c r="E12" s="27">
        <f t="shared" si="2"/>
        <v>0.7745966692414834</v>
      </c>
      <c r="F12" s="27">
        <f t="shared" si="2"/>
        <v>0.39223227027636809</v>
      </c>
    </row>
    <row r="13" spans="1:8" x14ac:dyDescent="0.25">
      <c r="B13" s="27">
        <f t="shared" ref="B13:F13" si="3">B5/B$9</f>
        <v>0.30323921743156135</v>
      </c>
      <c r="C13" s="27">
        <f t="shared" si="3"/>
        <v>4.4576719869199317E-2</v>
      </c>
      <c r="D13" s="27">
        <f t="shared" si="3"/>
        <v>0.58834840541455213</v>
      </c>
      <c r="E13" s="27">
        <f t="shared" si="3"/>
        <v>0.2581988897471611</v>
      </c>
      <c r="F13" s="27">
        <f t="shared" si="3"/>
        <v>0.58834840541455213</v>
      </c>
    </row>
    <row r="14" spans="1:8" x14ac:dyDescent="0.25">
      <c r="B14" s="27">
        <f t="shared" ref="B14:F14" si="4">B6/B$9</f>
        <v>0.53066863050523239</v>
      </c>
      <c r="C14" s="27">
        <f t="shared" si="4"/>
        <v>0.44576719869199316</v>
      </c>
      <c r="D14" s="27">
        <f t="shared" si="4"/>
        <v>0.58834840541455213</v>
      </c>
      <c r="E14" s="27">
        <f t="shared" si="4"/>
        <v>0.2581988897471611</v>
      </c>
      <c r="F14" s="27">
        <f t="shared" si="4"/>
        <v>0.39223227027636809</v>
      </c>
    </row>
    <row r="16" spans="1:8" x14ac:dyDescent="0.25">
      <c r="A16" s="7" t="s">
        <v>18</v>
      </c>
      <c r="B16" s="7">
        <v>0.25</v>
      </c>
      <c r="C16" s="7">
        <v>0.15</v>
      </c>
      <c r="D16" s="7">
        <v>0.3</v>
      </c>
      <c r="E16" s="7">
        <v>0.25</v>
      </c>
      <c r="F16" s="7">
        <v>0.05</v>
      </c>
    </row>
    <row r="18" spans="1:6" x14ac:dyDescent="0.25">
      <c r="B18" s="8">
        <f>B11*B$16</f>
        <v>5.6857353268417753E-2</v>
      </c>
      <c r="C18" s="8">
        <f t="shared" ref="C18:E18" si="5">C11*C$16</f>
        <v>1.0029761970569847E-2</v>
      </c>
      <c r="D18" s="8">
        <f t="shared" si="5"/>
        <v>0.11766968108291043</v>
      </c>
      <c r="E18" s="8">
        <f t="shared" si="5"/>
        <v>0.12909944487358055</v>
      </c>
      <c r="F18" s="8">
        <f>F11*F$16</f>
        <v>2.9417420270727607E-2</v>
      </c>
    </row>
    <row r="19" spans="1:6" x14ac:dyDescent="0.25">
      <c r="A19" t="s">
        <v>20</v>
      </c>
      <c r="B19" s="8">
        <f t="shared" ref="B19:F21" si="6">B12*B$16</f>
        <v>0.18952451089472586</v>
      </c>
      <c r="C19" s="8">
        <f t="shared" si="6"/>
        <v>0.13373015960759793</v>
      </c>
      <c r="D19" s="8">
        <f t="shared" si="6"/>
        <v>0.11766968108291043</v>
      </c>
      <c r="E19" s="8">
        <f t="shared" si="6"/>
        <v>0.19364916731037085</v>
      </c>
      <c r="F19" s="8">
        <f t="shared" si="6"/>
        <v>1.9611613513818404E-2</v>
      </c>
    </row>
    <row r="20" spans="1:6" x14ac:dyDescent="0.25">
      <c r="A20" t="s">
        <v>21</v>
      </c>
      <c r="B20" s="8">
        <f t="shared" si="6"/>
        <v>7.5809804357890337E-2</v>
      </c>
      <c r="C20" s="8">
        <f t="shared" si="6"/>
        <v>6.6865079803798974E-3</v>
      </c>
      <c r="D20" s="8">
        <f t="shared" si="6"/>
        <v>0.17650452162436564</v>
      </c>
      <c r="E20" s="8">
        <f t="shared" si="6"/>
        <v>6.4549722436790274E-2</v>
      </c>
      <c r="F20" s="8">
        <f t="shared" si="6"/>
        <v>2.9417420270727607E-2</v>
      </c>
    </row>
    <row r="21" spans="1:6" x14ac:dyDescent="0.25">
      <c r="B21" s="8">
        <f t="shared" si="6"/>
        <v>0.1326671576263081</v>
      </c>
      <c r="C21" s="8">
        <f t="shared" si="6"/>
        <v>6.6865079803798966E-2</v>
      </c>
      <c r="D21" s="8">
        <f t="shared" si="6"/>
        <v>0.17650452162436564</v>
      </c>
      <c r="E21" s="8">
        <f t="shared" si="6"/>
        <v>6.4549722436790274E-2</v>
      </c>
      <c r="F21" s="8">
        <f t="shared" si="6"/>
        <v>1.9611613513818404E-2</v>
      </c>
    </row>
    <row r="23" spans="1:6" x14ac:dyDescent="0.25">
      <c r="A23" s="4" t="s">
        <v>0</v>
      </c>
      <c r="B23" s="4" t="s">
        <v>27</v>
      </c>
      <c r="C23" s="4" t="s">
        <v>28</v>
      </c>
      <c r="D23" s="4" t="s">
        <v>29</v>
      </c>
      <c r="E23" s="4" t="s">
        <v>30</v>
      </c>
    </row>
    <row r="24" spans="1:6" x14ac:dyDescent="0.25">
      <c r="A24" s="10" t="s">
        <v>22</v>
      </c>
      <c r="B24" s="11">
        <f>C18+D18+F18</f>
        <v>0.15711686332420788</v>
      </c>
      <c r="C24" s="11">
        <f>B18+E18</f>
        <v>0.18595679814199831</v>
      </c>
      <c r="D24" s="11">
        <f>B24-C24</f>
        <v>-2.883993481779043E-2</v>
      </c>
      <c r="E24" s="12">
        <f>RANK(D24,$D$24:$D$27,0)</f>
        <v>3</v>
      </c>
    </row>
    <row r="25" spans="1:6" x14ac:dyDescent="0.25">
      <c r="A25" s="10" t="s">
        <v>23</v>
      </c>
      <c r="B25" s="11">
        <f t="shared" ref="B25:B27" si="7">C19+D19+F19</f>
        <v>0.27101145420432676</v>
      </c>
      <c r="C25" s="11">
        <f t="shared" ref="C25:C27" si="8">B19+E19</f>
        <v>0.38317367820509673</v>
      </c>
      <c r="D25" s="11">
        <f t="shared" ref="D25:D27" si="9">B25-C25</f>
        <v>-0.11216222400076997</v>
      </c>
      <c r="E25" s="12">
        <f t="shared" ref="E25:E27" si="10">RANK(D25,$D$24:$D$27,0)</f>
        <v>4</v>
      </c>
    </row>
    <row r="26" spans="1:6" x14ac:dyDescent="0.25">
      <c r="A26" s="10" t="s">
        <v>24</v>
      </c>
      <c r="B26" s="11">
        <f t="shared" si="7"/>
        <v>0.21260844987547314</v>
      </c>
      <c r="C26" s="11">
        <f t="shared" si="8"/>
        <v>0.14035952679468061</v>
      </c>
      <c r="D26" s="11">
        <f t="shared" si="9"/>
        <v>7.2248923080792532E-2</v>
      </c>
      <c r="E26" s="12">
        <f t="shared" si="10"/>
        <v>1</v>
      </c>
    </row>
    <row r="27" spans="1:6" x14ac:dyDescent="0.25">
      <c r="A27" s="10" t="s">
        <v>25</v>
      </c>
      <c r="B27" s="11">
        <f t="shared" si="7"/>
        <v>0.26298121494198301</v>
      </c>
      <c r="C27" s="11">
        <f t="shared" si="8"/>
        <v>0.19721688006309837</v>
      </c>
      <c r="D27" s="11">
        <f t="shared" si="9"/>
        <v>6.5764334878884639E-2</v>
      </c>
      <c r="E27" s="12">
        <f t="shared" si="10"/>
        <v>2</v>
      </c>
    </row>
    <row r="30" spans="1:6" x14ac:dyDescent="0.25">
      <c r="A30" s="4" t="s">
        <v>0</v>
      </c>
      <c r="B30" s="4" t="s">
        <v>27</v>
      </c>
      <c r="C30" s="4" t="s">
        <v>28</v>
      </c>
      <c r="D30" s="4" t="s">
        <v>29</v>
      </c>
      <c r="E30" s="4" t="s">
        <v>30</v>
      </c>
    </row>
    <row r="31" spans="1:6" x14ac:dyDescent="0.25">
      <c r="A31" s="16" t="s">
        <v>22</v>
      </c>
      <c r="B31" s="17">
        <f>(IF($B$7="MAX",B18,0))+(IF($C$7="MAX",C18,0))+(IF($D$7="MAX",D18,0))+(IF($E$7="MAX",E18,0))+(IF($F$7="MAX",F18,0))</f>
        <v>0.15711686332420788</v>
      </c>
      <c r="C31" s="17">
        <f>(IF($B$7="MIN",B18,0))+(IF($C$7="MIN",C18,0))+(IF($D$7="MIN",D18,0))+(IF($E$7="MIN",E18,0))+(IF($F$7="MIN",F18,0))</f>
        <v>0.18595679814199831</v>
      </c>
      <c r="D31" s="17">
        <f>B31-C31</f>
        <v>-2.883993481779043E-2</v>
      </c>
      <c r="E31" s="19">
        <f>RANK(D31,$D$31:$D$35,0)</f>
        <v>3</v>
      </c>
    </row>
    <row r="32" spans="1:6" x14ac:dyDescent="0.25">
      <c r="A32" s="16" t="s">
        <v>23</v>
      </c>
      <c r="B32" s="17">
        <f t="shared" ref="B32:B34" si="11">(IF($B$7="MAX",B19,0))+(IF($C$7="MAX",C19,0))+(IF($D$7="MAX",D19,0))+(IF($E$7="MAX",E19,0))+(IF($F$7="MAX",F19,0))</f>
        <v>0.27101145420432676</v>
      </c>
      <c r="C32" s="17">
        <f t="shared" ref="C32:C34" si="12">(IF($B$7="MIN",B19,0))+(IF($C$7="MIN",C19,0))+(IF($D$7="MIN",D19,0))+(IF($E$7="MIN",E19,0))+(IF($F$7="MIN",F19,0))</f>
        <v>0.38317367820509673</v>
      </c>
      <c r="D32" s="17">
        <f t="shared" ref="D32:D34" si="13">B32-C32</f>
        <v>-0.11216222400076997</v>
      </c>
      <c r="E32" s="19">
        <f t="shared" ref="E32:E34" si="14">RANK(D32,$D$31:$D$35,0)</f>
        <v>4</v>
      </c>
    </row>
    <row r="33" spans="1:5" x14ac:dyDescent="0.25">
      <c r="A33" s="16" t="s">
        <v>24</v>
      </c>
      <c r="B33" s="17">
        <f t="shared" si="11"/>
        <v>0.21260844987547314</v>
      </c>
      <c r="C33" s="17">
        <f t="shared" si="12"/>
        <v>0.14035952679468061</v>
      </c>
      <c r="D33" s="17">
        <f t="shared" si="13"/>
        <v>7.2248923080792532E-2</v>
      </c>
      <c r="E33" s="19">
        <f t="shared" si="14"/>
        <v>1</v>
      </c>
    </row>
    <row r="34" spans="1:5" x14ac:dyDescent="0.25">
      <c r="A34" s="16" t="s">
        <v>25</v>
      </c>
      <c r="B34" s="17">
        <f t="shared" si="11"/>
        <v>0.26298121494198301</v>
      </c>
      <c r="C34" s="17">
        <f t="shared" si="12"/>
        <v>0.19721688006309837</v>
      </c>
      <c r="D34" s="17">
        <f t="shared" si="13"/>
        <v>6.5764334878884639E-2</v>
      </c>
      <c r="E34" s="19">
        <f t="shared" si="14"/>
        <v>2</v>
      </c>
    </row>
    <row r="35" spans="1:5" x14ac:dyDescent="0.25">
      <c r="A35" s="16"/>
      <c r="B35" s="17"/>
      <c r="C35" s="17"/>
      <c r="D35" s="17"/>
      <c r="E35" s="17"/>
    </row>
  </sheetData>
  <mergeCells count="2">
    <mergeCell ref="A1:A2"/>
    <mergeCell ref="B1:F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MOORA-A</vt:lpstr>
      <vt:lpstr>MOORA-B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E2-PC</dc:creator>
  <cp:lastModifiedBy>SSD</cp:lastModifiedBy>
  <dcterms:created xsi:type="dcterms:W3CDTF">2018-11-05T05:44:34Z</dcterms:created>
  <dcterms:modified xsi:type="dcterms:W3CDTF">2025-05-19T08:21:51Z</dcterms:modified>
</cp:coreProperties>
</file>