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SSD\Downloads\"/>
    </mc:Choice>
  </mc:AlternateContent>
  <xr:revisionPtr revIDLastSave="0" documentId="13_ncr:1_{08A3844F-BF07-4EF7-B219-8D368B10C331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LATIHAN TOPSIS-B" sheetId="1" r:id="rId1"/>
    <sheet name="TOPSIS-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6" roundtripDataChecksum="em2xBgbOS59kB33jhvRC3flrqkWB6n1f9nV6o79wspA="/>
    </ext>
  </extLst>
</workbook>
</file>

<file path=xl/calcChain.xml><?xml version="1.0" encoding="utf-8"?>
<calcChain xmlns="http://schemas.openxmlformats.org/spreadsheetml/2006/main">
  <c r="E15" i="2" l="1"/>
  <c r="E20" i="2" s="1"/>
  <c r="C15" i="2"/>
  <c r="C20" i="2" s="1"/>
  <c r="E13" i="2"/>
  <c r="E18" i="2" s="1"/>
  <c r="C13" i="2"/>
  <c r="C18" i="2" s="1"/>
  <c r="F12" i="2"/>
  <c r="F15" i="2" s="1"/>
  <c r="F20" i="2" s="1"/>
  <c r="E12" i="2"/>
  <c r="E14" i="2" s="1"/>
  <c r="E19" i="2" s="1"/>
  <c r="D12" i="2"/>
  <c r="D15" i="2" s="1"/>
  <c r="D20" i="2" s="1"/>
  <c r="C12" i="2"/>
  <c r="C14" i="2" s="1"/>
  <c r="C19" i="2" s="1"/>
  <c r="B12" i="2"/>
  <c r="B15" i="2" s="1"/>
  <c r="B20" i="2" s="1"/>
  <c r="E18" i="1"/>
  <c r="E23" i="1" s="1"/>
  <c r="F17" i="1"/>
  <c r="F22" i="1" s="1"/>
  <c r="D17" i="1"/>
  <c r="D22" i="1" s="1"/>
  <c r="B17" i="1"/>
  <c r="B22" i="1" s="1"/>
  <c r="C16" i="1"/>
  <c r="C21" i="1" s="1"/>
  <c r="F15" i="1"/>
  <c r="F20" i="1" s="1"/>
  <c r="D15" i="1"/>
  <c r="D20" i="1" s="1"/>
  <c r="B15" i="1"/>
  <c r="B20" i="1" s="1"/>
  <c r="F14" i="1"/>
  <c r="F18" i="1" s="1"/>
  <c r="F23" i="1" s="1"/>
  <c r="E14" i="1"/>
  <c r="D14" i="1"/>
  <c r="D18" i="1" s="1"/>
  <c r="D23" i="1" s="1"/>
  <c r="C14" i="1"/>
  <c r="B14" i="1"/>
  <c r="B18" i="1" s="1"/>
  <c r="B23" i="1" s="1"/>
  <c r="D25" i="1" l="1"/>
  <c r="B25" i="1"/>
  <c r="F25" i="1"/>
  <c r="C24" i="2"/>
  <c r="C22" i="2"/>
  <c r="C17" i="1"/>
  <c r="C22" i="1" s="1"/>
  <c r="C15" i="1"/>
  <c r="C20" i="1" s="1"/>
  <c r="E17" i="1"/>
  <c r="E22" i="1" s="1"/>
  <c r="E15" i="1"/>
  <c r="E20" i="1" s="1"/>
  <c r="E16" i="1"/>
  <c r="E21" i="1" s="1"/>
  <c r="C18" i="1"/>
  <c r="C23" i="1" s="1"/>
  <c r="E24" i="2"/>
  <c r="E22" i="2"/>
  <c r="B14" i="2"/>
  <c r="B19" i="2" s="1"/>
  <c r="D14" i="2"/>
  <c r="D19" i="2" s="1"/>
  <c r="F14" i="2"/>
  <c r="F19" i="2" s="1"/>
  <c r="B16" i="1"/>
  <c r="B21" i="1" s="1"/>
  <c r="B27" i="1" s="1"/>
  <c r="D16" i="1"/>
  <c r="D21" i="1" s="1"/>
  <c r="D27" i="1" s="1"/>
  <c r="F16" i="1"/>
  <c r="F21" i="1" s="1"/>
  <c r="F27" i="1" s="1"/>
  <c r="B13" i="2"/>
  <c r="B18" i="2" s="1"/>
  <c r="D13" i="2"/>
  <c r="D18" i="2" s="1"/>
  <c r="F13" i="2"/>
  <c r="F18" i="2" s="1"/>
  <c r="F24" i="2" l="1"/>
  <c r="F22" i="2"/>
  <c r="B22" i="2"/>
  <c r="B24" i="2"/>
  <c r="E25" i="1"/>
  <c r="E27" i="1"/>
  <c r="C25" i="1"/>
  <c r="C27" i="1"/>
  <c r="E33" i="1" s="1"/>
  <c r="C39" i="1" s="1"/>
  <c r="C33" i="1"/>
  <c r="C32" i="1"/>
  <c r="C31" i="1"/>
  <c r="C30" i="1"/>
  <c r="D22" i="2"/>
  <c r="D24" i="2"/>
  <c r="E29" i="2" s="1"/>
  <c r="C30" i="2" l="1"/>
  <c r="C29" i="2"/>
  <c r="C34" i="2" s="1"/>
  <c r="D34" i="2" s="1"/>
  <c r="C28" i="2"/>
  <c r="E30" i="1"/>
  <c r="C36" i="1" s="1"/>
  <c r="E32" i="1"/>
  <c r="C38" i="1" s="1"/>
  <c r="E30" i="2"/>
  <c r="C35" i="2" s="1"/>
  <c r="E28" i="2"/>
  <c r="C33" i="2" s="1"/>
  <c r="E31" i="1"/>
  <c r="C37" i="1" s="1"/>
  <c r="D37" i="1" s="1"/>
  <c r="D36" i="1" l="1"/>
  <c r="D39" i="1"/>
  <c r="D35" i="2"/>
  <c r="D33" i="2"/>
  <c r="D38" i="1"/>
</calcChain>
</file>

<file path=xl/sharedStrings.xml><?xml version="1.0" encoding="utf-8"?>
<sst xmlns="http://schemas.openxmlformats.org/spreadsheetml/2006/main" count="87" uniqueCount="48">
  <si>
    <t>ALTERNATIF</t>
  </si>
  <si>
    <t>KRITERIA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</si>
  <si>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</si>
  <si>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</si>
  <si>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</si>
  <si>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</si>
  <si>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</si>
  <si>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</si>
  <si>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</si>
  <si>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</si>
  <si>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</si>
  <si>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</si>
  <si>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COST</t>
  </si>
  <si>
    <t>BENEFIT</t>
  </si>
  <si>
    <t>BOBOT</t>
  </si>
  <si>
    <t>MEMBUAT MATRIK TERNORMALISASI ('R)</t>
  </si>
  <si>
    <t>PEMBAGI</t>
  </si>
  <si>
    <t>R</t>
  </si>
  <si>
    <t>MEMBUAT MATRIK TERNORMALISASI TERBOBOT (Y)</t>
  </si>
  <si>
    <t>Y</t>
  </si>
  <si>
    <t>SOLUSI IDEAL POSITIF</t>
  </si>
  <si>
    <t>A+</t>
  </si>
  <si>
    <t>SOLUSI IDEAL NEGATIF</t>
  </si>
  <si>
    <t>A-</t>
  </si>
  <si>
    <t>JARAK ANTARA NILAI TERBOBOT THP SOLUSI IDEAL POSITIF DAN NEGATIF</t>
  </si>
  <si>
    <t>D1+</t>
  </si>
  <si>
    <t>D1-</t>
  </si>
  <si>
    <t>D2+</t>
  </si>
  <si>
    <t>D2-</t>
  </si>
  <si>
    <t>D3+</t>
  </si>
  <si>
    <t>D3-</t>
  </si>
  <si>
    <t>D4+</t>
  </si>
  <si>
    <t>D4-</t>
  </si>
  <si>
    <t>NILAI PREFERENSI</t>
  </si>
  <si>
    <t>V1</t>
  </si>
  <si>
    <t>V2</t>
  </si>
  <si>
    <t>V3</t>
  </si>
  <si>
    <t>V4</t>
  </si>
  <si>
    <t>METODE TOPSIS-A ( Lihat Contoh Soal Materi Topsis A</t>
  </si>
  <si>
    <t>=SQRT((B5^2)+(B6^2)+(B7^2))</t>
  </si>
  <si>
    <t>=B5/B$12</t>
  </si>
  <si>
    <t>=IF(B$8="BENEFIT",MAX(B$17:B$19),MIN(B$17:B$19))</t>
  </si>
  <si>
    <t>=IF(B$8="COST",MAX(B$17:B$19),MIN(B$17:B$19))</t>
  </si>
  <si>
    <t>=SQRT(((B$21-B17)^2)+((C$21-C17)^2)+((D$21-D17)^2)+((E$21-E17)^2)+((F$21-F17)^2))</t>
  </si>
  <si>
    <t>=SQRT(((B17-B$23)^2)+((C17-C$23)^2)+((D17-D$23)^2)+((E17-E$23)^2)+((F17-F$23)^2))</t>
  </si>
  <si>
    <t>=E27/(E27+C27)</t>
  </si>
  <si>
    <t>=RANK(C32,$C$32:$C$34,0)</t>
  </si>
  <si>
    <t>METODE TOPSIS-B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</si>
</sst>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9"/>
      <color theme="1"/>
      <name val="Calibri"/>
    </font>
    <font>
      <b/>
      <sz val="12"/>
      <color theme="1"/>
      <name val="Calibri"/>
    </font>
    <font>
      <b/>
      <sz val="14"/>
      <color rgb="FFFF0000"/>
      <name val="Calibri"/>
    </font>
    <font>
      <b/>
      <sz val="11"/>
      <color rgb="FFFF0000"/>
      <name val="Calibri"/>
    </font>
    <font>
      <b/>
      <sz val="9"/>
      <color rgb="FFFF0000"/>
      <name val="Calibri"/>
    </font>
    <font>
      <b/>
      <sz val="1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/>
    <xf numFmtId="0" fontId="4" fillId="5" borderId="6" xfId="0" applyFont="1" applyFill="1" applyBorder="1"/>
    <xf numFmtId="0" fontId="2" fillId="0" borderId="6" xfId="0" applyFont="1" applyBorder="1" applyAlignment="1">
      <alignment horizontal="right" vertical="center"/>
    </xf>
    <xf numFmtId="0" fontId="4" fillId="6" borderId="6" xfId="0" applyFont="1" applyFill="1" applyBorder="1"/>
    <xf numFmtId="0" fontId="2" fillId="0" borderId="0" xfId="0" applyFont="1" applyAlignment="1">
      <alignment horizontal="right"/>
    </xf>
    <xf numFmtId="0" fontId="6" fillId="0" borderId="0" xfId="0" applyFont="1"/>
    <xf numFmtId="0" fontId="4" fillId="7" borderId="6" xfId="0" applyFont="1" applyFill="1" applyBorder="1"/>
    <xf numFmtId="0" fontId="4" fillId="3" borderId="6" xfId="0" applyFont="1" applyFill="1" applyBorder="1"/>
    <xf numFmtId="0" fontId="7" fillId="0" borderId="0" xfId="0" applyFont="1"/>
    <xf numFmtId="0" fontId="2" fillId="8" borderId="8" xfId="0" applyFont="1" applyFill="1" applyBorder="1"/>
    <xf numFmtId="164" fontId="4" fillId="3" borderId="6" xfId="0" applyNumberFormat="1" applyFont="1" applyFill="1" applyBorder="1"/>
    <xf numFmtId="0" fontId="8" fillId="0" borderId="0" xfId="0" quotePrefix="1" applyFont="1"/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/>
    <xf numFmtId="0" fontId="8" fillId="0" borderId="0" xfId="0" quotePrefix="1" applyFont="1" applyAlignment="1">
      <alignment vertical="center"/>
    </xf>
    <xf numFmtId="0" fontId="4" fillId="5" borderId="9" xfId="0" applyFont="1" applyFill="1" applyBorder="1"/>
    <xf numFmtId="0" fontId="4" fillId="5" borderId="8" xfId="0" applyFont="1" applyFill="1" applyBorder="1"/>
    <xf numFmtId="0" fontId="4" fillId="5" borderId="10" xfId="0" applyFont="1" applyFill="1" applyBorder="1"/>
    <xf numFmtId="0" fontId="2" fillId="0" borderId="0" xfId="0" applyFont="1" applyAlignment="1">
      <alignment horizontal="right" vertical="center"/>
    </xf>
    <xf numFmtId="0" fontId="4" fillId="6" borderId="9" xfId="0" applyFont="1" applyFill="1" applyBorder="1"/>
    <xf numFmtId="0" fontId="4" fillId="6" borderId="8" xfId="0" applyFont="1" applyFill="1" applyBorder="1"/>
    <xf numFmtId="0" fontId="4" fillId="6" borderId="10" xfId="0" applyFont="1" applyFill="1" applyBorder="1"/>
    <xf numFmtId="0" fontId="9" fillId="0" borderId="0" xfId="0" quotePrefix="1" applyFont="1"/>
    <xf numFmtId="0" fontId="4" fillId="7" borderId="8" xfId="0" applyFont="1" applyFill="1" applyBorder="1"/>
    <xf numFmtId="0" fontId="4" fillId="3" borderId="8" xfId="0" applyFont="1" applyFill="1" applyBorder="1"/>
    <xf numFmtId="0" fontId="10" fillId="0" borderId="0" xfId="0" quotePrefix="1" applyFont="1"/>
    <xf numFmtId="0" fontId="11" fillId="0" borderId="0" xfId="0" quotePrefix="1" applyFont="1"/>
    <xf numFmtId="0" fontId="9" fillId="8" borderId="8" xfId="0" quotePrefix="1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H14" sqref="H14"/>
    </sheetView>
  </sheetViews>
  <sheetFormatPr defaultColWidth="14.42578125" defaultRowHeight="15" customHeight="1"/>
  <cols>
    <col min="1" max="1" width="15.5703125" customWidth="1"/>
    <col min="2" max="26" width="8.7109375" customWidth="1"/>
  </cols>
  <sheetData>
    <row r="1" spans="1:6" ht="13.5" customHeight="1">
      <c r="A1" s="1" t="s">
        <v>47</v>
      </c>
    </row>
    <row r="2" spans="1:6" ht="14.25" customHeight="1">
      <c r="A2" s="2"/>
      <c r="D2" s="2"/>
    </row>
    <row r="3" spans="1:6" ht="14.25" customHeight="1">
      <c r="A3" s="41" t="s">
        <v>0</v>
      </c>
      <c r="B3" s="43" t="s">
        <v>1</v>
      </c>
      <c r="C3" s="44"/>
      <c r="D3" s="44"/>
      <c r="E3" s="44"/>
      <c r="F3" s="45"/>
    </row>
    <row r="4" spans="1:6" ht="14.25" customHeight="1">
      <c r="A4" s="42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4.25" customHeight="1">
      <c r="A5" s="4" t="s">
        <v>7</v>
      </c>
      <c r="B5" s="4">
        <v>420</v>
      </c>
      <c r="C5" s="4">
        <v>75</v>
      </c>
      <c r="D5" s="4">
        <v>3</v>
      </c>
      <c r="E5" s="4">
        <v>1</v>
      </c>
      <c r="F5" s="5">
        <v>3</v>
      </c>
    </row>
    <row r="6" spans="1:6" ht="14.25" customHeight="1">
      <c r="A6" s="4" t="s">
        <v>8</v>
      </c>
      <c r="B6" s="4">
        <v>580</v>
      </c>
      <c r="C6" s="4">
        <v>220</v>
      </c>
      <c r="D6" s="4">
        <v>2</v>
      </c>
      <c r="E6" s="4">
        <v>3</v>
      </c>
      <c r="F6" s="5">
        <v>2</v>
      </c>
    </row>
    <row r="7" spans="1:6" ht="14.25" customHeight="1">
      <c r="A7" s="4" t="s">
        <v>9</v>
      </c>
      <c r="B7" s="4">
        <v>350</v>
      </c>
      <c r="C7" s="4">
        <v>80</v>
      </c>
      <c r="D7" s="4">
        <v>4</v>
      </c>
      <c r="E7" s="4">
        <v>2</v>
      </c>
      <c r="F7" s="5">
        <v>1</v>
      </c>
    </row>
    <row r="8" spans="1:6" ht="14.25" customHeight="1">
      <c r="A8" s="4" t="s">
        <v>10</v>
      </c>
      <c r="B8" s="4">
        <v>410</v>
      </c>
      <c r="C8" s="4">
        <v>170</v>
      </c>
      <c r="D8" s="4">
        <v>3</v>
      </c>
      <c r="E8" s="4">
        <v>4</v>
      </c>
      <c r="F8" s="5">
        <v>2</v>
      </c>
    </row>
    <row r="9" spans="1:6" ht="14.25" customHeight="1">
      <c r="A9" s="4" t="s">
        <v>11</v>
      </c>
      <c r="B9" s="4"/>
      <c r="C9" s="4"/>
      <c r="D9" s="4"/>
      <c r="E9" s="4"/>
      <c r="F9" s="5"/>
    </row>
    <row r="10" spans="1:6" ht="14.25" customHeight="1">
      <c r="A10" s="6"/>
      <c r="B10" s="7" t="s">
        <v>12</v>
      </c>
      <c r="C10" s="7" t="s">
        <v>13</v>
      </c>
      <c r="D10" s="7" t="s">
        <v>13</v>
      </c>
      <c r="E10" s="7" t="s">
        <v>12</v>
      </c>
      <c r="F10" s="7" t="s">
        <v>13</v>
      </c>
    </row>
    <row r="11" spans="1:6" ht="14.25" customHeight="1">
      <c r="A11" s="8" t="s">
        <v>14</v>
      </c>
      <c r="B11" s="9">
        <v>0.2</v>
      </c>
      <c r="C11" s="9">
        <v>0.15</v>
      </c>
      <c r="D11" s="9">
        <v>0.3</v>
      </c>
      <c r="E11" s="9">
        <v>0.25</v>
      </c>
      <c r="F11" s="9">
        <v>0.1</v>
      </c>
    </row>
    <row r="12" spans="1:6" ht="14.25" customHeight="1"/>
    <row r="13" spans="1:6" ht="14.25" customHeight="1">
      <c r="A13" s="10" t="s">
        <v>15</v>
      </c>
      <c r="B13" s="11"/>
    </row>
    <row r="14" spans="1:6" ht="14.25" customHeight="1">
      <c r="A14" s="12" t="s">
        <v>16</v>
      </c>
      <c r="B14" s="13">
        <f t="shared" ref="B14:F14" si="0">SQRT((B5^2)+(B6^2)+(B7^2)+(B8^2))</f>
        <v>896.32583361186232</v>
      </c>
      <c r="C14" s="13">
        <f t="shared" si="0"/>
        <v>298.87288267756912</v>
      </c>
      <c r="D14" s="13">
        <f t="shared" si="0"/>
        <v>6.164414002968976</v>
      </c>
      <c r="E14" s="13">
        <f t="shared" si="0"/>
        <v>5.4772255750516612</v>
      </c>
      <c r="F14" s="13">
        <f t="shared" si="0"/>
        <v>4.2426406871192848</v>
      </c>
    </row>
    <row r="15" spans="1:6" ht="14.25" customHeight="1">
      <c r="A15" s="4"/>
      <c r="B15" s="14">
        <f t="shared" ref="B15:F15" si="1">B5/B$14</f>
        <v>0.46857959934899457</v>
      </c>
      <c r="C15" s="14">
        <f t="shared" si="1"/>
        <v>0.25094280661424778</v>
      </c>
      <c r="D15" s="14">
        <f t="shared" si="1"/>
        <v>0.48666426339228763</v>
      </c>
      <c r="E15" s="14">
        <f t="shared" si="1"/>
        <v>0.18257418583505536</v>
      </c>
      <c r="F15" s="14">
        <f t="shared" si="1"/>
        <v>0.70710678118654757</v>
      </c>
    </row>
    <row r="16" spans="1:6" ht="14.25" customHeight="1">
      <c r="A16" s="4"/>
      <c r="B16" s="14">
        <f t="shared" ref="B16:F16" si="2">B6/B$14</f>
        <v>0.64708611338670674</v>
      </c>
      <c r="C16" s="14">
        <f t="shared" si="2"/>
        <v>0.73609889940179352</v>
      </c>
      <c r="D16" s="14">
        <f t="shared" si="2"/>
        <v>0.32444284226152509</v>
      </c>
      <c r="E16" s="14">
        <f t="shared" si="2"/>
        <v>0.54772255750516607</v>
      </c>
      <c r="F16" s="14">
        <f t="shared" si="2"/>
        <v>0.47140452079103173</v>
      </c>
    </row>
    <row r="17" spans="1:6" ht="14.25" customHeight="1">
      <c r="A17" s="15" t="s">
        <v>17</v>
      </c>
      <c r="B17" s="14">
        <f t="shared" ref="B17:F17" si="3">B7/B$14</f>
        <v>0.39048299945749548</v>
      </c>
      <c r="C17" s="14">
        <f t="shared" si="3"/>
        <v>0.26767232705519767</v>
      </c>
      <c r="D17" s="14">
        <f t="shared" si="3"/>
        <v>0.64888568452305018</v>
      </c>
      <c r="E17" s="14">
        <f t="shared" si="3"/>
        <v>0.36514837167011072</v>
      </c>
      <c r="F17" s="14">
        <f t="shared" si="3"/>
        <v>0.23570226039551587</v>
      </c>
    </row>
    <row r="18" spans="1:6" ht="14.25" customHeight="1">
      <c r="A18" s="4"/>
      <c r="B18" s="14">
        <f t="shared" ref="B18:F18" si="4">B8/B$14</f>
        <v>0.45742294222163754</v>
      </c>
      <c r="C18" s="14">
        <f t="shared" si="4"/>
        <v>0.56880369499229499</v>
      </c>
      <c r="D18" s="14">
        <f t="shared" si="4"/>
        <v>0.48666426339228763</v>
      </c>
      <c r="E18" s="14">
        <f t="shared" si="4"/>
        <v>0.73029674334022143</v>
      </c>
      <c r="F18" s="14">
        <f t="shared" si="4"/>
        <v>0.47140452079103173</v>
      </c>
    </row>
    <row r="19" spans="1:6" ht="14.25" customHeight="1">
      <c r="A19" s="2" t="s">
        <v>18</v>
      </c>
    </row>
    <row r="20" spans="1:6" ht="14.25" customHeight="1">
      <c r="B20" s="16">
        <f t="shared" ref="B20:F20" si="5">B15*B$11</f>
        <v>9.3715919869798922E-2</v>
      </c>
      <c r="C20" s="16">
        <f t="shared" si="5"/>
        <v>3.7641420992137166E-2</v>
      </c>
      <c r="D20" s="16">
        <f t="shared" si="5"/>
        <v>0.14599927901768628</v>
      </c>
      <c r="E20" s="16">
        <f t="shared" si="5"/>
        <v>4.564354645876384E-2</v>
      </c>
      <c r="F20" s="16">
        <f t="shared" si="5"/>
        <v>7.0710678118654766E-2</v>
      </c>
    </row>
    <row r="21" spans="1:6" ht="14.25" customHeight="1">
      <c r="A21" s="17" t="s">
        <v>19</v>
      </c>
      <c r="B21" s="16">
        <f t="shared" ref="B21:F21" si="6">B16*B$11</f>
        <v>0.12941722267734135</v>
      </c>
      <c r="C21" s="16">
        <f t="shared" si="6"/>
        <v>0.11041483491026903</v>
      </c>
      <c r="D21" s="16">
        <f t="shared" si="6"/>
        <v>9.7332852678457524E-2</v>
      </c>
      <c r="E21" s="16">
        <f t="shared" si="6"/>
        <v>0.13693063937629152</v>
      </c>
      <c r="F21" s="16">
        <f t="shared" si="6"/>
        <v>4.7140452079103175E-2</v>
      </c>
    </row>
    <row r="22" spans="1:6" ht="14.25" customHeight="1">
      <c r="A22" s="17"/>
      <c r="B22" s="16">
        <f t="shared" ref="B22:F22" si="7">B17*B$11</f>
        <v>7.8096599891499099E-2</v>
      </c>
      <c r="C22" s="16">
        <f t="shared" si="7"/>
        <v>4.0150849058279647E-2</v>
      </c>
      <c r="D22" s="16">
        <f t="shared" si="7"/>
        <v>0.19466570535691505</v>
      </c>
      <c r="E22" s="16">
        <f t="shared" si="7"/>
        <v>9.1287092917527679E-2</v>
      </c>
      <c r="F22" s="16">
        <f t="shared" si="7"/>
        <v>2.3570226039551587E-2</v>
      </c>
    </row>
    <row r="23" spans="1:6" ht="14.25" customHeight="1">
      <c r="B23" s="16">
        <f t="shared" ref="B23:F23" si="8">B18*B$11</f>
        <v>9.1484588444327511E-2</v>
      </c>
      <c r="C23" s="16">
        <f t="shared" si="8"/>
        <v>8.5320554248844244E-2</v>
      </c>
      <c r="D23" s="16">
        <f t="shared" si="8"/>
        <v>0.14599927901768628</v>
      </c>
      <c r="E23" s="16">
        <f t="shared" si="8"/>
        <v>0.18257418583505536</v>
      </c>
      <c r="F23" s="16">
        <f t="shared" si="8"/>
        <v>4.7140452079103175E-2</v>
      </c>
    </row>
    <row r="24" spans="1:6" ht="14.25" customHeight="1">
      <c r="A24" s="18" t="s">
        <v>20</v>
      </c>
      <c r="B24" s="2"/>
    </row>
    <row r="25" spans="1:6" ht="14.25" customHeight="1">
      <c r="A25" s="17" t="s">
        <v>21</v>
      </c>
      <c r="B25" s="19">
        <f t="shared" ref="B25:F25" si="9">IF(B$10="BENEFIT",MAX(B$20:B$23),MIN(B$20:B$23))</f>
        <v>7.8096599891499099E-2</v>
      </c>
      <c r="C25" s="19">
        <f t="shared" si="9"/>
        <v>0.11041483491026903</v>
      </c>
      <c r="D25" s="19">
        <f t="shared" si="9"/>
        <v>0.19466570535691505</v>
      </c>
      <c r="E25" s="19">
        <f t="shared" si="9"/>
        <v>4.564354645876384E-2</v>
      </c>
      <c r="F25" s="19">
        <f t="shared" si="9"/>
        <v>7.0710678118654766E-2</v>
      </c>
    </row>
    <row r="26" spans="1:6" ht="14.25" customHeight="1">
      <c r="A26" s="18" t="s">
        <v>22</v>
      </c>
      <c r="B26" s="2"/>
    </row>
    <row r="27" spans="1:6" ht="14.25" customHeight="1">
      <c r="A27" s="17" t="s">
        <v>23</v>
      </c>
      <c r="B27" s="20">
        <f t="shared" ref="B27:F27" si="10">IF(B$10="COST",MAX(B$20:B$23),MIN(B$20:B$23))</f>
        <v>0.12941722267734135</v>
      </c>
      <c r="C27" s="20">
        <f t="shared" si="10"/>
        <v>3.7641420992137166E-2</v>
      </c>
      <c r="D27" s="20">
        <f t="shared" si="10"/>
        <v>9.7332852678457524E-2</v>
      </c>
      <c r="E27" s="20">
        <f t="shared" si="10"/>
        <v>0.18257418583505536</v>
      </c>
      <c r="F27" s="20">
        <f t="shared" si="10"/>
        <v>2.3570226039551587E-2</v>
      </c>
    </row>
    <row r="28" spans="1:6" ht="14.25" customHeight="1"/>
    <row r="29" spans="1:6" ht="14.25" customHeight="1">
      <c r="A29" s="2" t="s">
        <v>24</v>
      </c>
    </row>
    <row r="30" spans="1:6" ht="14.25" customHeight="1">
      <c r="A30" s="18"/>
      <c r="B30" s="16" t="s">
        <v>25</v>
      </c>
      <c r="C30" s="16">
        <f t="shared" ref="C30:C33" si="11">SQRT(((B$25-B20)^2)+((C$25-C20)^2)+((D$25-D20)^2)+((E$25-E20)^2)+((F$25-F20)^2))</f>
        <v>8.892892657912746E-2</v>
      </c>
      <c r="D30" s="14" t="s">
        <v>26</v>
      </c>
      <c r="E30" s="14">
        <f t="shared" ref="E30:E33" si="12">SQRT(((B$27-B20)^2)+((C$27-C20)^2)+((D$27-D20)^2)+((E$27-E20)^2)+((F$27-F20)^2))</f>
        <v>0.15689240356693385</v>
      </c>
    </row>
    <row r="31" spans="1:6" ht="14.25" customHeight="1">
      <c r="B31" s="16" t="s">
        <v>27</v>
      </c>
      <c r="C31" s="16">
        <f t="shared" si="11"/>
        <v>0.14490127474436487</v>
      </c>
      <c r="D31" s="14" t="s">
        <v>28</v>
      </c>
      <c r="E31" s="14">
        <f t="shared" si="12"/>
        <v>8.9077823627368879E-2</v>
      </c>
    </row>
    <row r="32" spans="1:6" ht="14.25" customHeight="1">
      <c r="B32" s="16" t="s">
        <v>29</v>
      </c>
      <c r="C32" s="16">
        <f t="shared" si="11"/>
        <v>9.6138354798509643E-2</v>
      </c>
      <c r="D32" s="14" t="s">
        <v>30</v>
      </c>
      <c r="E32" s="14">
        <f t="shared" si="12"/>
        <v>0.14299343025539846</v>
      </c>
    </row>
    <row r="33" spans="1:5" ht="14.25" customHeight="1">
      <c r="B33" s="16" t="s">
        <v>31</v>
      </c>
      <c r="C33" s="16">
        <f t="shared" si="11"/>
        <v>0.14994311510566985</v>
      </c>
      <c r="D33" s="14" t="s">
        <v>32</v>
      </c>
      <c r="E33" s="14">
        <f t="shared" si="12"/>
        <v>8.1462636196931282E-2</v>
      </c>
    </row>
    <row r="34" spans="1:5" ht="14.25" customHeight="1"/>
    <row r="35" spans="1:5" ht="14.25" customHeight="1">
      <c r="A35" s="2" t="s">
        <v>33</v>
      </c>
      <c r="B35" s="21"/>
      <c r="D35" s="22"/>
    </row>
    <row r="36" spans="1:5" ht="14.25" customHeight="1">
      <c r="B36" s="20" t="s">
        <v>34</v>
      </c>
      <c r="C36" s="23">
        <f t="shared" ref="C36:C39" si="13">E30/(E30+C30)</f>
        <v>0.63823755031230223</v>
      </c>
      <c r="D36" s="14">
        <f t="shared" ref="D36:D39" si="14">RANK(C36,$C$36:$C$39,0)</f>
        <v>1</v>
      </c>
    </row>
    <row r="37" spans="1:5" ht="14.25" customHeight="1">
      <c r="B37" s="20" t="s">
        <v>35</v>
      </c>
      <c r="C37" s="23">
        <f t="shared" si="13"/>
        <v>0.38070846604360659</v>
      </c>
      <c r="D37" s="14">
        <f t="shared" si="14"/>
        <v>3</v>
      </c>
    </row>
    <row r="38" spans="1:5" ht="14.25" customHeight="1">
      <c r="B38" s="20" t="s">
        <v>36</v>
      </c>
      <c r="C38" s="23">
        <f t="shared" si="13"/>
        <v>0.59796915003650841</v>
      </c>
      <c r="D38" s="14">
        <f t="shared" si="14"/>
        <v>2</v>
      </c>
    </row>
    <row r="39" spans="1:5" ht="14.25" customHeight="1">
      <c r="B39" s="20" t="s">
        <v>37</v>
      </c>
      <c r="C39" s="23">
        <f t="shared" si="13"/>
        <v>0.35203375775395257</v>
      </c>
      <c r="D39" s="14">
        <f t="shared" si="14"/>
        <v>4</v>
      </c>
    </row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4"/>
    <mergeCell ref="B3:F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7" workbookViewId="0"/>
  </sheetViews>
  <sheetFormatPr defaultColWidth="14.42578125" defaultRowHeight="15" customHeight="1"/>
  <cols>
    <col min="1" max="1" width="17.28515625" customWidth="1"/>
    <col min="2" max="26" width="8.7109375" customWidth="1"/>
  </cols>
  <sheetData>
    <row r="1" spans="1:6" ht="14.25" customHeight="1">
      <c r="A1" s="1" t="s">
        <v>38</v>
      </c>
    </row>
    <row r="2" spans="1:6" ht="14.25" customHeight="1"/>
    <row r="3" spans="1:6" ht="14.25" customHeight="1">
      <c r="A3" s="41" t="s">
        <v>0</v>
      </c>
      <c r="B3" s="43" t="s">
        <v>1</v>
      </c>
      <c r="C3" s="44"/>
      <c r="D3" s="44"/>
      <c r="E3" s="44"/>
      <c r="F3" s="45"/>
    </row>
    <row r="4" spans="1:6" ht="14.25" customHeight="1">
      <c r="A4" s="42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4.25" customHeight="1">
      <c r="A5" s="5" t="s">
        <v>7</v>
      </c>
      <c r="B5" s="5">
        <v>0.75</v>
      </c>
      <c r="C5" s="5">
        <v>2000</v>
      </c>
      <c r="D5" s="5">
        <v>18</v>
      </c>
      <c r="E5" s="5">
        <v>50</v>
      </c>
      <c r="F5" s="5">
        <v>500</v>
      </c>
    </row>
    <row r="6" spans="1:6" ht="14.25" customHeight="1">
      <c r="A6" s="5" t="s">
        <v>8</v>
      </c>
      <c r="B6" s="5">
        <v>0.5</v>
      </c>
      <c r="C6" s="5">
        <v>1500</v>
      </c>
      <c r="D6" s="5">
        <v>20</v>
      </c>
      <c r="E6" s="5">
        <v>40</v>
      </c>
      <c r="F6" s="5">
        <v>450</v>
      </c>
    </row>
    <row r="7" spans="1:6" ht="14.25" customHeight="1">
      <c r="A7" s="5" t="s">
        <v>9</v>
      </c>
      <c r="B7" s="5">
        <v>0.9</v>
      </c>
      <c r="C7" s="5">
        <v>2050</v>
      </c>
      <c r="D7" s="5">
        <v>35</v>
      </c>
      <c r="E7" s="5">
        <v>35</v>
      </c>
      <c r="F7" s="5">
        <v>800</v>
      </c>
    </row>
    <row r="8" spans="1:6" ht="14.25" customHeight="1">
      <c r="A8" s="6"/>
      <c r="B8" s="7" t="s">
        <v>12</v>
      </c>
      <c r="C8" s="7" t="s">
        <v>13</v>
      </c>
      <c r="D8" s="7" t="s">
        <v>12</v>
      </c>
      <c r="E8" s="7" t="s">
        <v>13</v>
      </c>
      <c r="F8" s="7" t="s">
        <v>12</v>
      </c>
    </row>
    <row r="9" spans="1:6" ht="14.25" customHeight="1">
      <c r="A9" s="8" t="s">
        <v>14</v>
      </c>
      <c r="B9" s="9">
        <v>5</v>
      </c>
      <c r="C9" s="9">
        <v>3</v>
      </c>
      <c r="D9" s="9">
        <v>4</v>
      </c>
      <c r="E9" s="9">
        <v>4</v>
      </c>
      <c r="F9" s="9">
        <v>2</v>
      </c>
    </row>
    <row r="10" spans="1:6" ht="14.25" customHeight="1">
      <c r="A10" s="6" t="s">
        <v>15</v>
      </c>
    </row>
    <row r="11" spans="1:6" ht="14.25" customHeight="1">
      <c r="B11" s="24" t="s">
        <v>39</v>
      </c>
    </row>
    <row r="12" spans="1:6" ht="14.25" customHeight="1">
      <c r="A12" s="25" t="s">
        <v>16</v>
      </c>
      <c r="B12" s="26">
        <f t="shared" ref="B12:F12" si="0">SQRT((B5^2)+(B6^2)+(B7^2))</f>
        <v>1.2737739202856997</v>
      </c>
      <c r="C12" s="26">
        <f t="shared" si="0"/>
        <v>3233.0326320654422</v>
      </c>
      <c r="D12" s="26">
        <f t="shared" si="0"/>
        <v>44.147480109288232</v>
      </c>
      <c r="E12" s="26">
        <f t="shared" si="0"/>
        <v>72.972597596632127</v>
      </c>
      <c r="F12" s="26">
        <f t="shared" si="0"/>
        <v>1045.2272480183435</v>
      </c>
    </row>
    <row r="13" spans="1:6" ht="14.25" customHeight="1">
      <c r="A13" s="27" t="s">
        <v>40</v>
      </c>
      <c r="B13" s="28">
        <f t="shared" ref="B13:F13" si="1">B5/B$12</f>
        <v>0.58880150398414466</v>
      </c>
      <c r="C13" s="29">
        <f t="shared" si="1"/>
        <v>0.61861423239711877</v>
      </c>
      <c r="D13" s="29">
        <f t="shared" si="1"/>
        <v>0.40772429038850083</v>
      </c>
      <c r="E13" s="29">
        <f t="shared" si="1"/>
        <v>0.68518870982753155</v>
      </c>
      <c r="F13" s="30">
        <f t="shared" si="1"/>
        <v>0.47836487323493992</v>
      </c>
    </row>
    <row r="14" spans="1:6" ht="14.25" customHeight="1">
      <c r="A14" s="31" t="s">
        <v>17</v>
      </c>
      <c r="B14" s="28">
        <f t="shared" ref="B14:F14" si="2">B6/B$12</f>
        <v>0.39253433598942977</v>
      </c>
      <c r="C14" s="29">
        <f t="shared" si="2"/>
        <v>0.46396067429783905</v>
      </c>
      <c r="D14" s="29">
        <f t="shared" si="2"/>
        <v>0.45302698932055652</v>
      </c>
      <c r="E14" s="29">
        <f t="shared" si="2"/>
        <v>0.54815096786202533</v>
      </c>
      <c r="F14" s="30">
        <f t="shared" si="2"/>
        <v>0.43052838591144593</v>
      </c>
    </row>
    <row r="15" spans="1:6" ht="14.25" customHeight="1">
      <c r="B15" s="28">
        <f t="shared" ref="B15:F15" si="3">B7/B$12</f>
        <v>0.70656180478097363</v>
      </c>
      <c r="C15" s="29">
        <f t="shared" si="3"/>
        <v>0.63407958820704668</v>
      </c>
      <c r="D15" s="29">
        <f t="shared" si="3"/>
        <v>0.7927972313109739</v>
      </c>
      <c r="E15" s="29">
        <f t="shared" si="3"/>
        <v>0.47963209687927211</v>
      </c>
      <c r="F15" s="30">
        <f t="shared" si="3"/>
        <v>0.76538379717590388</v>
      </c>
    </row>
    <row r="16" spans="1:6" ht="14.25" customHeight="1"/>
    <row r="17" spans="1:6" ht="14.25" customHeight="1">
      <c r="A17" s="2" t="s">
        <v>18</v>
      </c>
    </row>
    <row r="18" spans="1:6" ht="14.25" customHeight="1">
      <c r="B18" s="32">
        <f t="shared" ref="B18:F18" si="4">B13*B$9</f>
        <v>2.9440075199207234</v>
      </c>
      <c r="C18" s="33">
        <f t="shared" si="4"/>
        <v>1.8558426971913562</v>
      </c>
      <c r="D18" s="33">
        <f t="shared" si="4"/>
        <v>1.6308971615540033</v>
      </c>
      <c r="E18" s="33">
        <f t="shared" si="4"/>
        <v>2.7407548393101262</v>
      </c>
      <c r="F18" s="34">
        <f t="shared" si="4"/>
        <v>0.95672974646987985</v>
      </c>
    </row>
    <row r="19" spans="1:6" ht="14.25" customHeight="1">
      <c r="A19" s="17" t="s">
        <v>19</v>
      </c>
      <c r="B19" s="32">
        <f t="shared" ref="B19:F19" si="5">B14*B$9</f>
        <v>1.9626716799471489</v>
      </c>
      <c r="C19" s="33">
        <f t="shared" si="5"/>
        <v>1.3918820228935171</v>
      </c>
      <c r="D19" s="33">
        <f t="shared" si="5"/>
        <v>1.8121079572822261</v>
      </c>
      <c r="E19" s="33">
        <f t="shared" si="5"/>
        <v>2.1926038714481013</v>
      </c>
      <c r="F19" s="34">
        <f t="shared" si="5"/>
        <v>0.86105677182289186</v>
      </c>
    </row>
    <row r="20" spans="1:6" ht="14.25" customHeight="1">
      <c r="B20" s="32">
        <f t="shared" ref="B20:F20" si="6">B15*B$9</f>
        <v>3.5328090239048682</v>
      </c>
      <c r="C20" s="33">
        <f t="shared" si="6"/>
        <v>1.9022387646211401</v>
      </c>
      <c r="D20" s="33">
        <f t="shared" si="6"/>
        <v>3.1711889252438956</v>
      </c>
      <c r="E20" s="33">
        <f t="shared" si="6"/>
        <v>1.9185283875170884</v>
      </c>
      <c r="F20" s="34">
        <f t="shared" si="6"/>
        <v>1.5307675943518078</v>
      </c>
    </row>
    <row r="21" spans="1:6" ht="14.25" customHeight="1">
      <c r="A21" s="18" t="s">
        <v>20</v>
      </c>
      <c r="B21" s="35" t="s">
        <v>41</v>
      </c>
    </row>
    <row r="22" spans="1:6" ht="14.25" customHeight="1">
      <c r="A22" s="17" t="s">
        <v>21</v>
      </c>
      <c r="B22" s="36">
        <f t="shared" ref="B22:F22" si="7">IF(B$8="BENEFIT",MAX(B$18:B$20),MIN(B$18:B$20))</f>
        <v>1.9626716799471489</v>
      </c>
      <c r="C22" s="36">
        <f t="shared" si="7"/>
        <v>1.9022387646211401</v>
      </c>
      <c r="D22" s="36">
        <f t="shared" si="7"/>
        <v>1.6308971615540033</v>
      </c>
      <c r="E22" s="36">
        <f t="shared" si="7"/>
        <v>2.7407548393101262</v>
      </c>
      <c r="F22" s="36">
        <f t="shared" si="7"/>
        <v>0.86105677182289186</v>
      </c>
    </row>
    <row r="23" spans="1:6" ht="14.25" customHeight="1">
      <c r="A23" s="18" t="s">
        <v>22</v>
      </c>
      <c r="B23" s="35" t="s">
        <v>42</v>
      </c>
    </row>
    <row r="24" spans="1:6" ht="14.25" customHeight="1">
      <c r="A24" s="17" t="s">
        <v>23</v>
      </c>
      <c r="B24" s="37">
        <f t="shared" ref="B24:F24" si="8">IF(B$8="COST",MAX(B$18:B$20),MIN(B$18:B$20))</f>
        <v>3.5328090239048682</v>
      </c>
      <c r="C24" s="37">
        <f t="shared" si="8"/>
        <v>1.3918820228935171</v>
      </c>
      <c r="D24" s="37">
        <f t="shared" si="8"/>
        <v>3.1711889252438956</v>
      </c>
      <c r="E24" s="37">
        <f t="shared" si="8"/>
        <v>1.9185283875170884</v>
      </c>
      <c r="F24" s="37">
        <f t="shared" si="8"/>
        <v>1.5307675943518078</v>
      </c>
    </row>
    <row r="25" spans="1:6" ht="14.25" customHeight="1">
      <c r="A25" s="2" t="s">
        <v>24</v>
      </c>
    </row>
    <row r="26" spans="1:6" ht="14.25" customHeight="1">
      <c r="A26" s="38" t="s">
        <v>43</v>
      </c>
    </row>
    <row r="27" spans="1:6" ht="14.25" customHeight="1">
      <c r="A27" s="38" t="s">
        <v>44</v>
      </c>
    </row>
    <row r="28" spans="1:6" ht="14.25" customHeight="1">
      <c r="B28" s="16" t="s">
        <v>25</v>
      </c>
      <c r="C28" s="16">
        <f t="shared" ref="C28:C30" si="9">SQRT(((B$22-B18)^2)+((C$22-C18)^2)+((D$22-D18)^2)+((E$22-E18)^2)+((F$22-F18)^2))</f>
        <v>0.98707950235398634</v>
      </c>
      <c r="D28" s="14" t="s">
        <v>26</v>
      </c>
      <c r="E28" s="14">
        <f t="shared" ref="E28:E30" si="10">SQRT(((B18-B$24)^2)+((C18-C$24)^2)+((D18-D$24)^2)+((E18-E$24)^2)+((F18-F$24)^2))</f>
        <v>1.984948670497275</v>
      </c>
    </row>
    <row r="29" spans="1:6" ht="14.25" customHeight="1">
      <c r="B29" s="16" t="s">
        <v>27</v>
      </c>
      <c r="C29" s="16">
        <f t="shared" si="9"/>
        <v>0.77056527295444988</v>
      </c>
      <c r="D29" s="14" t="s">
        <v>28</v>
      </c>
      <c r="E29" s="14">
        <f t="shared" si="10"/>
        <v>2.1991048890561373</v>
      </c>
    </row>
    <row r="30" spans="1:6" ht="14.25" customHeight="1">
      <c r="B30" s="16" t="s">
        <v>29</v>
      </c>
      <c r="C30" s="16">
        <f t="shared" si="9"/>
        <v>2.4418023916816134</v>
      </c>
      <c r="D30" s="14" t="s">
        <v>30</v>
      </c>
      <c r="E30" s="14">
        <f t="shared" si="10"/>
        <v>0.51035674172762291</v>
      </c>
    </row>
    <row r="31" spans="1:6" ht="14.25" customHeight="1">
      <c r="A31" s="2" t="s">
        <v>33</v>
      </c>
    </row>
    <row r="32" spans="1:6" ht="14.25" customHeight="1">
      <c r="B32" s="39" t="s">
        <v>45</v>
      </c>
      <c r="D32" s="40" t="s">
        <v>46</v>
      </c>
    </row>
    <row r="33" spans="2:4" ht="14.25" customHeight="1">
      <c r="B33" s="20" t="s">
        <v>34</v>
      </c>
      <c r="C33" s="23">
        <f t="shared" ref="C33:C35" si="11">E28/(E28+C28)</f>
        <v>0.66787680164989272</v>
      </c>
      <c r="D33" s="14">
        <f t="shared" ref="D33:D35" si="12">RANK(C33,$C$33:$C$35,0)</f>
        <v>2</v>
      </c>
    </row>
    <row r="34" spans="2:4" ht="14.25" customHeight="1">
      <c r="B34" s="20" t="s">
        <v>35</v>
      </c>
      <c r="C34" s="23">
        <f t="shared" si="11"/>
        <v>0.74052159636720538</v>
      </c>
      <c r="D34" s="14">
        <f t="shared" si="12"/>
        <v>1</v>
      </c>
    </row>
    <row r="35" spans="2:4" ht="14.25" customHeight="1">
      <c r="B35" s="20" t="s">
        <v>36</v>
      </c>
      <c r="C35" s="23">
        <f t="shared" si="11"/>
        <v>0.17287575590081711</v>
      </c>
      <c r="D35" s="14">
        <f t="shared" si="12"/>
        <v>3</v>
      </c>
    </row>
    <row r="36" spans="2:4" ht="14.25" customHeight="1"/>
    <row r="37" spans="2:4" ht="14.25" customHeight="1"/>
    <row r="38" spans="2:4" ht="14.25" customHeight="1"/>
    <row r="39" spans="2:4" ht="14.25" customHeight="1"/>
    <row r="40" spans="2:4" ht="14.25" customHeight="1"/>
    <row r="41" spans="2:4" ht="14.25" customHeight="1"/>
    <row r="42" spans="2:4" ht="14.25" customHeight="1"/>
    <row r="43" spans="2:4" ht="14.25" customHeight="1"/>
    <row r="44" spans="2:4" ht="14.25" customHeight="1"/>
    <row r="45" spans="2:4" ht="14.25" customHeight="1"/>
    <row r="46" spans="2:4" ht="14.25" customHeight="1"/>
    <row r="47" spans="2:4" ht="14.25" customHeight="1"/>
    <row r="48" spans="2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4"/>
    <mergeCell ref="B3:F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LATIHAN TOPSIS-B</vt:lpstr>
      <vt:lpstr>TOPSIS-A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E2-PC</dc:creator>
  <cp:lastModifiedBy>SSD</cp:lastModifiedBy>
  <dcterms:created xsi:type="dcterms:W3CDTF">2018-10-22T05:38:19Z</dcterms:created>
  <dcterms:modified xsi:type="dcterms:W3CDTF">2025-05-19T08:31:12Z</dcterms:modified>
</cp:coreProperties>
</file>