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11_BCCAFC5B31A8E19CC891A53166A4065844B20BBF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2" l="1" a="1"/>
  <c r="N27" i="2"/>
  <c r="N24" i="2" a="1"/>
  <c r="N24" i="2"/>
  <c r="P19" i="2"/>
  <c r="P18" i="2" a="1"/>
  <c r="P18" i="2"/>
  <c r="P17" i="2" a="1"/>
  <c r="P17" i="2"/>
  <c r="K17" i="2" a="1"/>
  <c r="K17" i="2"/>
  <c r="L10" i="2" a="1"/>
  <c r="L10" i="2" s="1"/>
  <c r="L4" i="2" a="1"/>
  <c r="L4" i="2"/>
  <c r="J1" i="2" a="1"/>
  <c r="J1" i="2"/>
  <c r="S17" i="1" a="1"/>
  <c r="S17" i="1"/>
  <c r="J15" i="1" a="1"/>
  <c r="J15" i="1"/>
  <c r="J4" i="1" a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<sst xmlns="http://schemas.openxmlformats.org/spreadsheetml/2006/main" count="382" uniqueCount="78">
  <si>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</si>
  <si>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</si>
  <si>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</si>
  <si>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</si>
  <si>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</si>
  <si>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</si>
  <si>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</si>
  <si>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</si>
  <si>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Use filter to get female data from the  table</t>
  </si>
  <si>
    <t>Dennison Crosswaite</t>
  </si>
  <si>
    <t>Male</t>
  </si>
  <si>
    <t>Website</t>
  </si>
  <si>
    <t>Femle data</t>
  </si>
  <si>
    <t>Gunar Cockshoot</t>
  </si>
  <si>
    <t>Print names of all people in either Sales or Website department</t>
  </si>
  <si>
    <t>Gigi Bohling</t>
  </si>
  <si>
    <t>Sales</t>
  </si>
  <si>
    <t>How many people have joined in the first 3 months of 2018 &amp; 2019?</t>
  </si>
  <si>
    <t>Curtice Advani</t>
  </si>
  <si>
    <t>Finance</t>
  </si>
  <si>
    <t>Print data for all 50% data bites sold in New Zealand</t>
  </si>
  <si>
    <t>Kaine Padly</t>
  </si>
  <si>
    <t>What is the total amount where country is neither India nor Australia</t>
  </si>
  <si>
    <t>Ches Bonnell</t>
  </si>
  <si>
    <t>Print data for all sales from other people where the amount is &gt; average sales of Gunar Cockshoot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</si>
  <si>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</si>
  <si>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</si>
  <si>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</si>
  <si>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</si>
  <si>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</si>
  <si>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</si>
  <si>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</si>
  <si>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</si>
  <si>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</si>
  <si>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</si>
  <si>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</si>
  <si>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</si>
  <si>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</si>
  <si>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</si>
  <si>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</si>
  <si>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</si>
  <si>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</si>
  <si>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50% Dark Bites</t>
  </si>
  <si>
    <t>Print data for all 50% Dark Bites sold in New Zealand</t>
  </si>
  <si>
    <t>USA</t>
  </si>
  <si>
    <t>Choco Coated Almonds</t>
  </si>
  <si>
    <t>Almond Choco</t>
  </si>
  <si>
    <t>Carla Molina</t>
  </si>
  <si>
    <t>Canada</t>
  </si>
  <si>
    <t>Drinking Coco</t>
  </si>
  <si>
    <t>UK</t>
  </si>
  <si>
    <t>White Choc</t>
  </si>
  <si>
    <t>Peanut Butter Cubes</t>
  </si>
  <si>
    <t>Australia</t>
  </si>
  <si>
    <t>Smooth Sliky Salty</t>
  </si>
  <si>
    <t>After Nines</t>
  </si>
  <si>
    <t>Eclairs</t>
  </si>
  <si>
    <t>Mint Chip Choco</t>
  </si>
  <si>
    <t>India</t>
  </si>
  <si>
    <t>Milk Bars</t>
  </si>
  <si>
    <t xml:space="preserve">4	What is the total amount where country is neither India nor Australia					</t>
  </si>
  <si>
    <t>Manuka Honey Choco</t>
  </si>
  <si>
    <t>India+Australia</t>
  </si>
  <si>
    <t xml:space="preserve">Or </t>
  </si>
  <si>
    <t>by other method</t>
  </si>
  <si>
    <t>india</t>
  </si>
  <si>
    <t>Orange Choco</t>
  </si>
  <si>
    <t>both</t>
  </si>
  <si>
    <t>Fruit &amp; Nut Bars</t>
  </si>
  <si>
    <t>Average sales of gunar cockshot</t>
  </si>
  <si>
    <t>99% Dark &amp; Pure</t>
  </si>
  <si>
    <t>Raspberry Choco</t>
  </si>
  <si>
    <t>All sales &gt; average sales of gunar</t>
  </si>
  <si>
    <t>85% Dark Bars</t>
  </si>
  <si>
    <t>Organic Choco Syrup</t>
  </si>
  <si>
    <t>Caramel Stuffed Bars</t>
  </si>
  <si>
    <t>Spicy Special Slims</t>
  </si>
  <si>
    <t>Baker's Choco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</si>
</sst>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/>
    <xf numFmtId="6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3">
    <dxf>
      <numFmt numFmtId="10" formatCode="&quot;$&quot;#,##0_);[Red]\(&quot;$&quot;#,##0\)"/>
    </dxf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ff" displayName="staff" ref="B1:F17" totalsRowShown="0">
  <tableColumns count="5">
    <tableColumn id="1" xr3:uid="{00000000-0010-0000-0000-000001000000}" name="Name"/>
    <tableColumn id="2" xr3:uid="{00000000-0010-0000-0000-000002000000}" name="Gender"/>
    <tableColumn id="3" xr3:uid="{00000000-0010-0000-0000-000003000000}" name="Department"/>
    <tableColumn id="4" xr3:uid="{00000000-0010-0000-0000-000004000000}" name="Date Joined" dataDxfId="2"/>
    <tableColumn id="5" xr3:uid="{00000000-0010-0000-0000-000005000000}" name="Sala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" displayName="sales" ref="A1:E101" totalsRowShown="0">
  <tableColumns count="5">
    <tableColumn id="1" xr3:uid="{00000000-0010-0000-0100-000001000000}" name="Sales Person"/>
    <tableColumn id="2" xr3:uid="{00000000-0010-0000-0100-000002000000}" name="Geography"/>
    <tableColumn id="3" xr3:uid="{00000000-0010-0000-0100-000003000000}" name="Product"/>
    <tableColumn id="4" xr3:uid="{00000000-0010-0000-0100-000004000000}" name="Amount" dataDxfId="0"/>
    <tableColumn id="5" xr3:uid="{00000000-0010-0000-0100-000005000000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7"/>
  <sheetViews>
    <sheetView topLeftCell="N1" workbookViewId="0">
      <selection activeCell="R8" sqref="R8"/>
    </sheetView>
  </sheetViews>
  <sheetFormatPr defaultRowHeight="14.25"/>
  <sheetData>
    <row r="1" spans="2:21"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2:21">
      <c r="B2" t="s">
        <v>5</v>
      </c>
      <c r="C2" t="s">
        <v>6</v>
      </c>
      <c r="D2" t="s">
        <v>7</v>
      </c>
      <c r="E2" s="2">
        <v>43744</v>
      </c>
      <c r="F2" s="3">
        <v>75000</v>
      </c>
      <c r="J2" t="s">
        <v>8</v>
      </c>
    </row>
    <row r="3" spans="2:21">
      <c r="B3" t="s">
        <v>9</v>
      </c>
      <c r="C3" t="s">
        <v>10</v>
      </c>
      <c r="D3" t="s">
        <v>11</v>
      </c>
      <c r="E3" s="2">
        <v>43601</v>
      </c>
      <c r="F3" s="3">
        <v>90700</v>
      </c>
      <c r="J3" t="s">
        <v>12</v>
      </c>
    </row>
    <row r="4" spans="2:21" ht="15">
      <c r="B4" t="s">
        <v>13</v>
      </c>
      <c r="C4" t="s">
        <v>10</v>
      </c>
      <c r="D4" t="s">
        <v>11</v>
      </c>
      <c r="E4" s="2">
        <v>43476</v>
      </c>
      <c r="F4" s="3">
        <v>48950</v>
      </c>
      <c r="J4" t="str" cm="1">
        <f t="array" ref="J4:N10">_xlfn._xlws.FILTER(staff[],staff[Gender]="female")</f>
        <v>Barr Faughny</v>
      </c>
      <c r="K4" t="str">
        <v>Female</v>
      </c>
      <c r="L4" t="str">
        <v>Procurement</v>
      </c>
      <c r="M4">
        <v>43744</v>
      </c>
      <c r="N4">
        <v>75000</v>
      </c>
      <c r="Q4" s="4">
        <v>1</v>
      </c>
      <c r="R4" t="s">
        <v>14</v>
      </c>
    </row>
    <row r="5" spans="2:21" ht="15">
      <c r="B5" t="s">
        <v>15</v>
      </c>
      <c r="C5" t="s">
        <v>10</v>
      </c>
      <c r="D5" t="s">
        <v>16</v>
      </c>
      <c r="E5" s="2">
        <v>43351</v>
      </c>
      <c r="F5" s="3">
        <v>74550</v>
      </c>
      <c r="J5" t="str">
        <v>Brien Boise</v>
      </c>
      <c r="K5" t="str">
        <v>Female</v>
      </c>
      <c r="L5" t="str">
        <v>Website</v>
      </c>
      <c r="M5">
        <v>43628</v>
      </c>
      <c r="N5">
        <v>58100</v>
      </c>
      <c r="Q5" s="4">
        <v>2</v>
      </c>
      <c r="R5" t="s">
        <v>17</v>
      </c>
    </row>
    <row r="6" spans="2:21" ht="15">
      <c r="B6" t="s">
        <v>18</v>
      </c>
      <c r="C6" t="s">
        <v>10</v>
      </c>
      <c r="D6" t="s">
        <v>19</v>
      </c>
      <c r="E6" s="2">
        <v>43560</v>
      </c>
      <c r="F6" s="3">
        <v>59810</v>
      </c>
      <c r="J6" t="str">
        <v>Dotty Strutley</v>
      </c>
      <c r="K6" t="str">
        <v>Female</v>
      </c>
      <c r="L6" t="str">
        <v>Website</v>
      </c>
      <c r="M6">
        <v>43110</v>
      </c>
      <c r="N6">
        <v>41980</v>
      </c>
      <c r="Q6" s="4">
        <v>3</v>
      </c>
      <c r="R6" t="s">
        <v>20</v>
      </c>
    </row>
    <row r="7" spans="2:21" ht="15">
      <c r="B7" t="s">
        <v>21</v>
      </c>
      <c r="C7" t="s">
        <v>10</v>
      </c>
      <c r="D7" t="s">
        <v>11</v>
      </c>
      <c r="E7" s="2">
        <v>43424</v>
      </c>
      <c r="F7" s="3">
        <v>107700</v>
      </c>
      <c r="J7" t="str">
        <v>Marney O'Breen</v>
      </c>
      <c r="K7" t="str">
        <v>Female</v>
      </c>
      <c r="L7" t="str">
        <v>Finance</v>
      </c>
      <c r="M7">
        <v>43282</v>
      </c>
      <c r="N7">
        <v>65920</v>
      </c>
      <c r="Q7" s="4">
        <v>4</v>
      </c>
      <c r="R7" t="s">
        <v>22</v>
      </c>
    </row>
    <row r="8" spans="2:21" ht="15">
      <c r="B8" t="s">
        <v>23</v>
      </c>
      <c r="C8" t="s">
        <v>10</v>
      </c>
      <c r="D8" t="s">
        <v>11</v>
      </c>
      <c r="E8" s="2">
        <v>43303</v>
      </c>
      <c r="F8" s="3">
        <v>88050</v>
      </c>
      <c r="J8" t="str">
        <v>Rafaelita Blaksland</v>
      </c>
      <c r="K8" t="str">
        <v>Female</v>
      </c>
      <c r="L8" t="str">
        <v>Sales</v>
      </c>
      <c r="M8">
        <v>43342</v>
      </c>
      <c r="N8">
        <v>109160</v>
      </c>
      <c r="Q8" s="4">
        <v>5</v>
      </c>
      <c r="R8" t="s">
        <v>24</v>
      </c>
    </row>
    <row r="9" spans="2:21">
      <c r="B9" t="s">
        <v>25</v>
      </c>
      <c r="C9" t="s">
        <v>10</v>
      </c>
      <c r="D9" t="s">
        <v>11</v>
      </c>
      <c r="E9" s="2">
        <v>43238</v>
      </c>
      <c r="F9" s="3">
        <v>69120</v>
      </c>
      <c r="J9" t="str">
        <v>Beverie Moffet</v>
      </c>
      <c r="K9" t="str">
        <v>Female</v>
      </c>
      <c r="L9" t="str">
        <v>Finance</v>
      </c>
      <c r="M9">
        <v>43151</v>
      </c>
      <c r="N9">
        <v>75970</v>
      </c>
    </row>
    <row r="10" spans="2:21">
      <c r="B10" t="s">
        <v>26</v>
      </c>
      <c r="C10" t="s">
        <v>6</v>
      </c>
      <c r="D10" t="s">
        <v>11</v>
      </c>
      <c r="E10" s="2">
        <v>43628</v>
      </c>
      <c r="F10" s="3">
        <v>58100</v>
      </c>
      <c r="J10" t="str">
        <v>Oby Sorrel</v>
      </c>
      <c r="K10" t="str">
        <v>Female</v>
      </c>
      <c r="L10" t="str">
        <v>Finance</v>
      </c>
      <c r="M10">
        <v>43618</v>
      </c>
      <c r="N10">
        <v>58940</v>
      </c>
    </row>
    <row r="11" spans="2:21">
      <c r="B11" t="s">
        <v>27</v>
      </c>
      <c r="C11" t="s">
        <v>10</v>
      </c>
      <c r="D11" t="s">
        <v>19</v>
      </c>
      <c r="E11" s="2">
        <v>43355</v>
      </c>
      <c r="F11" s="3">
        <v>67910</v>
      </c>
    </row>
    <row r="12" spans="2:21">
      <c r="B12" t="s">
        <v>28</v>
      </c>
      <c r="C12" t="s">
        <v>10</v>
      </c>
      <c r="D12" t="s">
        <v>19</v>
      </c>
      <c r="E12" s="2">
        <v>43007</v>
      </c>
      <c r="F12" s="3">
        <v>48170</v>
      </c>
      <c r="R12" t="s">
        <v>16</v>
      </c>
      <c r="S12" t="s">
        <v>11</v>
      </c>
      <c r="T12" s="2">
        <v>43556</v>
      </c>
      <c r="U12" s="2">
        <v>43191</v>
      </c>
    </row>
    <row r="13" spans="2:21">
      <c r="B13" t="s">
        <v>29</v>
      </c>
      <c r="C13" t="s">
        <v>6</v>
      </c>
      <c r="D13" t="s">
        <v>11</v>
      </c>
      <c r="E13" s="2">
        <v>43110</v>
      </c>
      <c r="F13" s="3">
        <v>41980</v>
      </c>
    </row>
    <row r="14" spans="2:21">
      <c r="B14" t="s">
        <v>30</v>
      </c>
      <c r="C14" t="s">
        <v>6</v>
      </c>
      <c r="D14" t="s">
        <v>19</v>
      </c>
      <c r="E14" s="2">
        <v>43282</v>
      </c>
      <c r="F14" s="3">
        <v>65920</v>
      </c>
    </row>
    <row r="15" spans="2:21">
      <c r="B15" t="s">
        <v>31</v>
      </c>
      <c r="C15" t="s">
        <v>6</v>
      </c>
      <c r="D15" t="s">
        <v>16</v>
      </c>
      <c r="E15" s="2">
        <v>43342</v>
      </c>
      <c r="F15" s="3">
        <v>109160</v>
      </c>
      <c r="I15">
        <v>1</v>
      </c>
      <c r="J15" t="str" cm="1">
        <f t="array" ref="J15:N23">_xlfn._xlws.FILTER(staff[],(staff[Department]="Sales")+(staff[Department]="Website"),"")</f>
        <v>Dennison Crosswaite</v>
      </c>
      <c r="K15" t="str">
        <v>Male</v>
      </c>
      <c r="L15" t="str">
        <v>Website</v>
      </c>
      <c r="M15">
        <v>43601</v>
      </c>
      <c r="N15">
        <v>90700</v>
      </c>
    </row>
    <row r="16" spans="2:21">
      <c r="B16" t="s">
        <v>32</v>
      </c>
      <c r="C16" t="s">
        <v>6</v>
      </c>
      <c r="D16" t="s">
        <v>19</v>
      </c>
      <c r="E16" s="2">
        <v>43151</v>
      </c>
      <c r="F16" s="3">
        <v>75970</v>
      </c>
      <c r="J16" t="str">
        <v>Gunar Cockshoot</v>
      </c>
      <c r="K16" t="str">
        <v>Male</v>
      </c>
      <c r="L16" t="str">
        <v>Website</v>
      </c>
      <c r="M16">
        <v>43476</v>
      </c>
      <c r="N16">
        <v>48950</v>
      </c>
      <c r="R16">
        <v>2</v>
      </c>
    </row>
    <row r="17" spans="2:23">
      <c r="B17" t="s">
        <v>33</v>
      </c>
      <c r="C17" t="s">
        <v>6</v>
      </c>
      <c r="D17" t="s">
        <v>19</v>
      </c>
      <c r="E17" s="2">
        <v>43618</v>
      </c>
      <c r="F17" s="3">
        <v>58940</v>
      </c>
      <c r="J17" t="str">
        <v>Gigi Bohling</v>
      </c>
      <c r="K17" t="str">
        <v>Male</v>
      </c>
      <c r="L17" t="str">
        <v>Sales</v>
      </c>
      <c r="M17">
        <v>43351</v>
      </c>
      <c r="N17">
        <v>74550</v>
      </c>
      <c r="S17" t="str" cm="1">
        <f t="array" ref="S17:W27">_xlfn._xlws.FILTER(staff[], (staff[Date Joined]&lt;T12)+(staff[Date Joined]&lt;U12))</f>
        <v>Gunar Cockshoot</v>
      </c>
      <c r="T17" t="str">
        <v>Male</v>
      </c>
      <c r="U17" t="str">
        <v>Website</v>
      </c>
      <c r="V17">
        <v>43476</v>
      </c>
      <c r="W17">
        <v>48950</v>
      </c>
    </row>
    <row r="18" spans="2:23">
      <c r="J18" t="str">
        <v>Kaine Padly</v>
      </c>
      <c r="K18" t="str">
        <v>Male</v>
      </c>
      <c r="L18" t="str">
        <v>Website</v>
      </c>
      <c r="M18">
        <v>43424</v>
      </c>
      <c r="N18">
        <v>107700</v>
      </c>
      <c r="S18" t="str">
        <v>Gigi Bohling</v>
      </c>
      <c r="T18" t="str">
        <v>Male</v>
      </c>
      <c r="U18" t="str">
        <v>Sales</v>
      </c>
      <c r="V18">
        <v>43351</v>
      </c>
      <c r="W18">
        <v>74550</v>
      </c>
    </row>
    <row r="19" spans="2:23">
      <c r="J19" t="str">
        <v>Ches Bonnell</v>
      </c>
      <c r="K19" t="str">
        <v>Male</v>
      </c>
      <c r="L19" t="str">
        <v>Website</v>
      </c>
      <c r="M19">
        <v>43303</v>
      </c>
      <c r="N19">
        <v>88050</v>
      </c>
      <c r="S19" t="str">
        <v>Kaine Padly</v>
      </c>
      <c r="T19" t="str">
        <v>Male</v>
      </c>
      <c r="U19" t="str">
        <v>Website</v>
      </c>
      <c r="V19">
        <v>43424</v>
      </c>
      <c r="W19">
        <v>107700</v>
      </c>
    </row>
    <row r="20" spans="2:23">
      <c r="J20" t="str">
        <v>Andria Kimpton</v>
      </c>
      <c r="K20" t="str">
        <v>Male</v>
      </c>
      <c r="L20" t="str">
        <v>Website</v>
      </c>
      <c r="M20">
        <v>43238</v>
      </c>
      <c r="N20">
        <v>69120</v>
      </c>
      <c r="S20" t="str">
        <v>Ches Bonnell</v>
      </c>
      <c r="T20" t="str">
        <v>Male</v>
      </c>
      <c r="U20" t="str">
        <v>Website</v>
      </c>
      <c r="V20">
        <v>43303</v>
      </c>
      <c r="W20">
        <v>88050</v>
      </c>
    </row>
    <row r="21" spans="2:23">
      <c r="J21" t="str">
        <v>Brien Boise</v>
      </c>
      <c r="K21" t="str">
        <v>Female</v>
      </c>
      <c r="L21" t="str">
        <v>Website</v>
      </c>
      <c r="M21">
        <v>43628</v>
      </c>
      <c r="N21">
        <v>58100</v>
      </c>
      <c r="S21" t="str">
        <v>Andria Kimpton</v>
      </c>
      <c r="T21" t="str">
        <v>Male</v>
      </c>
      <c r="U21" t="str">
        <v>Website</v>
      </c>
      <c r="V21">
        <v>43238</v>
      </c>
      <c r="W21">
        <v>69120</v>
      </c>
    </row>
    <row r="22" spans="2:23">
      <c r="J22" t="str">
        <v>Dotty Strutley</v>
      </c>
      <c r="K22" t="str">
        <v>Female</v>
      </c>
      <c r="L22" t="str">
        <v>Website</v>
      </c>
      <c r="M22">
        <v>43110</v>
      </c>
      <c r="N22">
        <v>41980</v>
      </c>
      <c r="S22" t="str">
        <v>Husein Augar</v>
      </c>
      <c r="T22" t="str">
        <v>Male</v>
      </c>
      <c r="U22" t="str">
        <v>Finance</v>
      </c>
      <c r="V22">
        <v>43355</v>
      </c>
      <c r="W22">
        <v>67910</v>
      </c>
    </row>
    <row r="23" spans="2:23">
      <c r="J23" t="str">
        <v>Rafaelita Blaksland</v>
      </c>
      <c r="K23" t="str">
        <v>Female</v>
      </c>
      <c r="L23" t="str">
        <v>Sales</v>
      </c>
      <c r="M23">
        <v>43342</v>
      </c>
      <c r="N23">
        <v>109160</v>
      </c>
      <c r="S23" t="str">
        <v>Jan Morforth</v>
      </c>
      <c r="T23" t="str">
        <v>Male</v>
      </c>
      <c r="U23" t="str">
        <v>Finance</v>
      </c>
      <c r="V23">
        <v>43007</v>
      </c>
      <c r="W23">
        <v>48170</v>
      </c>
    </row>
    <row r="24" spans="2:23">
      <c r="S24" t="str">
        <v>Dotty Strutley</v>
      </c>
      <c r="T24" t="str">
        <v>Female</v>
      </c>
      <c r="U24" t="str">
        <v>Website</v>
      </c>
      <c r="V24">
        <v>43110</v>
      </c>
      <c r="W24">
        <v>41980</v>
      </c>
    </row>
    <row r="25" spans="2:23">
      <c r="S25" t="str">
        <v>Marney O'Breen</v>
      </c>
      <c r="T25" t="str">
        <v>Female</v>
      </c>
      <c r="U25" t="str">
        <v>Finance</v>
      </c>
      <c r="V25">
        <v>43282</v>
      </c>
      <c r="W25">
        <v>65920</v>
      </c>
    </row>
    <row r="26" spans="2:23">
      <c r="I26">
        <v>2</v>
      </c>
      <c r="S26" t="str">
        <v>Rafaelita Blaksland</v>
      </c>
      <c r="T26" t="str">
        <v>Female</v>
      </c>
      <c r="U26" t="str">
        <v>Sales</v>
      </c>
      <c r="V26">
        <v>43342</v>
      </c>
      <c r="W26">
        <v>109160</v>
      </c>
    </row>
    <row r="27" spans="2:23">
      <c r="S27" t="str">
        <v>Beverie Moffet</v>
      </c>
      <c r="T27" t="str">
        <v>Female</v>
      </c>
      <c r="U27" t="str">
        <v>Finance</v>
      </c>
      <c r="V27">
        <v>43151</v>
      </c>
      <c r="W27">
        <v>75970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1"/>
  <sheetViews>
    <sheetView tabSelected="1" topLeftCell="B19" workbookViewId="0">
      <selection activeCell="L36" sqref="L36"/>
    </sheetView>
  </sheetViews>
  <sheetFormatPr defaultRowHeight="14.25"/>
  <cols>
    <col min="1" max="1" width="14.140625" customWidth="1"/>
    <col min="2" max="2" width="14.28515625" customWidth="1"/>
    <col min="3" max="3" width="17.85546875" customWidth="1"/>
  </cols>
  <sheetData>
    <row r="1" spans="1:16">
      <c r="A1" t="s">
        <v>34</v>
      </c>
      <c r="B1" t="s">
        <v>35</v>
      </c>
      <c r="C1" t="s">
        <v>36</v>
      </c>
      <c r="D1" s="1" t="s">
        <v>37</v>
      </c>
      <c r="E1" s="1" t="s">
        <v>38</v>
      </c>
      <c r="J1" t="str" cm="1">
        <f t="array" ref="J1">_xlfn._xlws.FILTER(sales[],(sales[Product]=H3)*(sales[Product]=H4),"")</f>
        <v/>
      </c>
    </row>
    <row r="2" spans="1:16" ht="15">
      <c r="A2" t="s">
        <v>39</v>
      </c>
      <c r="B2" t="s">
        <v>40</v>
      </c>
      <c r="C2" t="s">
        <v>41</v>
      </c>
      <c r="D2" s="3">
        <v>1624</v>
      </c>
      <c r="E2">
        <v>114</v>
      </c>
      <c r="H2" s="5" t="s">
        <v>42</v>
      </c>
      <c r="K2" s="4">
        <v>3</v>
      </c>
      <c r="L2" t="s">
        <v>43</v>
      </c>
    </row>
    <row r="3" spans="1:16">
      <c r="A3" t="s">
        <v>26</v>
      </c>
      <c r="B3" t="s">
        <v>44</v>
      </c>
      <c r="C3" t="s">
        <v>45</v>
      </c>
      <c r="D3" s="3">
        <v>6706</v>
      </c>
      <c r="E3">
        <v>459</v>
      </c>
      <c r="H3" s="5" t="s">
        <v>40</v>
      </c>
    </row>
    <row r="4" spans="1:16">
      <c r="A4" t="s">
        <v>27</v>
      </c>
      <c r="B4" t="s">
        <v>44</v>
      </c>
      <c r="C4" t="s">
        <v>46</v>
      </c>
      <c r="D4" s="3">
        <v>959</v>
      </c>
      <c r="E4">
        <v>147</v>
      </c>
      <c r="L4" t="str" cm="1">
        <f t="array" ref="L4:P8">_xlfn._xlws.FILTER(sales[],sales[Product]=H2)</f>
        <v>Ches Bonnell</v>
      </c>
      <c r="M4" t="str">
        <v>Australia</v>
      </c>
      <c r="N4" t="str">
        <v>50% Dark Bites</v>
      </c>
      <c r="O4">
        <v>1281</v>
      </c>
      <c r="P4">
        <v>75</v>
      </c>
    </row>
    <row r="5" spans="1:16">
      <c r="A5" t="s">
        <v>47</v>
      </c>
      <c r="B5" t="s">
        <v>48</v>
      </c>
      <c r="C5" t="s">
        <v>49</v>
      </c>
      <c r="D5" s="3">
        <v>9632</v>
      </c>
      <c r="E5">
        <v>288</v>
      </c>
      <c r="L5" t="str">
        <v>Gigi Bohling</v>
      </c>
      <c r="M5" t="str">
        <v>New Zealand</v>
      </c>
      <c r="N5" t="str">
        <v>50% Dark Bites</v>
      </c>
      <c r="O5">
        <v>4991</v>
      </c>
      <c r="P5">
        <v>12</v>
      </c>
    </row>
    <row r="6" spans="1:16">
      <c r="A6" t="s">
        <v>18</v>
      </c>
      <c r="B6" t="s">
        <v>50</v>
      </c>
      <c r="C6" t="s">
        <v>51</v>
      </c>
      <c r="D6" s="3">
        <v>2100</v>
      </c>
      <c r="E6">
        <v>414</v>
      </c>
      <c r="L6" t="str">
        <v>Carla Molina</v>
      </c>
      <c r="M6" t="str">
        <v>UK</v>
      </c>
      <c r="N6" t="str">
        <v>50% Dark Bites</v>
      </c>
      <c r="O6">
        <v>3976</v>
      </c>
      <c r="P6">
        <v>72</v>
      </c>
    </row>
    <row r="7" spans="1:16">
      <c r="A7" t="s">
        <v>39</v>
      </c>
      <c r="B7" t="s">
        <v>44</v>
      </c>
      <c r="C7" t="s">
        <v>52</v>
      </c>
      <c r="D7" s="3">
        <v>8869</v>
      </c>
      <c r="E7">
        <v>432</v>
      </c>
      <c r="L7" t="str">
        <v>Gunar Cockshoot</v>
      </c>
      <c r="M7" t="str">
        <v>USA</v>
      </c>
      <c r="N7" t="str">
        <v>50% Dark Bites</v>
      </c>
      <c r="O7">
        <v>2415</v>
      </c>
      <c r="P7">
        <v>255</v>
      </c>
    </row>
    <row r="8" spans="1:16">
      <c r="A8" t="s">
        <v>18</v>
      </c>
      <c r="B8" t="s">
        <v>53</v>
      </c>
      <c r="C8" t="s">
        <v>54</v>
      </c>
      <c r="D8" s="3">
        <v>2681</v>
      </c>
      <c r="E8">
        <v>54</v>
      </c>
      <c r="L8" t="str">
        <v>Oby Sorrel</v>
      </c>
      <c r="M8" t="str">
        <v>Australia</v>
      </c>
      <c r="N8" t="str">
        <v>50% Dark Bites</v>
      </c>
      <c r="O8">
        <v>5586</v>
      </c>
      <c r="P8">
        <v>525</v>
      </c>
    </row>
    <row r="9" spans="1:16">
      <c r="A9" t="s">
        <v>26</v>
      </c>
      <c r="B9" t="s">
        <v>44</v>
      </c>
      <c r="C9" t="s">
        <v>55</v>
      </c>
      <c r="D9" s="3">
        <v>5012</v>
      </c>
      <c r="E9">
        <v>210</v>
      </c>
    </row>
    <row r="10" spans="1:16">
      <c r="A10" t="s">
        <v>23</v>
      </c>
      <c r="B10" t="s">
        <v>53</v>
      </c>
      <c r="C10" t="s">
        <v>42</v>
      </c>
      <c r="D10" s="3">
        <v>1281</v>
      </c>
      <c r="E10">
        <v>75</v>
      </c>
      <c r="K10">
        <v>3</v>
      </c>
      <c r="L10" t="str" cm="1">
        <f t="array" ref="L10:P10">_xlfn._xlws.FILTER(sales[],(sales[Product]=H2)*(sales[Geography]=H3),"")</f>
        <v>Gigi Bohling</v>
      </c>
      <c r="M10" t="str">
        <v>New Zealand</v>
      </c>
      <c r="N10" t="str">
        <v>50% Dark Bites</v>
      </c>
      <c r="O10">
        <v>4991</v>
      </c>
      <c r="P10">
        <v>12</v>
      </c>
    </row>
    <row r="11" spans="1:16">
      <c r="A11" t="s">
        <v>15</v>
      </c>
      <c r="B11" t="s">
        <v>40</v>
      </c>
      <c r="C11" t="s">
        <v>42</v>
      </c>
      <c r="D11" s="3">
        <v>4991</v>
      </c>
      <c r="E11">
        <v>12</v>
      </c>
    </row>
    <row r="12" spans="1:16">
      <c r="A12" t="s">
        <v>5</v>
      </c>
      <c r="B12" t="s">
        <v>50</v>
      </c>
      <c r="C12" t="s">
        <v>51</v>
      </c>
      <c r="D12" s="3">
        <v>1785</v>
      </c>
      <c r="E12">
        <v>462</v>
      </c>
    </row>
    <row r="13" spans="1:16">
      <c r="A13" t="s">
        <v>13</v>
      </c>
      <c r="B13" t="s">
        <v>40</v>
      </c>
      <c r="C13" t="s">
        <v>56</v>
      </c>
      <c r="D13" s="3">
        <v>3983</v>
      </c>
      <c r="E13">
        <v>144</v>
      </c>
    </row>
    <row r="14" spans="1:16">
      <c r="A14" t="s">
        <v>27</v>
      </c>
      <c r="B14" t="s">
        <v>53</v>
      </c>
      <c r="C14" t="s">
        <v>57</v>
      </c>
      <c r="D14" s="3">
        <v>2646</v>
      </c>
      <c r="E14">
        <v>120</v>
      </c>
    </row>
    <row r="15" spans="1:16">
      <c r="A15" t="s">
        <v>5</v>
      </c>
      <c r="B15" t="s">
        <v>58</v>
      </c>
      <c r="C15" t="s">
        <v>59</v>
      </c>
      <c r="D15" s="3">
        <v>252</v>
      </c>
      <c r="E15">
        <v>54</v>
      </c>
      <c r="K15" t="s">
        <v>60</v>
      </c>
    </row>
    <row r="16" spans="1:16">
      <c r="A16" t="s">
        <v>13</v>
      </c>
      <c r="B16" t="s">
        <v>44</v>
      </c>
      <c r="C16" t="s">
        <v>51</v>
      </c>
      <c r="D16" s="3">
        <v>2464</v>
      </c>
      <c r="E16">
        <v>234</v>
      </c>
      <c r="G16" t="s">
        <v>58</v>
      </c>
    </row>
    <row r="17" spans="1:18">
      <c r="A17" t="s">
        <v>13</v>
      </c>
      <c r="B17" t="s">
        <v>44</v>
      </c>
      <c r="C17" t="s">
        <v>61</v>
      </c>
      <c r="D17" s="3">
        <v>2114</v>
      </c>
      <c r="E17">
        <v>66</v>
      </c>
      <c r="G17" t="s">
        <v>62</v>
      </c>
      <c r="H17" t="s">
        <v>53</v>
      </c>
      <c r="K17" cm="1">
        <f t="array" ref="K17">SUM(_xlfn._xlws.FILTER(sales[Amount],sales[Geography]&lt;&gt;G17),)</f>
        <v>437619</v>
      </c>
      <c r="M17" t="s">
        <v>63</v>
      </c>
      <c r="N17" t="s">
        <v>64</v>
      </c>
      <c r="P17" cm="1">
        <f t="array" ref="P17">SUM(_xlfn._xlws.FILTER(sales[Amount],sales[Geography]&lt;&gt;G16),)</f>
        <v>335657</v>
      </c>
      <c r="Q17" t="s">
        <v>65</v>
      </c>
    </row>
    <row r="18" spans="1:18">
      <c r="A18" t="s">
        <v>18</v>
      </c>
      <c r="B18" t="s">
        <v>40</v>
      </c>
      <c r="C18" t="s">
        <v>54</v>
      </c>
      <c r="D18" s="3">
        <v>7693</v>
      </c>
      <c r="E18">
        <v>87</v>
      </c>
      <c r="P18" cm="1">
        <f t="array" ref="P18">SUM(_xlfn._xlws.FILTER(sales[Amount],sales[Geography]&lt;&gt;H17),)</f>
        <v>393190</v>
      </c>
      <c r="Q18" t="s">
        <v>53</v>
      </c>
    </row>
    <row r="19" spans="1:18">
      <c r="A19" t="s">
        <v>15</v>
      </c>
      <c r="B19" t="s">
        <v>58</v>
      </c>
      <c r="C19" t="s">
        <v>66</v>
      </c>
      <c r="D19" s="3">
        <v>15610</v>
      </c>
      <c r="E19">
        <v>339</v>
      </c>
      <c r="P19">
        <f>SUM(P17,P18)</f>
        <v>728847</v>
      </c>
      <c r="Q19" t="s">
        <v>67</v>
      </c>
    </row>
    <row r="20" spans="1:18">
      <c r="A20" t="s">
        <v>47</v>
      </c>
      <c r="B20" t="s">
        <v>58</v>
      </c>
      <c r="C20" t="s">
        <v>55</v>
      </c>
      <c r="D20" s="3">
        <v>336</v>
      </c>
      <c r="E20">
        <v>144</v>
      </c>
    </row>
    <row r="21" spans="1:18">
      <c r="A21" t="s">
        <v>5</v>
      </c>
      <c r="B21" t="s">
        <v>50</v>
      </c>
      <c r="C21" t="s">
        <v>66</v>
      </c>
      <c r="D21" s="3">
        <v>9443</v>
      </c>
      <c r="E21">
        <v>162</v>
      </c>
      <c r="K21">
        <v>5</v>
      </c>
      <c r="L21" s="5" t="s">
        <v>24</v>
      </c>
    </row>
    <row r="22" spans="1:18">
      <c r="A22" t="s">
        <v>27</v>
      </c>
      <c r="B22" t="s">
        <v>58</v>
      </c>
      <c r="C22" t="s">
        <v>68</v>
      </c>
      <c r="D22" s="3">
        <v>8155</v>
      </c>
      <c r="E22">
        <v>90</v>
      </c>
    </row>
    <row r="23" spans="1:18">
      <c r="A23" t="s">
        <v>26</v>
      </c>
      <c r="B23" t="s">
        <v>53</v>
      </c>
      <c r="C23" t="s">
        <v>68</v>
      </c>
      <c r="D23" s="3">
        <v>1701</v>
      </c>
      <c r="E23">
        <v>234</v>
      </c>
    </row>
    <row r="24" spans="1:18">
      <c r="A24" t="s">
        <v>33</v>
      </c>
      <c r="B24" t="s">
        <v>53</v>
      </c>
      <c r="C24" t="s">
        <v>55</v>
      </c>
      <c r="D24" s="3">
        <v>2205</v>
      </c>
      <c r="E24">
        <v>141</v>
      </c>
      <c r="K24" t="s">
        <v>69</v>
      </c>
      <c r="N24" cm="1">
        <f t="array" ref="N24">AVERAGE(sales[],sales[Amount]=A17)</f>
        <v>2265.0749999999998</v>
      </c>
    </row>
    <row r="25" spans="1:18">
      <c r="A25" t="s">
        <v>26</v>
      </c>
      <c r="B25" t="s">
        <v>40</v>
      </c>
      <c r="C25" t="s">
        <v>70</v>
      </c>
      <c r="D25" s="3">
        <v>1771</v>
      </c>
      <c r="E25">
        <v>204</v>
      </c>
    </row>
    <row r="26" spans="1:18">
      <c r="A26" t="s">
        <v>47</v>
      </c>
      <c r="B26" t="s">
        <v>44</v>
      </c>
      <c r="C26" t="s">
        <v>71</v>
      </c>
      <c r="D26" s="3">
        <v>2114</v>
      </c>
      <c r="E26">
        <v>186</v>
      </c>
    </row>
    <row r="27" spans="1:18">
      <c r="A27" t="s">
        <v>47</v>
      </c>
      <c r="B27" t="s">
        <v>48</v>
      </c>
      <c r="C27" t="s">
        <v>59</v>
      </c>
      <c r="D27" s="3">
        <v>10311</v>
      </c>
      <c r="E27">
        <v>231</v>
      </c>
      <c r="K27" t="s">
        <v>72</v>
      </c>
      <c r="N27" t="str" cm="1">
        <f t="array" ref="N27:R91">_xlfn._xlws.FILTER(sales[],sales[Amount]&gt;N24)</f>
        <v>Brien Boise</v>
      </c>
      <c r="O27" t="str">
        <v>USA</v>
      </c>
      <c r="P27" t="str">
        <v>Choco Coated Almonds</v>
      </c>
      <c r="Q27">
        <v>6706</v>
      </c>
      <c r="R27">
        <v>459</v>
      </c>
    </row>
    <row r="28" spans="1:18">
      <c r="A28" t="s">
        <v>13</v>
      </c>
      <c r="B28" t="s">
        <v>50</v>
      </c>
      <c r="C28" t="s">
        <v>57</v>
      </c>
      <c r="D28" s="3">
        <v>21</v>
      </c>
      <c r="E28">
        <v>168</v>
      </c>
      <c r="N28" t="str">
        <v>Carla Molina</v>
      </c>
      <c r="O28" t="str">
        <v>Canada</v>
      </c>
      <c r="P28" t="str">
        <v>Drinking Coco</v>
      </c>
      <c r="Q28">
        <v>9632</v>
      </c>
      <c r="R28">
        <v>288</v>
      </c>
    </row>
    <row r="29" spans="1:18">
      <c r="A29" t="s">
        <v>33</v>
      </c>
      <c r="B29" t="s">
        <v>44</v>
      </c>
      <c r="C29" t="s">
        <v>66</v>
      </c>
      <c r="D29" s="3">
        <v>1974</v>
      </c>
      <c r="E29">
        <v>195</v>
      </c>
      <c r="N29" t="str">
        <v>Ram Mahesh</v>
      </c>
      <c r="O29" t="str">
        <v>USA</v>
      </c>
      <c r="P29" t="str">
        <v>Peanut Butter Cubes</v>
      </c>
      <c r="Q29">
        <v>8869</v>
      </c>
      <c r="R29">
        <v>432</v>
      </c>
    </row>
    <row r="30" spans="1:18">
      <c r="A30" t="s">
        <v>15</v>
      </c>
      <c r="B30" t="s">
        <v>48</v>
      </c>
      <c r="C30" t="s">
        <v>68</v>
      </c>
      <c r="D30" s="3">
        <v>6314</v>
      </c>
      <c r="E30">
        <v>15</v>
      </c>
      <c r="N30" t="str">
        <v>Curtice Advani</v>
      </c>
      <c r="O30" t="str">
        <v>Australia</v>
      </c>
      <c r="P30" t="str">
        <v>Smooth Sliky Salty</v>
      </c>
      <c r="Q30">
        <v>2681</v>
      </c>
      <c r="R30">
        <v>54</v>
      </c>
    </row>
    <row r="31" spans="1:18">
      <c r="A31" t="s">
        <v>33</v>
      </c>
      <c r="B31" t="s">
        <v>40</v>
      </c>
      <c r="C31" t="s">
        <v>68</v>
      </c>
      <c r="D31" s="3">
        <v>4683</v>
      </c>
      <c r="E31">
        <v>30</v>
      </c>
      <c r="N31" t="str">
        <v>Brien Boise</v>
      </c>
      <c r="O31" t="str">
        <v>USA</v>
      </c>
      <c r="P31" t="str">
        <v>After Nines</v>
      </c>
      <c r="Q31">
        <v>5012</v>
      </c>
      <c r="R31">
        <v>210</v>
      </c>
    </row>
    <row r="32" spans="1:18">
      <c r="A32" t="s">
        <v>47</v>
      </c>
      <c r="B32" t="s">
        <v>40</v>
      </c>
      <c r="C32" t="s">
        <v>73</v>
      </c>
      <c r="D32" s="3">
        <v>6398</v>
      </c>
      <c r="E32">
        <v>102</v>
      </c>
      <c r="N32" t="str">
        <v>Gigi Bohling</v>
      </c>
      <c r="O32" t="str">
        <v>New Zealand</v>
      </c>
      <c r="P32" t="str">
        <v>50% Dark Bites</v>
      </c>
      <c r="Q32">
        <v>4991</v>
      </c>
      <c r="R32">
        <v>12</v>
      </c>
    </row>
    <row r="33" spans="1:18">
      <c r="A33" t="s">
        <v>5</v>
      </c>
      <c r="B33" t="s">
        <v>44</v>
      </c>
      <c r="C33" t="s">
        <v>70</v>
      </c>
      <c r="D33" s="3">
        <v>553</v>
      </c>
      <c r="E33">
        <v>15</v>
      </c>
      <c r="N33" t="str">
        <v>Gunar Cockshoot</v>
      </c>
      <c r="O33" t="str">
        <v>New Zealand</v>
      </c>
      <c r="P33" t="str">
        <v>Eclairs</v>
      </c>
      <c r="Q33">
        <v>3983</v>
      </c>
      <c r="R33">
        <v>144</v>
      </c>
    </row>
    <row r="34" spans="1:18">
      <c r="A34" t="s">
        <v>26</v>
      </c>
      <c r="B34" t="s">
        <v>50</v>
      </c>
      <c r="C34" t="s">
        <v>41</v>
      </c>
      <c r="D34" s="3">
        <v>7021</v>
      </c>
      <c r="E34">
        <v>183</v>
      </c>
      <c r="N34" t="str">
        <v>Husein Augar</v>
      </c>
      <c r="O34" t="str">
        <v>Australia</v>
      </c>
      <c r="P34" t="str">
        <v>Mint Chip Choco</v>
      </c>
      <c r="Q34">
        <v>2646</v>
      </c>
      <c r="R34">
        <v>120</v>
      </c>
    </row>
    <row r="35" spans="1:18">
      <c r="A35" t="s">
        <v>39</v>
      </c>
      <c r="B35" t="s">
        <v>50</v>
      </c>
      <c r="C35" t="s">
        <v>55</v>
      </c>
      <c r="D35" s="3">
        <v>5817</v>
      </c>
      <c r="E35">
        <v>12</v>
      </c>
      <c r="N35" t="str">
        <v>Gunar Cockshoot</v>
      </c>
      <c r="O35" t="str">
        <v>USA</v>
      </c>
      <c r="P35" t="str">
        <v>White Choc</v>
      </c>
      <c r="Q35">
        <v>2464</v>
      </c>
      <c r="R35">
        <v>234</v>
      </c>
    </row>
    <row r="36" spans="1:18">
      <c r="A36" t="s">
        <v>47</v>
      </c>
      <c r="B36" t="s">
        <v>50</v>
      </c>
      <c r="C36" t="s">
        <v>42</v>
      </c>
      <c r="D36" s="3">
        <v>3976</v>
      </c>
      <c r="E36">
        <v>72</v>
      </c>
      <c r="N36" t="str">
        <v>Curtice Advani</v>
      </c>
      <c r="O36" t="str">
        <v>New Zealand</v>
      </c>
      <c r="P36" t="str">
        <v>Smooth Sliky Salty</v>
      </c>
      <c r="Q36">
        <v>7693</v>
      </c>
      <c r="R36">
        <v>87</v>
      </c>
    </row>
    <row r="37" spans="1:18">
      <c r="A37" t="s">
        <v>18</v>
      </c>
      <c r="B37" t="s">
        <v>53</v>
      </c>
      <c r="C37" t="s">
        <v>74</v>
      </c>
      <c r="D37" s="3">
        <v>1134</v>
      </c>
      <c r="E37">
        <v>282</v>
      </c>
      <c r="N37" t="str">
        <v>Gigi Bohling</v>
      </c>
      <c r="O37" t="str">
        <v>India</v>
      </c>
      <c r="P37" t="str">
        <v>Orange Choco</v>
      </c>
      <c r="Q37">
        <v>15610</v>
      </c>
      <c r="R37">
        <v>339</v>
      </c>
    </row>
    <row r="38" spans="1:18">
      <c r="A38" t="s">
        <v>5</v>
      </c>
      <c r="B38" t="s">
        <v>50</v>
      </c>
      <c r="C38" t="s">
        <v>75</v>
      </c>
      <c r="D38" s="3">
        <v>6027</v>
      </c>
      <c r="E38">
        <v>144</v>
      </c>
      <c r="N38" t="str">
        <v>Barr Faughny</v>
      </c>
      <c r="O38" t="str">
        <v>UK</v>
      </c>
      <c r="P38" t="str">
        <v>Orange Choco</v>
      </c>
      <c r="Q38">
        <v>9443</v>
      </c>
      <c r="R38">
        <v>162</v>
      </c>
    </row>
    <row r="39" spans="1:18">
      <c r="A39" t="s">
        <v>18</v>
      </c>
      <c r="B39" t="s">
        <v>40</v>
      </c>
      <c r="C39" t="s">
        <v>57</v>
      </c>
      <c r="D39" s="3">
        <v>1904</v>
      </c>
      <c r="E39">
        <v>405</v>
      </c>
      <c r="N39" t="str">
        <v>Husein Augar</v>
      </c>
      <c r="O39" t="str">
        <v>India</v>
      </c>
      <c r="P39" t="str">
        <v>Fruit &amp; Nut Bars</v>
      </c>
      <c r="Q39">
        <v>8155</v>
      </c>
      <c r="R39">
        <v>90</v>
      </c>
    </row>
    <row r="40" spans="1:18">
      <c r="A40" t="s">
        <v>23</v>
      </c>
      <c r="B40" t="s">
        <v>58</v>
      </c>
      <c r="C40" t="s">
        <v>45</v>
      </c>
      <c r="D40" s="3">
        <v>3262</v>
      </c>
      <c r="E40">
        <v>75</v>
      </c>
      <c r="N40" t="str">
        <v>Carla Molina</v>
      </c>
      <c r="O40" t="str">
        <v>Canada</v>
      </c>
      <c r="P40" t="str">
        <v>Milk Bars</v>
      </c>
      <c r="Q40">
        <v>10311</v>
      </c>
      <c r="R40">
        <v>231</v>
      </c>
    </row>
    <row r="41" spans="1:18">
      <c r="A41" t="s">
        <v>39</v>
      </c>
      <c r="B41" t="s">
        <v>58</v>
      </c>
      <c r="C41" t="s">
        <v>74</v>
      </c>
      <c r="D41" s="3">
        <v>2289</v>
      </c>
      <c r="E41">
        <v>135</v>
      </c>
      <c r="N41" t="str">
        <v>Gigi Bohling</v>
      </c>
      <c r="O41" t="str">
        <v>Canada</v>
      </c>
      <c r="P41" t="str">
        <v>Fruit &amp; Nut Bars</v>
      </c>
      <c r="Q41">
        <v>6314</v>
      </c>
      <c r="R41">
        <v>15</v>
      </c>
    </row>
    <row r="42" spans="1:18">
      <c r="A42" t="s">
        <v>15</v>
      </c>
      <c r="B42" t="s">
        <v>58</v>
      </c>
      <c r="C42" t="s">
        <v>74</v>
      </c>
      <c r="D42" s="3">
        <v>6986</v>
      </c>
      <c r="E42">
        <v>21</v>
      </c>
      <c r="N42" t="str">
        <v>Oby Sorrel</v>
      </c>
      <c r="O42" t="str">
        <v>New Zealand</v>
      </c>
      <c r="P42" t="str">
        <v>Fruit &amp; Nut Bars</v>
      </c>
      <c r="Q42">
        <v>4683</v>
      </c>
      <c r="R42">
        <v>30</v>
      </c>
    </row>
    <row r="43" spans="1:18">
      <c r="A43" t="s">
        <v>5</v>
      </c>
      <c r="B43" t="s">
        <v>53</v>
      </c>
      <c r="C43" t="s">
        <v>68</v>
      </c>
      <c r="D43" s="3">
        <v>4417</v>
      </c>
      <c r="E43">
        <v>153</v>
      </c>
      <c r="N43" t="str">
        <v>Carla Molina</v>
      </c>
      <c r="O43" t="str">
        <v>New Zealand</v>
      </c>
      <c r="P43" t="str">
        <v>85% Dark Bars</v>
      </c>
      <c r="Q43">
        <v>6398</v>
      </c>
      <c r="R43">
        <v>102</v>
      </c>
    </row>
    <row r="44" spans="1:18">
      <c r="A44" t="s">
        <v>18</v>
      </c>
      <c r="B44" t="s">
        <v>58</v>
      </c>
      <c r="C44" t="s">
        <v>71</v>
      </c>
      <c r="D44" s="3">
        <v>1442</v>
      </c>
      <c r="E44">
        <v>15</v>
      </c>
      <c r="N44" t="str">
        <v>Brien Boise</v>
      </c>
      <c r="O44" t="str">
        <v>UK</v>
      </c>
      <c r="P44" t="str">
        <v>70% Dark Bites</v>
      </c>
      <c r="Q44">
        <v>7021</v>
      </c>
      <c r="R44">
        <v>183</v>
      </c>
    </row>
    <row r="45" spans="1:18">
      <c r="A45" t="s">
        <v>13</v>
      </c>
      <c r="B45" t="s">
        <v>44</v>
      </c>
      <c r="C45" t="s">
        <v>42</v>
      </c>
      <c r="D45" s="3">
        <v>2415</v>
      </c>
      <c r="E45">
        <v>255</v>
      </c>
      <c r="N45" t="str">
        <v>Ram Mahesh</v>
      </c>
      <c r="O45" t="str">
        <v>UK</v>
      </c>
      <c r="P45" t="str">
        <v>After Nines</v>
      </c>
      <c r="Q45">
        <v>5817</v>
      </c>
      <c r="R45">
        <v>12</v>
      </c>
    </row>
    <row r="46" spans="1:18">
      <c r="A46" t="s">
        <v>5</v>
      </c>
      <c r="B46" t="s">
        <v>40</v>
      </c>
      <c r="C46" t="s">
        <v>70</v>
      </c>
      <c r="D46" s="3">
        <v>238</v>
      </c>
      <c r="E46">
        <v>18</v>
      </c>
      <c r="N46" t="str">
        <v>Carla Molina</v>
      </c>
      <c r="O46" t="str">
        <v>UK</v>
      </c>
      <c r="P46" t="str">
        <v>50% Dark Bites</v>
      </c>
      <c r="Q46">
        <v>3976</v>
      </c>
      <c r="R46">
        <v>72</v>
      </c>
    </row>
    <row r="47" spans="1:18">
      <c r="A47" t="s">
        <v>18</v>
      </c>
      <c r="B47" t="s">
        <v>40</v>
      </c>
      <c r="C47" t="s">
        <v>68</v>
      </c>
      <c r="D47" s="3">
        <v>4949</v>
      </c>
      <c r="E47">
        <v>189</v>
      </c>
      <c r="N47" t="str">
        <v>Barr Faughny</v>
      </c>
      <c r="O47" t="str">
        <v>UK</v>
      </c>
      <c r="P47" t="str">
        <v>Caramel Stuffed Bars</v>
      </c>
      <c r="Q47">
        <v>6027</v>
      </c>
      <c r="R47">
        <v>144</v>
      </c>
    </row>
    <row r="48" spans="1:18">
      <c r="A48" t="s">
        <v>15</v>
      </c>
      <c r="B48" t="s">
        <v>53</v>
      </c>
      <c r="C48" t="s">
        <v>45</v>
      </c>
      <c r="D48" s="3">
        <v>5075</v>
      </c>
      <c r="E48">
        <v>21</v>
      </c>
      <c r="N48" t="str">
        <v>Ches Bonnell</v>
      </c>
      <c r="O48" t="str">
        <v>India</v>
      </c>
      <c r="P48" t="str">
        <v>Choco Coated Almonds</v>
      </c>
      <c r="Q48">
        <v>3262</v>
      </c>
      <c r="R48">
        <v>75</v>
      </c>
    </row>
    <row r="49" spans="1:18">
      <c r="A49" t="s">
        <v>13</v>
      </c>
      <c r="B49" t="s">
        <v>48</v>
      </c>
      <c r="C49" t="s">
        <v>57</v>
      </c>
      <c r="D49" s="3">
        <v>9198</v>
      </c>
      <c r="E49">
        <v>36</v>
      </c>
      <c r="N49" t="str">
        <v>Ram Mahesh</v>
      </c>
      <c r="O49" t="str">
        <v>India</v>
      </c>
      <c r="P49" t="str">
        <v>Organic Choco Syrup</v>
      </c>
      <c r="Q49">
        <v>2289</v>
      </c>
      <c r="R49">
        <v>135</v>
      </c>
    </row>
    <row r="50" spans="1:18">
      <c r="A50" t="s">
        <v>18</v>
      </c>
      <c r="B50" t="s">
        <v>58</v>
      </c>
      <c r="C50" t="s">
        <v>61</v>
      </c>
      <c r="D50" s="3">
        <v>3339</v>
      </c>
      <c r="E50">
        <v>75</v>
      </c>
      <c r="N50" t="str">
        <v>Gigi Bohling</v>
      </c>
      <c r="O50" t="str">
        <v>India</v>
      </c>
      <c r="P50" t="str">
        <v>Organic Choco Syrup</v>
      </c>
      <c r="Q50">
        <v>6986</v>
      </c>
      <c r="R50">
        <v>21</v>
      </c>
    </row>
    <row r="51" spans="1:18">
      <c r="A51" t="s">
        <v>39</v>
      </c>
      <c r="B51" t="s">
        <v>58</v>
      </c>
      <c r="C51" t="s">
        <v>56</v>
      </c>
      <c r="D51" s="3">
        <v>5019</v>
      </c>
      <c r="E51">
        <v>156</v>
      </c>
      <c r="N51" t="str">
        <v>Barr Faughny</v>
      </c>
      <c r="O51" t="str">
        <v>Australia</v>
      </c>
      <c r="P51" t="str">
        <v>Fruit &amp; Nut Bars</v>
      </c>
      <c r="Q51">
        <v>4417</v>
      </c>
      <c r="R51">
        <v>153</v>
      </c>
    </row>
    <row r="52" spans="1:18">
      <c r="A52" t="s">
        <v>15</v>
      </c>
      <c r="B52" t="s">
        <v>48</v>
      </c>
      <c r="C52" t="s">
        <v>57</v>
      </c>
      <c r="D52" s="3">
        <v>16184</v>
      </c>
      <c r="E52">
        <v>39</v>
      </c>
      <c r="N52" t="str">
        <v>Gunar Cockshoot</v>
      </c>
      <c r="O52" t="str">
        <v>USA</v>
      </c>
      <c r="P52" t="str">
        <v>50% Dark Bites</v>
      </c>
      <c r="Q52">
        <v>2415</v>
      </c>
      <c r="R52">
        <v>255</v>
      </c>
    </row>
    <row r="53" spans="1:18">
      <c r="A53" t="s">
        <v>18</v>
      </c>
      <c r="B53" t="s">
        <v>48</v>
      </c>
      <c r="C53" t="s">
        <v>76</v>
      </c>
      <c r="D53" s="3">
        <v>497</v>
      </c>
      <c r="E53">
        <v>63</v>
      </c>
      <c r="N53" t="str">
        <v>Curtice Advani</v>
      </c>
      <c r="O53" t="str">
        <v>New Zealand</v>
      </c>
      <c r="P53" t="str">
        <v>Fruit &amp; Nut Bars</v>
      </c>
      <c r="Q53">
        <v>4949</v>
      </c>
      <c r="R53">
        <v>189</v>
      </c>
    </row>
    <row r="54" spans="1:18">
      <c r="A54" t="s">
        <v>5</v>
      </c>
      <c r="B54" t="s">
        <v>48</v>
      </c>
      <c r="C54" t="s">
        <v>61</v>
      </c>
      <c r="D54" s="3">
        <v>8211</v>
      </c>
      <c r="E54">
        <v>75</v>
      </c>
      <c r="N54" t="str">
        <v>Gigi Bohling</v>
      </c>
      <c r="O54" t="str">
        <v>Australia</v>
      </c>
      <c r="P54" t="str">
        <v>Choco Coated Almonds</v>
      </c>
      <c r="Q54">
        <v>5075</v>
      </c>
      <c r="R54">
        <v>21</v>
      </c>
    </row>
    <row r="55" spans="1:18">
      <c r="A55" t="s">
        <v>5</v>
      </c>
      <c r="B55" t="s">
        <v>53</v>
      </c>
      <c r="C55" t="s">
        <v>75</v>
      </c>
      <c r="D55" s="3">
        <v>6580</v>
      </c>
      <c r="E55">
        <v>183</v>
      </c>
      <c r="N55" t="str">
        <v>Gunar Cockshoot</v>
      </c>
      <c r="O55" t="str">
        <v>Canada</v>
      </c>
      <c r="P55" t="str">
        <v>Mint Chip Choco</v>
      </c>
      <c r="Q55">
        <v>9198</v>
      </c>
      <c r="R55">
        <v>36</v>
      </c>
    </row>
    <row r="56" spans="1:18">
      <c r="A56" t="s">
        <v>47</v>
      </c>
      <c r="B56" t="s">
        <v>44</v>
      </c>
      <c r="C56" t="s">
        <v>59</v>
      </c>
      <c r="D56" s="3">
        <v>4760</v>
      </c>
      <c r="E56">
        <v>69</v>
      </c>
      <c r="N56" t="str">
        <v>Curtice Advani</v>
      </c>
      <c r="O56" t="str">
        <v>India</v>
      </c>
      <c r="P56" t="str">
        <v>Manuka Honey Choco</v>
      </c>
      <c r="Q56">
        <v>3339</v>
      </c>
      <c r="R56">
        <v>75</v>
      </c>
    </row>
    <row r="57" spans="1:18">
      <c r="A57" t="s">
        <v>39</v>
      </c>
      <c r="B57" t="s">
        <v>48</v>
      </c>
      <c r="C57" t="s">
        <v>51</v>
      </c>
      <c r="D57" s="3">
        <v>5439</v>
      </c>
      <c r="E57">
        <v>30</v>
      </c>
      <c r="N57" t="str">
        <v>Ram Mahesh</v>
      </c>
      <c r="O57" t="str">
        <v>India</v>
      </c>
      <c r="P57" t="str">
        <v>Eclairs</v>
      </c>
      <c r="Q57">
        <v>5019</v>
      </c>
      <c r="R57">
        <v>156</v>
      </c>
    </row>
    <row r="58" spans="1:18">
      <c r="A58" t="s">
        <v>47</v>
      </c>
      <c r="B58" t="s">
        <v>58</v>
      </c>
      <c r="C58" t="s">
        <v>56</v>
      </c>
      <c r="D58" s="3">
        <v>1463</v>
      </c>
      <c r="E58">
        <v>39</v>
      </c>
      <c r="N58" t="str">
        <v>Gigi Bohling</v>
      </c>
      <c r="O58" t="str">
        <v>Canada</v>
      </c>
      <c r="P58" t="str">
        <v>Mint Chip Choco</v>
      </c>
      <c r="Q58">
        <v>16184</v>
      </c>
      <c r="R58">
        <v>39</v>
      </c>
    </row>
    <row r="59" spans="1:18">
      <c r="A59" t="s">
        <v>13</v>
      </c>
      <c r="B59" t="s">
        <v>58</v>
      </c>
      <c r="C59" t="s">
        <v>45</v>
      </c>
      <c r="D59" s="3">
        <v>7777</v>
      </c>
      <c r="E59">
        <v>504</v>
      </c>
      <c r="N59" t="str">
        <v>Barr Faughny</v>
      </c>
      <c r="O59" t="str">
        <v>Canada</v>
      </c>
      <c r="P59" t="str">
        <v>Manuka Honey Choco</v>
      </c>
      <c r="Q59">
        <v>8211</v>
      </c>
      <c r="R59">
        <v>75</v>
      </c>
    </row>
    <row r="60" spans="1:18">
      <c r="A60" t="s">
        <v>27</v>
      </c>
      <c r="B60" t="s">
        <v>40</v>
      </c>
      <c r="C60" t="s">
        <v>61</v>
      </c>
      <c r="D60" s="3">
        <v>1085</v>
      </c>
      <c r="E60">
        <v>273</v>
      </c>
      <c r="N60" t="str">
        <v>Barr Faughny</v>
      </c>
      <c r="O60" t="str">
        <v>Australia</v>
      </c>
      <c r="P60" t="str">
        <v>Caramel Stuffed Bars</v>
      </c>
      <c r="Q60">
        <v>6580</v>
      </c>
      <c r="R60">
        <v>183</v>
      </c>
    </row>
    <row r="61" spans="1:18">
      <c r="A61" t="s">
        <v>15</v>
      </c>
      <c r="B61" t="s">
        <v>40</v>
      </c>
      <c r="C61" t="s">
        <v>54</v>
      </c>
      <c r="D61" s="3">
        <v>182</v>
      </c>
      <c r="E61">
        <v>48</v>
      </c>
      <c r="N61" t="str">
        <v>Carla Molina</v>
      </c>
      <c r="O61" t="str">
        <v>USA</v>
      </c>
      <c r="P61" t="str">
        <v>Milk Bars</v>
      </c>
      <c r="Q61">
        <v>4760</v>
      </c>
      <c r="R61">
        <v>69</v>
      </c>
    </row>
    <row r="62" spans="1:18">
      <c r="A62" t="s">
        <v>18</v>
      </c>
      <c r="B62" t="s">
        <v>58</v>
      </c>
      <c r="C62" t="s">
        <v>74</v>
      </c>
      <c r="D62" s="3">
        <v>4242</v>
      </c>
      <c r="E62">
        <v>207</v>
      </c>
      <c r="N62" t="str">
        <v>Ram Mahesh</v>
      </c>
      <c r="O62" t="str">
        <v>Canada</v>
      </c>
      <c r="P62" t="str">
        <v>White Choc</v>
      </c>
      <c r="Q62">
        <v>5439</v>
      </c>
      <c r="R62">
        <v>30</v>
      </c>
    </row>
    <row r="63" spans="1:18">
      <c r="A63" t="s">
        <v>18</v>
      </c>
      <c r="B63" t="s">
        <v>48</v>
      </c>
      <c r="C63" t="s">
        <v>45</v>
      </c>
      <c r="D63" s="3">
        <v>6118</v>
      </c>
      <c r="E63">
        <v>9</v>
      </c>
      <c r="N63" t="str">
        <v>Gunar Cockshoot</v>
      </c>
      <c r="O63" t="str">
        <v>India</v>
      </c>
      <c r="P63" t="str">
        <v>Choco Coated Almonds</v>
      </c>
      <c r="Q63">
        <v>7777</v>
      </c>
      <c r="R63">
        <v>504</v>
      </c>
    </row>
    <row r="64" spans="1:18">
      <c r="A64" t="s">
        <v>33</v>
      </c>
      <c r="B64" t="s">
        <v>48</v>
      </c>
      <c r="C64" t="s">
        <v>68</v>
      </c>
      <c r="D64" s="3">
        <v>2317</v>
      </c>
      <c r="E64">
        <v>261</v>
      </c>
      <c r="N64" t="str">
        <v>Curtice Advani</v>
      </c>
      <c r="O64" t="str">
        <v>India</v>
      </c>
      <c r="P64" t="str">
        <v>Organic Choco Syrup</v>
      </c>
      <c r="Q64">
        <v>4242</v>
      </c>
      <c r="R64">
        <v>207</v>
      </c>
    </row>
    <row r="65" spans="1:18">
      <c r="A65" t="s">
        <v>18</v>
      </c>
      <c r="B65" t="s">
        <v>53</v>
      </c>
      <c r="C65" t="s">
        <v>57</v>
      </c>
      <c r="D65" s="3">
        <v>938</v>
      </c>
      <c r="E65">
        <v>6</v>
      </c>
      <c r="N65" t="str">
        <v>Curtice Advani</v>
      </c>
      <c r="O65" t="str">
        <v>Canada</v>
      </c>
      <c r="P65" t="str">
        <v>Choco Coated Almonds</v>
      </c>
      <c r="Q65">
        <v>6118</v>
      </c>
      <c r="R65">
        <v>9</v>
      </c>
    </row>
    <row r="66" spans="1:18">
      <c r="A66" t="s">
        <v>26</v>
      </c>
      <c r="B66" t="s">
        <v>40</v>
      </c>
      <c r="C66" t="s">
        <v>71</v>
      </c>
      <c r="D66" s="3">
        <v>9709</v>
      </c>
      <c r="E66">
        <v>30</v>
      </c>
      <c r="N66" t="str">
        <v>Oby Sorrel</v>
      </c>
      <c r="O66" t="str">
        <v>Canada</v>
      </c>
      <c r="P66" t="str">
        <v>Fruit &amp; Nut Bars</v>
      </c>
      <c r="Q66">
        <v>2317</v>
      </c>
      <c r="R66">
        <v>261</v>
      </c>
    </row>
    <row r="67" spans="1:18">
      <c r="A67" t="s">
        <v>23</v>
      </c>
      <c r="B67" t="s">
        <v>58</v>
      </c>
      <c r="C67" t="s">
        <v>66</v>
      </c>
      <c r="D67" s="3">
        <v>2205</v>
      </c>
      <c r="E67">
        <v>138</v>
      </c>
      <c r="N67" t="str">
        <v>Brien Boise</v>
      </c>
      <c r="O67" t="str">
        <v>New Zealand</v>
      </c>
      <c r="P67" t="str">
        <v>Raspberry Choco</v>
      </c>
      <c r="Q67">
        <v>9709</v>
      </c>
      <c r="R67">
        <v>30</v>
      </c>
    </row>
    <row r="68" spans="1:18">
      <c r="A68" t="s">
        <v>23</v>
      </c>
      <c r="B68" t="s">
        <v>40</v>
      </c>
      <c r="C68" t="s">
        <v>56</v>
      </c>
      <c r="D68" s="3">
        <v>4487</v>
      </c>
      <c r="E68">
        <v>111</v>
      </c>
      <c r="N68" t="str">
        <v>Ches Bonnell</v>
      </c>
      <c r="O68" t="str">
        <v>New Zealand</v>
      </c>
      <c r="P68" t="str">
        <v>Eclairs</v>
      </c>
      <c r="Q68">
        <v>4487</v>
      </c>
      <c r="R68">
        <v>111</v>
      </c>
    </row>
    <row r="69" spans="1:18">
      <c r="A69" t="s">
        <v>15</v>
      </c>
      <c r="B69" t="s">
        <v>44</v>
      </c>
      <c r="C69" t="s">
        <v>49</v>
      </c>
      <c r="D69" s="3">
        <v>2415</v>
      </c>
      <c r="E69">
        <v>15</v>
      </c>
      <c r="N69" t="str">
        <v>Gigi Bohling</v>
      </c>
      <c r="O69" t="str">
        <v>USA</v>
      </c>
      <c r="P69" t="str">
        <v>Drinking Coco</v>
      </c>
      <c r="Q69">
        <v>2415</v>
      </c>
      <c r="R69">
        <v>15</v>
      </c>
    </row>
    <row r="70" spans="1:18">
      <c r="A70" t="s">
        <v>39</v>
      </c>
      <c r="B70" t="s">
        <v>58</v>
      </c>
      <c r="C70" t="s">
        <v>70</v>
      </c>
      <c r="D70" s="3">
        <v>4018</v>
      </c>
      <c r="E70">
        <v>162</v>
      </c>
      <c r="N70" t="str">
        <v>Ram Mahesh</v>
      </c>
      <c r="O70" t="str">
        <v>India</v>
      </c>
      <c r="P70" t="str">
        <v>99% Dark &amp; Pure</v>
      </c>
      <c r="Q70">
        <v>4018</v>
      </c>
      <c r="R70">
        <v>162</v>
      </c>
    </row>
    <row r="71" spans="1:18">
      <c r="A71" t="s">
        <v>15</v>
      </c>
      <c r="B71" t="s">
        <v>58</v>
      </c>
      <c r="C71" t="s">
        <v>70</v>
      </c>
      <c r="D71" s="3">
        <v>861</v>
      </c>
      <c r="E71">
        <v>195</v>
      </c>
      <c r="N71" t="str">
        <v>Oby Sorrel</v>
      </c>
      <c r="O71" t="str">
        <v>Australia</v>
      </c>
      <c r="P71" t="str">
        <v>50% Dark Bites</v>
      </c>
      <c r="Q71">
        <v>5586</v>
      </c>
      <c r="R71">
        <v>525</v>
      </c>
    </row>
    <row r="72" spans="1:18">
      <c r="A72" t="s">
        <v>33</v>
      </c>
      <c r="B72" t="s">
        <v>53</v>
      </c>
      <c r="C72" t="s">
        <v>42</v>
      </c>
      <c r="D72" s="3">
        <v>5586</v>
      </c>
      <c r="E72">
        <v>525</v>
      </c>
      <c r="N72" t="str">
        <v>Husein Augar</v>
      </c>
      <c r="O72" t="str">
        <v>India</v>
      </c>
      <c r="P72" t="str">
        <v>Caramel Stuffed Bars</v>
      </c>
      <c r="Q72">
        <v>14329</v>
      </c>
      <c r="R72">
        <v>150</v>
      </c>
    </row>
    <row r="73" spans="1:18">
      <c r="A73" t="s">
        <v>23</v>
      </c>
      <c r="B73" t="s">
        <v>58</v>
      </c>
      <c r="C73" t="s">
        <v>52</v>
      </c>
      <c r="D73" s="3">
        <v>2226</v>
      </c>
      <c r="E73">
        <v>48</v>
      </c>
      <c r="N73" t="str">
        <v>Husein Augar</v>
      </c>
      <c r="O73" t="str">
        <v>India</v>
      </c>
      <c r="P73" t="str">
        <v>Orange Choco</v>
      </c>
      <c r="Q73">
        <v>8463</v>
      </c>
      <c r="R73">
        <v>492</v>
      </c>
    </row>
    <row r="74" spans="1:18">
      <c r="A74" t="s">
        <v>27</v>
      </c>
      <c r="B74" t="s">
        <v>58</v>
      </c>
      <c r="C74" t="s">
        <v>75</v>
      </c>
      <c r="D74" s="3">
        <v>14329</v>
      </c>
      <c r="E74">
        <v>150</v>
      </c>
      <c r="N74" t="str">
        <v>Gigi Bohling</v>
      </c>
      <c r="O74" t="str">
        <v>India</v>
      </c>
      <c r="P74" t="str">
        <v>Manuka Honey Choco</v>
      </c>
      <c r="Q74">
        <v>2891</v>
      </c>
      <c r="R74">
        <v>102</v>
      </c>
    </row>
    <row r="75" spans="1:18">
      <c r="A75" t="s">
        <v>27</v>
      </c>
      <c r="B75" t="s">
        <v>58</v>
      </c>
      <c r="C75" t="s">
        <v>66</v>
      </c>
      <c r="D75" s="3">
        <v>8463</v>
      </c>
      <c r="E75">
        <v>492</v>
      </c>
      <c r="N75" t="str">
        <v>Gunar Cockshoot</v>
      </c>
      <c r="O75" t="str">
        <v>Canada</v>
      </c>
      <c r="P75" t="str">
        <v>Fruit &amp; Nut Bars</v>
      </c>
      <c r="Q75">
        <v>3773</v>
      </c>
      <c r="R75">
        <v>165</v>
      </c>
    </row>
    <row r="76" spans="1:18">
      <c r="A76" t="s">
        <v>15</v>
      </c>
      <c r="B76" t="s">
        <v>58</v>
      </c>
      <c r="C76" t="s">
        <v>61</v>
      </c>
      <c r="D76" s="3">
        <v>2891</v>
      </c>
      <c r="E76">
        <v>102</v>
      </c>
      <c r="N76" t="str">
        <v>Curtice Advani</v>
      </c>
      <c r="O76" t="str">
        <v>Canada</v>
      </c>
      <c r="P76" t="str">
        <v>Eclairs</v>
      </c>
      <c r="Q76">
        <v>4970</v>
      </c>
      <c r="R76">
        <v>156</v>
      </c>
    </row>
    <row r="77" spans="1:18">
      <c r="A77" t="s">
        <v>13</v>
      </c>
      <c r="B77" t="s">
        <v>48</v>
      </c>
      <c r="C77" t="s">
        <v>68</v>
      </c>
      <c r="D77" s="3">
        <v>3773</v>
      </c>
      <c r="E77">
        <v>165</v>
      </c>
      <c r="N77" t="str">
        <v>Gigi Bohling</v>
      </c>
      <c r="O77" t="str">
        <v>USA</v>
      </c>
      <c r="P77" t="str">
        <v>Raspberry Choco</v>
      </c>
      <c r="Q77">
        <v>13391</v>
      </c>
      <c r="R77">
        <v>201</v>
      </c>
    </row>
    <row r="78" spans="1:18">
      <c r="A78" t="s">
        <v>47</v>
      </c>
      <c r="B78" t="s">
        <v>48</v>
      </c>
      <c r="C78" t="s">
        <v>75</v>
      </c>
      <c r="D78" s="3">
        <v>854</v>
      </c>
      <c r="E78">
        <v>309</v>
      </c>
      <c r="N78" t="str">
        <v>Brien Boise</v>
      </c>
      <c r="O78" t="str">
        <v>UK</v>
      </c>
      <c r="P78" t="str">
        <v>Smooth Sliky Salty</v>
      </c>
      <c r="Q78">
        <v>8890</v>
      </c>
      <c r="R78">
        <v>210</v>
      </c>
    </row>
    <row r="79" spans="1:18">
      <c r="A79" t="s">
        <v>18</v>
      </c>
      <c r="B79" t="s">
        <v>48</v>
      </c>
      <c r="C79" t="s">
        <v>56</v>
      </c>
      <c r="D79" s="3">
        <v>4970</v>
      </c>
      <c r="E79">
        <v>156</v>
      </c>
      <c r="N79" t="str">
        <v>Gunar Cockshoot</v>
      </c>
      <c r="O79" t="str">
        <v>Canada</v>
      </c>
      <c r="P79" t="str">
        <v>White Choc</v>
      </c>
      <c r="Q79">
        <v>3339</v>
      </c>
      <c r="R79">
        <v>39</v>
      </c>
    </row>
    <row r="80" spans="1:18">
      <c r="A80" t="s">
        <v>27</v>
      </c>
      <c r="B80" t="s">
        <v>44</v>
      </c>
      <c r="C80" t="s">
        <v>77</v>
      </c>
      <c r="D80" s="3">
        <v>98</v>
      </c>
      <c r="E80">
        <v>159</v>
      </c>
      <c r="N80" t="str">
        <v>Oby Sorrel</v>
      </c>
      <c r="O80" t="str">
        <v>USA</v>
      </c>
      <c r="P80" t="str">
        <v>Drinking Coco</v>
      </c>
      <c r="Q80">
        <v>3808</v>
      </c>
      <c r="R80">
        <v>279</v>
      </c>
    </row>
    <row r="81" spans="1:18">
      <c r="A81" t="s">
        <v>15</v>
      </c>
      <c r="B81" t="s">
        <v>44</v>
      </c>
      <c r="C81" t="s">
        <v>71</v>
      </c>
      <c r="D81" s="3">
        <v>13391</v>
      </c>
      <c r="E81">
        <v>201</v>
      </c>
      <c r="N81" t="str">
        <v>Barr Faughny</v>
      </c>
      <c r="O81" t="str">
        <v>UK</v>
      </c>
      <c r="P81" t="str">
        <v>Organic Choco Syrup</v>
      </c>
      <c r="Q81">
        <v>7812</v>
      </c>
      <c r="R81">
        <v>81</v>
      </c>
    </row>
    <row r="82" spans="1:18">
      <c r="A82" t="s">
        <v>26</v>
      </c>
      <c r="B82" t="s">
        <v>50</v>
      </c>
      <c r="C82" t="s">
        <v>54</v>
      </c>
      <c r="D82" s="3">
        <v>8890</v>
      </c>
      <c r="E82">
        <v>210</v>
      </c>
      <c r="N82" t="str">
        <v>Ram Mahesh</v>
      </c>
      <c r="O82" t="str">
        <v>New Zealand</v>
      </c>
      <c r="P82" t="str">
        <v>99% Dark &amp; Pure</v>
      </c>
      <c r="Q82">
        <v>7693</v>
      </c>
      <c r="R82">
        <v>21</v>
      </c>
    </row>
    <row r="83" spans="1:18">
      <c r="A83" t="s">
        <v>5</v>
      </c>
      <c r="B83" t="s">
        <v>53</v>
      </c>
      <c r="C83" t="s">
        <v>59</v>
      </c>
      <c r="D83" s="3">
        <v>56</v>
      </c>
      <c r="E83">
        <v>51</v>
      </c>
      <c r="N83" t="str">
        <v>Oby Sorrel</v>
      </c>
      <c r="O83" t="str">
        <v>Canada</v>
      </c>
      <c r="P83" t="str">
        <v>Manuka Honey Choco</v>
      </c>
      <c r="Q83">
        <v>2471</v>
      </c>
      <c r="R83">
        <v>342</v>
      </c>
    </row>
    <row r="84" spans="1:18">
      <c r="A84" t="s">
        <v>13</v>
      </c>
      <c r="B84" t="s">
        <v>48</v>
      </c>
      <c r="C84" t="s">
        <v>51</v>
      </c>
      <c r="D84" s="3">
        <v>3339</v>
      </c>
      <c r="E84">
        <v>39</v>
      </c>
      <c r="N84" t="str">
        <v>Gigi Bohling</v>
      </c>
      <c r="O84" t="str">
        <v>Australia</v>
      </c>
      <c r="P84" t="str">
        <v>Milk Bars</v>
      </c>
      <c r="Q84">
        <v>7189</v>
      </c>
      <c r="R84">
        <v>54</v>
      </c>
    </row>
    <row r="85" spans="1:18">
      <c r="A85" t="s">
        <v>33</v>
      </c>
      <c r="B85" t="s">
        <v>44</v>
      </c>
      <c r="C85" t="s">
        <v>49</v>
      </c>
      <c r="D85" s="3">
        <v>3808</v>
      </c>
      <c r="E85">
        <v>279</v>
      </c>
      <c r="N85" t="str">
        <v>Carla Molina</v>
      </c>
      <c r="O85" t="str">
        <v>USA</v>
      </c>
      <c r="P85" t="str">
        <v>Caramel Stuffed Bars</v>
      </c>
      <c r="Q85">
        <v>7455</v>
      </c>
      <c r="R85">
        <v>216</v>
      </c>
    </row>
    <row r="86" spans="1:18">
      <c r="A86" t="s">
        <v>33</v>
      </c>
      <c r="B86" t="s">
        <v>53</v>
      </c>
      <c r="C86" t="s">
        <v>59</v>
      </c>
      <c r="D86" s="3">
        <v>63</v>
      </c>
      <c r="E86">
        <v>123</v>
      </c>
      <c r="N86" t="str">
        <v>Gunar Cockshoot</v>
      </c>
      <c r="O86" t="str">
        <v>India</v>
      </c>
      <c r="P86" t="str">
        <v>Baker's Choco Chips</v>
      </c>
      <c r="Q86">
        <v>3108</v>
      </c>
      <c r="R86">
        <v>54</v>
      </c>
    </row>
    <row r="87" spans="1:18">
      <c r="A87" t="s">
        <v>5</v>
      </c>
      <c r="B87" t="s">
        <v>50</v>
      </c>
      <c r="C87" t="s">
        <v>74</v>
      </c>
      <c r="D87" s="3">
        <v>7812</v>
      </c>
      <c r="E87">
        <v>81</v>
      </c>
      <c r="N87" t="str">
        <v>Husein Augar</v>
      </c>
      <c r="O87" t="str">
        <v>New Zealand</v>
      </c>
      <c r="P87" t="str">
        <v>Fruit &amp; Nut Bars</v>
      </c>
      <c r="Q87">
        <v>2737</v>
      </c>
      <c r="R87">
        <v>93</v>
      </c>
    </row>
    <row r="88" spans="1:18">
      <c r="A88" t="s">
        <v>39</v>
      </c>
      <c r="B88" t="s">
        <v>40</v>
      </c>
      <c r="C88" t="s">
        <v>70</v>
      </c>
      <c r="D88" s="3">
        <v>7693</v>
      </c>
      <c r="E88">
        <v>21</v>
      </c>
      <c r="N88" t="str">
        <v>Husein Augar</v>
      </c>
      <c r="O88" t="str">
        <v>New Zealand</v>
      </c>
      <c r="P88" t="str">
        <v>White Choc</v>
      </c>
      <c r="Q88">
        <v>4305</v>
      </c>
      <c r="R88">
        <v>156</v>
      </c>
    </row>
    <row r="89" spans="1:18">
      <c r="A89" t="s">
        <v>13</v>
      </c>
      <c r="B89" t="s">
        <v>48</v>
      </c>
      <c r="C89" t="s">
        <v>75</v>
      </c>
      <c r="D89" s="3">
        <v>973</v>
      </c>
      <c r="E89">
        <v>162</v>
      </c>
      <c r="N89" t="str">
        <v>Husein Augar</v>
      </c>
      <c r="O89" t="str">
        <v>Australia</v>
      </c>
      <c r="P89" t="str">
        <v>Eclairs</v>
      </c>
      <c r="Q89">
        <v>2408</v>
      </c>
      <c r="R89">
        <v>9</v>
      </c>
    </row>
    <row r="90" spans="1:18">
      <c r="A90" t="s">
        <v>33</v>
      </c>
      <c r="B90" t="s">
        <v>44</v>
      </c>
      <c r="C90" t="s">
        <v>76</v>
      </c>
      <c r="D90" s="3">
        <v>567</v>
      </c>
      <c r="E90">
        <v>228</v>
      </c>
      <c r="N90" t="str">
        <v>Ram Mahesh</v>
      </c>
      <c r="O90" t="str">
        <v>USA</v>
      </c>
      <c r="P90" t="str">
        <v>Choco Coated Almonds</v>
      </c>
      <c r="Q90">
        <v>12348</v>
      </c>
      <c r="R90">
        <v>234</v>
      </c>
    </row>
    <row r="91" spans="1:18">
      <c r="A91" t="s">
        <v>33</v>
      </c>
      <c r="B91" t="s">
        <v>48</v>
      </c>
      <c r="C91" t="s">
        <v>61</v>
      </c>
      <c r="D91" s="3">
        <v>2471</v>
      </c>
      <c r="E91">
        <v>342</v>
      </c>
      <c r="N91" t="str">
        <v>Gunar Cockshoot</v>
      </c>
      <c r="O91" t="str">
        <v>India</v>
      </c>
      <c r="P91" t="str">
        <v>Caramel Stuffed Bars</v>
      </c>
      <c r="Q91">
        <v>3689</v>
      </c>
      <c r="R91">
        <v>312</v>
      </c>
    </row>
    <row r="92" spans="1:18">
      <c r="A92" t="s">
        <v>15</v>
      </c>
      <c r="B92" t="s">
        <v>53</v>
      </c>
      <c r="C92" t="s">
        <v>59</v>
      </c>
      <c r="D92" s="3">
        <v>7189</v>
      </c>
      <c r="E92">
        <v>54</v>
      </c>
    </row>
    <row r="93" spans="1:18">
      <c r="A93" t="s">
        <v>47</v>
      </c>
      <c r="B93" t="s">
        <v>44</v>
      </c>
      <c r="C93" t="s">
        <v>75</v>
      </c>
      <c r="D93" s="3">
        <v>7455</v>
      </c>
      <c r="E93">
        <v>216</v>
      </c>
    </row>
    <row r="94" spans="1:18">
      <c r="A94" t="s">
        <v>13</v>
      </c>
      <c r="B94" t="s">
        <v>58</v>
      </c>
      <c r="C94" t="s">
        <v>77</v>
      </c>
      <c r="D94" s="3">
        <v>3108</v>
      </c>
      <c r="E94">
        <v>54</v>
      </c>
    </row>
    <row r="95" spans="1:18">
      <c r="A95" t="s">
        <v>18</v>
      </c>
      <c r="B95" t="s">
        <v>53</v>
      </c>
      <c r="C95" t="s">
        <v>51</v>
      </c>
      <c r="D95" s="3">
        <v>469</v>
      </c>
      <c r="E95">
        <v>75</v>
      </c>
    </row>
    <row r="96" spans="1:18">
      <c r="A96" t="s">
        <v>27</v>
      </c>
      <c r="B96" t="s">
        <v>40</v>
      </c>
      <c r="C96" t="s">
        <v>68</v>
      </c>
      <c r="D96" s="3">
        <v>2737</v>
      </c>
      <c r="E96">
        <v>93</v>
      </c>
    </row>
    <row r="97" spans="1:5">
      <c r="A97" t="s">
        <v>27</v>
      </c>
      <c r="B97" t="s">
        <v>40</v>
      </c>
      <c r="C97" t="s">
        <v>51</v>
      </c>
      <c r="D97" s="3">
        <v>4305</v>
      </c>
      <c r="E97">
        <v>156</v>
      </c>
    </row>
    <row r="98" spans="1:5">
      <c r="A98" t="s">
        <v>27</v>
      </c>
      <c r="B98" t="s">
        <v>53</v>
      </c>
      <c r="C98" t="s">
        <v>56</v>
      </c>
      <c r="D98" s="3">
        <v>2408</v>
      </c>
      <c r="E98">
        <v>9</v>
      </c>
    </row>
    <row r="99" spans="1:5">
      <c r="A99" t="s">
        <v>13</v>
      </c>
      <c r="B99" t="s">
        <v>48</v>
      </c>
      <c r="C99" t="s">
        <v>70</v>
      </c>
      <c r="D99" s="3">
        <v>1281</v>
      </c>
      <c r="E99">
        <v>18</v>
      </c>
    </row>
    <row r="100" spans="1:5">
      <c r="A100" t="s">
        <v>39</v>
      </c>
      <c r="B100" t="s">
        <v>44</v>
      </c>
      <c r="C100" t="s">
        <v>45</v>
      </c>
      <c r="D100" s="3">
        <v>12348</v>
      </c>
      <c r="E100">
        <v>234</v>
      </c>
    </row>
    <row r="101" spans="1:5">
      <c r="A101" t="s">
        <v>13</v>
      </c>
      <c r="B101" t="s">
        <v>58</v>
      </c>
      <c r="C101" t="s">
        <v>75</v>
      </c>
      <c r="D101" s="3">
        <v>3689</v>
      </c>
      <c r="E101">
        <v>312</v>
      </c>
    </row>
  </sheetData>
  <conditionalFormatting sqref="H2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Aadseh nath</cp:lastModifiedBy>
  <cp:revision/>
  <dcterms:created xsi:type="dcterms:W3CDTF">2024-03-22T06:59:58Z</dcterms:created>
  <dcterms:modified xsi:type="dcterms:W3CDTF">2024-03-23T11:52:19Z</dcterms:modified>
  <cp:category/>
  <cp:contentStatus/>
</cp:coreProperties>
</file>