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/>
  <xr:revisionPtr revIDLastSave="100" documentId="11_0B1D56BE9CDCCE836B02CE7A5FB0D4A9BBFD1C62" xr6:coauthVersionLast="47" xr6:coauthVersionMax="47" xr10:uidLastSave="{E9617D24-9560-4467-AA83-776236D2860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 a="1"/>
  <c r="H3" i="1"/>
  <c r="H4" i="1" a="1"/>
  <c r="H4" i="1"/>
  <c r="H5" i="1" a="1"/>
  <c r="H5" i="1"/>
  <c r="H6" i="1" a="1"/>
  <c r="H6" i="1"/>
  <c r="H7" i="1" a="1"/>
  <c r="H7" i="1"/>
  <c r="H8" i="1" a="1"/>
  <c r="H8" i="1"/>
  <c r="H9" i="1" a="1"/>
  <c r="H9" i="1"/>
  <c r="H10" i="1" a="1"/>
  <c r="H10" i="1"/>
  <c r="H11" i="1" a="1"/>
  <c r="H11" i="1"/>
  <c r="H12" i="1" a="1"/>
  <c r="H12" i="1"/>
  <c r="H13" i="1" a="1"/>
  <c r="H13" i="1"/>
  <c r="H14" i="1" a="1"/>
  <c r="H14" i="1"/>
  <c r="H15" i="1" a="1"/>
  <c r="H15" i="1"/>
  <c r="H16" i="1" a="1"/>
  <c r="H16" i="1"/>
  <c r="H17" i="1" a="1"/>
  <c r="H17" i="1"/>
  <c r="H2" i="1" a="1"/>
  <c r="H2" i="1"/>
  <c r="F2" i="1" a="1"/>
  <c r="F2" i="1"/>
  <c r="F3" i="1" a="1"/>
  <c r="F3" i="1"/>
  <c r="F4" i="1" a="1"/>
  <c r="F4" i="1"/>
  <c r="F5" i="1" a="1"/>
  <c r="F5" i="1"/>
  <c r="F6" i="1" a="1"/>
  <c r="F6" i="1"/>
  <c r="F7" i="1" a="1"/>
  <c r="F7" i="1"/>
  <c r="F8" i="1" a="1"/>
  <c r="F8" i="1"/>
  <c r="F9" i="1" a="1"/>
  <c r="F9" i="1"/>
  <c r="F10" i="1" a="1"/>
  <c r="F10" i="1"/>
  <c r="F11" i="1" a="1"/>
  <c r="F11" i="1"/>
  <c r="F12" i="1" a="1"/>
  <c r="F12" i="1"/>
  <c r="F13" i="1" a="1"/>
  <c r="F13" i="1"/>
  <c r="F14" i="1" a="1"/>
  <c r="F14" i="1"/>
  <c r="F15" i="1" a="1"/>
  <c r="F15" i="1"/>
  <c r="F16" i="1" a="1"/>
  <c r="F16" i="1"/>
  <c r="F17" i="1" a="1"/>
  <c r="F17" i="1"/>
  <c r="G10" i="1" a="1"/>
  <c r="G10" i="1"/>
  <c r="G11" i="1" a="1"/>
  <c r="G11" i="1"/>
  <c r="G12" i="1" a="1"/>
  <c r="G12" i="1"/>
  <c r="G13" i="1" a="1"/>
  <c r="G13" i="1"/>
  <c r="G14" i="1" a="1"/>
  <c r="G14" i="1"/>
  <c r="G15" i="1" a="1"/>
  <c r="G15" i="1"/>
  <c r="G16" i="1" a="1"/>
  <c r="G16" i="1"/>
  <c r="G17" i="1" a="1"/>
  <c r="G17" i="1"/>
  <c r="G3" i="1" a="1"/>
  <c r="G3" i="1"/>
  <c r="G4" i="1" a="1"/>
  <c r="G4" i="1"/>
  <c r="G5" i="1" a="1"/>
  <c r="G5" i="1"/>
  <c r="G6" i="1" a="1"/>
  <c r="G6" i="1"/>
  <c r="G7" i="1" a="1"/>
  <c r="G7" i="1"/>
  <c r="G8" i="1" a="1"/>
  <c r="G8" i="1"/>
  <c r="G9" i="1" a="1"/>
  <c r="G9" i="1"/>
  <c r="G2" i="1" a="1"/>
  <c r="G2" i="1"/>
  <c r="B32" i="1"/>
  <c r="B25" i="1"/>
  <c r="B24" i="1"/>
  <c r="P8" i="1"/>
  <c r="P10" i="1"/>
  <c r="P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<sst xmlns="http://schemas.openxmlformats.org/spreadsheetml/2006/main" count="113" uniqueCount="54">
  <si>
    <t>Name</t>
  </si>
  <si>
    <t>Gender</t>
  </si>
  <si>
    <t>Department</t>
  </si>
  <si>
    <t>Date Joined</t>
  </si>
  <si>
    <t>Salary</t>
  </si>
  <si>
    <t>Email</t>
  </si>
  <si>
    <t>Bonus%</t>
  </si>
  <si>
    <t>Barr Faughny</t>
  </si>
  <si>
    <t>Female</t>
  </si>
  <si>
    <t>Procurement</t>
  </si>
  <si>
    <t>Bonus %</t>
  </si>
  <si>
    <t>Dennison Crosswaite</t>
  </si>
  <si>
    <t>Male</t>
  </si>
  <si>
    <t>Website</t>
  </si>
  <si>
    <t>Finance</t>
  </si>
  <si>
    <t>Gunar Cockshoot</t>
  </si>
  <si>
    <t>How many employees are there in the dataset?</t>
  </si>
  <si>
    <t>Gigi Bohling</t>
  </si>
  <si>
    <t>Sales</t>
  </si>
  <si>
    <t>What is the average salary of the employees?</t>
  </si>
  <si>
    <t>Curtice Advani</t>
  </si>
  <si>
    <t>What is the total salary expenditure for the company?</t>
  </si>
  <si>
    <t>Kaine Padly</t>
  </si>
  <si>
    <t>Ches Bonnell</t>
  </si>
  <si>
    <t>Andria Kimpton</t>
  </si>
  <si>
    <t>Brien Boise</t>
  </si>
  <si>
    <t>Husein Augar</t>
  </si>
  <si>
    <t>Jan Morforth</t>
  </si>
  <si>
    <t>Dotty Strutley</t>
  </si>
  <si>
    <t>Names &amp; Emails</t>
  </si>
  <si>
    <t>Marney O'Breen</t>
  </si>
  <si>
    <t>Rafaelita Blaksland</t>
  </si>
  <si>
    <t>j.morforth@awesome.ch</t>
  </si>
  <si>
    <t>Beverie Moffet</t>
  </si>
  <si>
    <t>d.crosswaite@awesome.ch</t>
  </si>
  <si>
    <t>b.faughny@awesome.ch</t>
  </si>
  <si>
    <t>Which employee joined on 20-nov-18</t>
  </si>
  <si>
    <t>r.blaksland@awesome.ch</t>
  </si>
  <si>
    <t>Date</t>
  </si>
  <si>
    <t>c.advani@awesome.ch</t>
  </si>
  <si>
    <t>Position</t>
  </si>
  <si>
    <t>d.strutley@awesome.ch</t>
  </si>
  <si>
    <t>h.augar@awesome.ch</t>
  </si>
  <si>
    <t>Which employee has Salary 88000 ?</t>
  </si>
  <si>
    <t>g.cockshoot@awesome.ch</t>
  </si>
  <si>
    <t>salary</t>
  </si>
  <si>
    <t>Oby Sorrel</t>
  </si>
  <si>
    <t>o.sorrel@awesome.ch</t>
  </si>
  <si>
    <t>m.obreen@awesome.ch</t>
  </si>
  <si>
    <t xml:space="preserve">combine  two table  add bouns  with  </t>
  </si>
  <si>
    <t>b.moffet@awesome.ch</t>
  </si>
  <si>
    <t>get the 2nd  table with bonus in main table</t>
  </si>
  <si>
    <t>get email data from 3rd table into main table</t>
  </si>
  <si>
    <t>and remove error from email 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</si>
</sst>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[$-409]dd\-mmm\-yy;@"/>
    <numFmt numFmtId="165" formatCode="&quot;$&quot;#,##0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rgb="FFECECEC"/>
      <name val="Söhne"/>
      <charset val="1"/>
    </font>
    <font>
      <b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  <xf numFmtId="9" fontId="0" fillId="0" borderId="2" xfId="1" applyFont="1" applyBorder="1"/>
    <xf numFmtId="0" fontId="0" fillId="0" borderId="3" xfId="0" applyBorder="1"/>
    <xf numFmtId="164" fontId="0" fillId="0" borderId="3" xfId="0" applyNumberFormat="1" applyBorder="1"/>
    <xf numFmtId="165" fontId="0" fillId="0" borderId="3" xfId="0" applyNumberFormat="1" applyBorder="1"/>
    <xf numFmtId="165" fontId="0" fillId="0" borderId="0" xfId="0" applyNumberFormat="1"/>
    <xf numFmtId="0" fontId="3" fillId="3" borderId="1" xfId="0" applyFont="1" applyFill="1" applyBorder="1" applyAlignment="1">
      <alignment horizontal="left"/>
    </xf>
    <xf numFmtId="0" fontId="4" fillId="0" borderId="4" xfId="0" applyFont="1" applyBorder="1"/>
    <xf numFmtId="0" fontId="3" fillId="4" borderId="1" xfId="0" applyFont="1" applyFill="1" applyBorder="1"/>
    <xf numFmtId="9" fontId="3" fillId="4" borderId="1" xfId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3" xfId="1" applyFont="1" applyBorder="1" applyAlignment="1">
      <alignment horizontal="center"/>
    </xf>
    <xf numFmtId="15" fontId="0" fillId="0" borderId="0" xfId="0" applyNumberFormat="1"/>
    <xf numFmtId="6" fontId="0" fillId="0" borderId="0" xfId="0" applyNumberFormat="1"/>
    <xf numFmtId="0" fontId="3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.moffet@awesome.ch" TargetMode="External"/><Relationship Id="rId2" Type="http://schemas.openxmlformats.org/officeDocument/2006/relationships/hyperlink" Target="mailto:o.sorrel@awesome.ch" TargetMode="External"/><Relationship Id="rId1" Type="http://schemas.openxmlformats.org/officeDocument/2006/relationships/hyperlink" Target="mailto:g.cockshoot@awesome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workbookViewId="0">
      <selection activeCell="H10" sqref="H10"/>
    </sheetView>
  </sheetViews>
  <sheetFormatPr defaultRowHeight="15"/>
  <cols>
    <col min="2" max="2" width="10.140625" bestFit="1" customWidth="1"/>
    <col min="6" max="6" width="33.5703125" customWidth="1"/>
    <col min="8" max="8" width="36.5703125" customWidth="1"/>
    <col min="16" max="16" width="51" customWidth="1"/>
  </cols>
  <sheetData>
    <row r="1" spans="1:1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1" t="s">
        <v>5</v>
      </c>
      <c r="G1" s="20" t="s">
        <v>6</v>
      </c>
    </row>
    <row r="2" spans="1:16">
      <c r="A2" s="4" t="s">
        <v>7</v>
      </c>
      <c r="B2" s="4" t="s">
        <v>8</v>
      </c>
      <c r="C2" s="4" t="s">
        <v>9</v>
      </c>
      <c r="D2" s="5">
        <v>43744</v>
      </c>
      <c r="E2" s="6">
        <v>75000</v>
      </c>
      <c r="F2" s="7" t="str" cm="1">
        <f t="array" ref="F2">INDEX($N$14:$N$35,MATCH(A2,$N$14:$N$35,0)+1)</f>
        <v>b.faughny@awesome.ch</v>
      </c>
      <c r="G2" s="4" cm="1">
        <f t="array" ref="G2">INDEX($N$3:$N$10,MATCH(1,($L$3:$L$10=C2)*($M$3:$M$10=B2),0))</f>
        <v>0.05</v>
      </c>
      <c r="H2" t="str" cm="1">
        <f t="array" ref="H2">IFERROR(INDEX($N$14:$N$35,MATCH(A2,$N$14:$N$35,0)+1),"Not Available")</f>
        <v>b.faughny@awesome.ch</v>
      </c>
      <c r="L2" s="14" t="s">
        <v>2</v>
      </c>
      <c r="M2" s="15" t="s">
        <v>1</v>
      </c>
      <c r="N2" s="15" t="s">
        <v>10</v>
      </c>
    </row>
    <row r="3" spans="1:16">
      <c r="A3" s="8" t="s">
        <v>11</v>
      </c>
      <c r="B3" s="8" t="s">
        <v>12</v>
      </c>
      <c r="C3" s="8" t="s">
        <v>13</v>
      </c>
      <c r="D3" s="9">
        <v>43601</v>
      </c>
      <c r="E3" s="10">
        <v>90700</v>
      </c>
      <c r="F3" s="7" t="str" cm="1">
        <f t="array" ref="F3">INDEX($N$14:$N$35,MATCH(A3,$N$14:$N$35,0)+1)</f>
        <v>d.crosswaite@awesome.ch</v>
      </c>
      <c r="G3" s="4" cm="1">
        <f t="array" ref="G3">INDEX($N$3:$N$10,MATCH(1,($L$3:$L$10=C3)*($M$3:$M$10=B3),0))</f>
        <v>0.05</v>
      </c>
      <c r="H3" t="str" cm="1">
        <f t="array" ref="H3">IFERROR(INDEX($N$14:$N$35,MATCH(A3,$N$14:$N$35,0)+1),"Not Available")</f>
        <v>d.crosswaite@awesome.ch</v>
      </c>
      <c r="L3" s="8" t="s">
        <v>14</v>
      </c>
      <c r="M3" s="16" t="s">
        <v>8</v>
      </c>
      <c r="N3" s="17">
        <v>0.04</v>
      </c>
    </row>
    <row r="4" spans="1:16" ht="15.75">
      <c r="A4" s="8" t="s">
        <v>15</v>
      </c>
      <c r="B4" s="8" t="s">
        <v>12</v>
      </c>
      <c r="C4" s="8" t="s">
        <v>13</v>
      </c>
      <c r="D4" s="9">
        <v>43476</v>
      </c>
      <c r="E4" s="10">
        <v>48950</v>
      </c>
      <c r="F4" s="7" t="str" cm="1">
        <f t="array" ref="F4">INDEX($N$14:$N$35,MATCH(A4,$N$14:$N$35,0)+1)</f>
        <v>g.cockshoot@awesome.ch</v>
      </c>
      <c r="G4" s="4" cm="1">
        <f t="array" ref="G4">INDEX($N$3:$N$10,MATCH(1,($L$3:$L$10=C4)*($M$3:$M$10=B4),0))</f>
        <v>0.05</v>
      </c>
      <c r="H4" t="str" cm="1">
        <f t="array" ref="H4">IFERROR(INDEX($N$14:$N$35,MATCH(A4,$N$14:$N$35,0)+1),"Not Available")</f>
        <v>g.cockshoot@awesome.ch</v>
      </c>
      <c r="L4" s="8" t="s">
        <v>9</v>
      </c>
      <c r="M4" s="16" t="s">
        <v>8</v>
      </c>
      <c r="N4" s="17">
        <v>0.05</v>
      </c>
      <c r="P4" s="1" t="s">
        <v>16</v>
      </c>
    </row>
    <row r="5" spans="1:16" ht="15.75">
      <c r="A5" s="8" t="s">
        <v>17</v>
      </c>
      <c r="B5" s="8" t="s">
        <v>12</v>
      </c>
      <c r="C5" s="8" t="s">
        <v>18</v>
      </c>
      <c r="D5" s="9">
        <v>43351</v>
      </c>
      <c r="E5" s="10">
        <v>74550</v>
      </c>
      <c r="F5" s="7" t="e" cm="1">
        <f t="array" ref="F5">INDEX($N$14:$N$35,MATCH(A5,$N$14:$N$35,0)+1)</f>
        <v>#N/A</v>
      </c>
      <c r="G5" s="4" cm="1">
        <f t="array" ref="G5">INDEX($N$3:$N$10,MATCH(1,($L$3:$L$10=C5)*($M$3:$M$10=B5),0))</f>
        <v>0.04</v>
      </c>
      <c r="H5" t="str" cm="1">
        <f t="array" ref="H5">IFERROR(INDEX($N$14:$N$35,MATCH(A5,$N$14:$N$35,0)+1),"Not Available")</f>
        <v>Not Available</v>
      </c>
      <c r="L5" s="8" t="s">
        <v>18</v>
      </c>
      <c r="M5" s="16" t="s">
        <v>8</v>
      </c>
      <c r="N5" s="17">
        <v>0.03</v>
      </c>
      <c r="P5" s="1" t="s">
        <v>19</v>
      </c>
    </row>
    <row r="6" spans="1:16" ht="15.75">
      <c r="A6" s="8" t="s">
        <v>20</v>
      </c>
      <c r="B6" s="8" t="s">
        <v>12</v>
      </c>
      <c r="C6" s="8" t="s">
        <v>14</v>
      </c>
      <c r="D6" s="9">
        <v>43560</v>
      </c>
      <c r="E6" s="10">
        <v>59810</v>
      </c>
      <c r="F6" s="7" t="str" cm="1">
        <f t="array" ref="F6">INDEX($N$14:$N$35,MATCH(A6,$N$14:$N$35,0)+1)</f>
        <v>c.advani@awesome.ch</v>
      </c>
      <c r="G6" s="4" cm="1">
        <f t="array" ref="G6">INDEX($N$3:$N$10,MATCH(1,($L$3:$L$10=C6)*($M$3:$M$10=B6),0))</f>
        <v>0.03</v>
      </c>
      <c r="H6" t="str" cm="1">
        <f t="array" ref="H6">IFERROR(INDEX($N$14:$N$35,MATCH(A6,$N$14:$N$35,0)+1),"Not Available")</f>
        <v>c.advani@awesome.ch</v>
      </c>
      <c r="L6" s="8" t="s">
        <v>13</v>
      </c>
      <c r="M6" s="16" t="s">
        <v>8</v>
      </c>
      <c r="N6" s="17">
        <v>0.06</v>
      </c>
      <c r="P6" s="1" t="s">
        <v>21</v>
      </c>
    </row>
    <row r="7" spans="1:16">
      <c r="A7" s="8" t="s">
        <v>22</v>
      </c>
      <c r="B7" s="8" t="s">
        <v>12</v>
      </c>
      <c r="C7" s="8" t="s">
        <v>13</v>
      </c>
      <c r="D7" s="9">
        <v>43424</v>
      </c>
      <c r="E7" s="10">
        <v>107700</v>
      </c>
      <c r="F7" s="7" t="e" cm="1">
        <f t="array" ref="F7">INDEX($N$14:$N$35,MATCH(A7,$N$14:$N$35,0)+1)</f>
        <v>#N/A</v>
      </c>
      <c r="G7" s="4" cm="1">
        <f t="array" ref="G7">INDEX($N$3:$N$10,MATCH(1,($L$3:$L$10=C7)*($M$3:$M$10=B7),0))</f>
        <v>0.05</v>
      </c>
      <c r="H7" t="str" cm="1">
        <f t="array" ref="H7">IFERROR(INDEX($N$14:$N$35,MATCH(A7,$N$14:$N$35,0)+1),"Not Available")</f>
        <v>Not Available</v>
      </c>
      <c r="L7" s="8" t="s">
        <v>14</v>
      </c>
      <c r="M7" s="16" t="s">
        <v>12</v>
      </c>
      <c r="N7" s="17">
        <v>0.03</v>
      </c>
    </row>
    <row r="8" spans="1:16">
      <c r="A8" s="8" t="s">
        <v>23</v>
      </c>
      <c r="B8" s="8" t="s">
        <v>12</v>
      </c>
      <c r="C8" s="8" t="s">
        <v>13</v>
      </c>
      <c r="D8" s="9">
        <v>43303</v>
      </c>
      <c r="E8" s="10">
        <v>88050</v>
      </c>
      <c r="F8" s="7" t="e" cm="1">
        <f t="array" ref="F8">INDEX($N$14:$N$35,MATCH(A8,$N$14:$N$35,0)+1)</f>
        <v>#N/A</v>
      </c>
      <c r="G8" s="4" cm="1">
        <f t="array" ref="G8">INDEX($N$3:$N$10,MATCH(1,($L$3:$L$10=C8)*($M$3:$M$10=B8),0))</f>
        <v>0.05</v>
      </c>
      <c r="H8" t="str" cm="1">
        <f t="array" ref="H8">IFERROR(INDEX($N$14:$N$35,MATCH(A8,$N$14:$N$35,0)+1),"Not Available")</f>
        <v>Not Available</v>
      </c>
      <c r="L8" s="8" t="s">
        <v>9</v>
      </c>
      <c r="M8" s="16" t="s">
        <v>12</v>
      </c>
      <c r="N8" s="17">
        <v>0.04</v>
      </c>
      <c r="O8">
        <v>1</v>
      </c>
      <c r="P8">
        <f>COUNTA(A2:A17)</f>
        <v>16</v>
      </c>
    </row>
    <row r="9" spans="1:16">
      <c r="A9" s="8" t="s">
        <v>24</v>
      </c>
      <c r="B9" s="8" t="s">
        <v>12</v>
      </c>
      <c r="C9" s="8" t="s">
        <v>13</v>
      </c>
      <c r="D9" s="9">
        <v>43238</v>
      </c>
      <c r="E9" s="10">
        <v>69120</v>
      </c>
      <c r="F9" s="7" t="e" cm="1">
        <f t="array" ref="F9">INDEX($N$14:$N$35,MATCH(A9,$N$14:$N$35,0)+1)</f>
        <v>#N/A</v>
      </c>
      <c r="G9" s="4" cm="1">
        <f t="array" ref="G9">INDEX($N$3:$N$10,MATCH(1,($L$3:$L$10=C9)*($M$3:$M$10=B9),0))</f>
        <v>0.05</v>
      </c>
      <c r="H9" t="str" cm="1">
        <f t="array" ref="H9">IFERROR(INDEX($N$14:$N$35,MATCH(A9,$N$14:$N$35,0)+1),"Not Available")</f>
        <v>Not Available</v>
      </c>
      <c r="L9" s="8" t="s">
        <v>18</v>
      </c>
      <c r="M9" s="16" t="s">
        <v>12</v>
      </c>
      <c r="N9" s="17">
        <v>0.04</v>
      </c>
      <c r="O9">
        <v>2</v>
      </c>
      <c r="P9" s="11">
        <f>AVERAGE(E2:E17)</f>
        <v>72072.666666666672</v>
      </c>
    </row>
    <row r="10" spans="1:16">
      <c r="A10" s="8" t="s">
        <v>25</v>
      </c>
      <c r="B10" s="8" t="s">
        <v>8</v>
      </c>
      <c r="C10" s="8" t="s">
        <v>13</v>
      </c>
      <c r="D10" s="9">
        <v>43628</v>
      </c>
      <c r="E10" s="10">
        <v>58100</v>
      </c>
      <c r="F10" s="7" t="e" cm="1">
        <f t="array" ref="F10">INDEX($N$14:$N$35,MATCH(A10,$N$14:$N$35,0)+1)</f>
        <v>#N/A</v>
      </c>
      <c r="G10" s="4" cm="1">
        <f t="array" ref="G10">INDEX($N$3:$N$10,MATCH(1,($L$3:$L$10=C10)*($M$3:$M$10=B10),0))</f>
        <v>0.06</v>
      </c>
      <c r="H10" t="str" cm="1">
        <f t="array" ref="H10">IFERROR(INDEX($N$14:$N$35,MATCH(A10,$N$14:$N$35,0)+1),"Not Available")</f>
        <v>Not Available</v>
      </c>
      <c r="L10" s="8" t="s">
        <v>13</v>
      </c>
      <c r="M10" s="16" t="s">
        <v>12</v>
      </c>
      <c r="N10" s="17">
        <v>0.05</v>
      </c>
      <c r="O10">
        <v>3</v>
      </c>
      <c r="P10" s="11">
        <f>SUM(E2:E17)</f>
        <v>1081090</v>
      </c>
    </row>
    <row r="11" spans="1:16">
      <c r="A11" s="8" t="s">
        <v>26</v>
      </c>
      <c r="B11" s="8" t="s">
        <v>8</v>
      </c>
      <c r="C11" s="8" t="s">
        <v>14</v>
      </c>
      <c r="D11" s="9">
        <v>43355</v>
      </c>
      <c r="E11" s="10">
        <v>67910</v>
      </c>
      <c r="F11" s="7" t="str" cm="1">
        <f t="array" ref="F11">INDEX($N$14:$N$35,MATCH(A11,$N$14:$N$35,0)+1)</f>
        <v>h.augar@awesome.ch</v>
      </c>
      <c r="G11" s="4" cm="1">
        <f t="array" ref="G11">INDEX($N$3:$N$10,MATCH(1,($L$3:$L$10=C11)*($M$3:$M$10=B11),0))</f>
        <v>0.04</v>
      </c>
      <c r="H11" t="str" cm="1">
        <f t="array" ref="H11">IFERROR(INDEX($N$14:$N$35,MATCH(A11,$N$14:$N$35,0)+1),"Not Available")</f>
        <v>h.augar@awesome.ch</v>
      </c>
    </row>
    <row r="12" spans="1:16">
      <c r="A12" s="8" t="s">
        <v>27</v>
      </c>
      <c r="B12" s="8" t="s">
        <v>12</v>
      </c>
      <c r="C12" s="8" t="s">
        <v>14</v>
      </c>
      <c r="D12" s="9">
        <v>43007</v>
      </c>
      <c r="E12" s="10">
        <v>48170</v>
      </c>
      <c r="F12" s="7" t="str" cm="1">
        <f t="array" ref="F12">INDEX($N$14:$N$35,MATCH(A12,$N$14:$N$35,0)+1)</f>
        <v>j.morforth@awesome.ch</v>
      </c>
      <c r="G12" s="4" cm="1">
        <f t="array" ref="G12">INDEX($N$3:$N$10,MATCH(1,($L$3:$L$10=C12)*($M$3:$M$10=B12),0))</f>
        <v>0.03</v>
      </c>
      <c r="H12" t="str" cm="1">
        <f t="array" ref="H12">IFERROR(INDEX($N$14:$N$35,MATCH(A12,$N$14:$N$35,0)+1),"Not Available")</f>
        <v>j.morforth@awesome.ch</v>
      </c>
    </row>
    <row r="13" spans="1:16">
      <c r="A13" s="8" t="s">
        <v>28</v>
      </c>
      <c r="B13" s="8" t="s">
        <v>8</v>
      </c>
      <c r="C13" s="8" t="s">
        <v>13</v>
      </c>
      <c r="D13" s="9">
        <v>43110</v>
      </c>
      <c r="E13" s="10">
        <v>41980</v>
      </c>
      <c r="F13" s="7" t="str" cm="1">
        <f t="array" ref="F13">INDEX($N$14:$N$35,MATCH(A13,$N$14:$N$35,0)+1)</f>
        <v>d.strutley@awesome.ch</v>
      </c>
      <c r="G13" s="4" cm="1">
        <f t="array" ref="G13">INDEX($N$3:$N$10,MATCH(1,($L$3:$L$10=C13)*($M$3:$M$10=B13),0))</f>
        <v>0.06</v>
      </c>
      <c r="H13" t="str" cm="1">
        <f t="array" ref="H13">IFERROR(INDEX($N$14:$N$35,MATCH(A13,$N$14:$N$35,0)+1),"Not Available")</f>
        <v>d.strutley@awesome.ch</v>
      </c>
      <c r="N13" s="12" t="s">
        <v>29</v>
      </c>
    </row>
    <row r="14" spans="1:16">
      <c r="A14" s="8" t="s">
        <v>30</v>
      </c>
      <c r="B14" s="8" t="s">
        <v>8</v>
      </c>
      <c r="C14" s="8" t="s">
        <v>14</v>
      </c>
      <c r="D14" s="9">
        <v>43282</v>
      </c>
      <c r="E14" s="10">
        <v>65920</v>
      </c>
      <c r="F14" s="7" t="str" cm="1">
        <f t="array" ref="F14">INDEX($N$14:$N$35,MATCH(A14,$N$14:$N$35,0)+1)</f>
        <v>m.obreen@awesome.ch</v>
      </c>
      <c r="G14" s="4" cm="1">
        <f t="array" ref="G14">INDEX($N$3:$N$10,MATCH(1,($L$3:$L$10=C14)*($M$3:$M$10=B14),0))</f>
        <v>0.04</v>
      </c>
      <c r="H14" t="str" cm="1">
        <f t="array" ref="H14">IFERROR(INDEX($N$14:$N$35,MATCH(A14,$N$14:$N$35,0)+1),"Not Available")</f>
        <v>m.obreen@awesome.ch</v>
      </c>
      <c r="N14" t="s">
        <v>27</v>
      </c>
    </row>
    <row r="15" spans="1:16">
      <c r="A15" s="8" t="s">
        <v>31</v>
      </c>
      <c r="B15" s="8" t="s">
        <v>8</v>
      </c>
      <c r="C15" s="8" t="s">
        <v>18</v>
      </c>
      <c r="D15" s="9">
        <v>43342</v>
      </c>
      <c r="E15" s="10">
        <v>109160</v>
      </c>
      <c r="F15" s="7" t="str" cm="1">
        <f t="array" ref="F15">INDEX($N$14:$N$35,MATCH(A15,$N$14:$N$35,0)+1)</f>
        <v>r.blaksland@awesome.ch</v>
      </c>
      <c r="G15" s="4" cm="1">
        <f t="array" ref="G15">INDEX($N$3:$N$10,MATCH(1,($L$3:$L$10=C15)*($M$3:$M$10=B15),0))</f>
        <v>0.03</v>
      </c>
      <c r="H15" t="str" cm="1">
        <f t="array" ref="H15">IFERROR(INDEX($N$14:$N$35,MATCH(A15,$N$14:$N$35,0)+1),"Not Available")</f>
        <v>r.blaksland@awesome.ch</v>
      </c>
      <c r="N15" s="13" t="s">
        <v>32</v>
      </c>
    </row>
    <row r="16" spans="1:16">
      <c r="A16" s="8" t="s">
        <v>33</v>
      </c>
      <c r="B16" s="8" t="s">
        <v>8</v>
      </c>
      <c r="C16" s="8" t="s">
        <v>14</v>
      </c>
      <c r="D16" s="9">
        <v>43151</v>
      </c>
      <c r="E16" s="10">
        <v>75970</v>
      </c>
      <c r="F16" s="7" t="str" cm="1">
        <f t="array" ref="F16">INDEX($N$14:$N$35,MATCH(A16,$N$14:$N$35,0)+1)</f>
        <v>b.moffet@awesome.ch</v>
      </c>
      <c r="G16" s="4" cm="1">
        <f t="array" ref="G16">INDEX($N$3:$N$10,MATCH(1,($L$3:$L$10=C16)*($M$3:$M$10=B16),0))</f>
        <v>0.04</v>
      </c>
      <c r="H16" t="str" cm="1">
        <f t="array" ref="H16">IFERROR(INDEX($N$14:$N$35,MATCH(A16,$N$14:$N$35,0)+1),"Not Available")</f>
        <v>b.moffet@awesome.ch</v>
      </c>
      <c r="N16" t="s">
        <v>11</v>
      </c>
    </row>
    <row r="17" spans="1:14">
      <c r="A17" s="2" t="s">
        <v>0</v>
      </c>
      <c r="B17" s="2" t="s">
        <v>1</v>
      </c>
      <c r="C17" s="2" t="s">
        <v>2</v>
      </c>
      <c r="D17" s="3" t="s">
        <v>3</v>
      </c>
      <c r="E17" s="3" t="s">
        <v>4</v>
      </c>
      <c r="F17" s="7" t="e" cm="1">
        <f t="array" ref="F17">INDEX($N$14:$N$35,MATCH(A17,$N$14:$N$35,0)+1)</f>
        <v>#N/A</v>
      </c>
      <c r="G17" s="4" t="e" cm="1">
        <f t="array" ref="G17">INDEX($N$3:$N$10,MATCH(1,($L$3:$L$10=C17)*($M$3:$M$10=B17),0))</f>
        <v>#N/A</v>
      </c>
      <c r="H17" t="str" cm="1">
        <f t="array" ref="H17">IFERROR(INDEX($N$14:$N$35,MATCH(A17,$N$14:$N$35,0)+1),"Not Available")</f>
        <v>Not Available</v>
      </c>
      <c r="N17" s="13" t="s">
        <v>34</v>
      </c>
    </row>
    <row r="18" spans="1:14">
      <c r="N18" t="s">
        <v>7</v>
      </c>
    </row>
    <row r="19" spans="1:14">
      <c r="N19" s="13" t="s">
        <v>35</v>
      </c>
    </row>
    <row r="20" spans="1:14">
      <c r="N20" t="s">
        <v>31</v>
      </c>
    </row>
    <row r="21" spans="1:14">
      <c r="A21">
        <v>1</v>
      </c>
      <c r="B21" t="s">
        <v>36</v>
      </c>
      <c r="N21" s="13" t="s">
        <v>37</v>
      </c>
    </row>
    <row r="22" spans="1:14">
      <c r="N22" t="s">
        <v>20</v>
      </c>
    </row>
    <row r="23" spans="1:14">
      <c r="A23" t="s">
        <v>38</v>
      </c>
      <c r="B23" s="18">
        <v>43424</v>
      </c>
      <c r="N23" s="13" t="s">
        <v>39</v>
      </c>
    </row>
    <row r="24" spans="1:14">
      <c r="A24" t="s">
        <v>40</v>
      </c>
      <c r="B24">
        <f>MATCH(B23,D2:D17,0)</f>
        <v>6</v>
      </c>
      <c r="N24" t="s">
        <v>28</v>
      </c>
    </row>
    <row r="25" spans="1:14">
      <c r="A25" t="s">
        <v>0</v>
      </c>
      <c r="B25" t="str">
        <f>INDEX(A2:A17,MATCH(B23,D2:D17,0))</f>
        <v>Kaine Padly</v>
      </c>
      <c r="N25" s="13" t="s">
        <v>41</v>
      </c>
    </row>
    <row r="26" spans="1:14">
      <c r="N26" t="s">
        <v>26</v>
      </c>
    </row>
    <row r="27" spans="1:14">
      <c r="N27" s="13" t="s">
        <v>42</v>
      </c>
    </row>
    <row r="28" spans="1:14">
      <c r="N28" t="s">
        <v>15</v>
      </c>
    </row>
    <row r="29" spans="1:14">
      <c r="A29">
        <v>2</v>
      </c>
      <c r="B29" t="s">
        <v>43</v>
      </c>
      <c r="N29" s="13" t="s">
        <v>44</v>
      </c>
    </row>
    <row r="30" spans="1:14">
      <c r="A30" t="s">
        <v>45</v>
      </c>
      <c r="B30" s="19">
        <v>88000</v>
      </c>
      <c r="N30" t="s">
        <v>46</v>
      </c>
    </row>
    <row r="31" spans="1:14">
      <c r="N31" s="13" t="s">
        <v>47</v>
      </c>
    </row>
    <row r="32" spans="1:14">
      <c r="A32" t="s">
        <v>0</v>
      </c>
      <c r="B32" t="str">
        <f>INDEX(A2:A17,MATCH(B30,E2:E17,1))</f>
        <v>Marney O'Breen</v>
      </c>
      <c r="N32" t="s">
        <v>30</v>
      </c>
    </row>
    <row r="33" spans="1:14">
      <c r="N33" s="13" t="s">
        <v>48</v>
      </c>
    </row>
    <row r="34" spans="1:14">
      <c r="N34" t="s">
        <v>33</v>
      </c>
    </row>
    <row r="35" spans="1:14">
      <c r="A35">
        <v>3</v>
      </c>
      <c r="B35" t="s">
        <v>49</v>
      </c>
      <c r="N35" s="13" t="s">
        <v>50</v>
      </c>
    </row>
    <row r="37" spans="1:14">
      <c r="A37">
        <v>1</v>
      </c>
      <c r="B37" t="s">
        <v>51</v>
      </c>
    </row>
    <row r="39" spans="1:14">
      <c r="A39">
        <v>2</v>
      </c>
      <c r="B39" t="s">
        <v>52</v>
      </c>
    </row>
    <row r="40" spans="1:14">
      <c r="A40">
        <v>3</v>
      </c>
      <c r="B40" t="s">
        <v>53</v>
      </c>
    </row>
  </sheetData>
  <hyperlinks>
    <hyperlink ref="N29" r:id="rId1" xr:uid="{B79F2E12-6B50-46B0-B8BC-3CE32BEFAF0C}"/>
    <hyperlink ref="N31" r:id="rId2" xr:uid="{D65C31AD-AD0C-427D-BAC5-E6FACC0833C1}"/>
    <hyperlink ref="N35" r:id="rId3" xr:uid="{E1AA005F-EF47-43D4-952D-0682F8C638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Aadseh nath</cp:lastModifiedBy>
  <cp:revision/>
  <dcterms:created xsi:type="dcterms:W3CDTF">2024-03-23T11:52:47Z</dcterms:created>
  <dcterms:modified xsi:type="dcterms:W3CDTF">2024-03-23T17:49:45Z</dcterms:modified>
  <cp:category/>
  <cp:contentStatus/>
</cp:coreProperties>
</file>