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ihum\Dropbox\AllExcels\zRinshoExcels\Count_Yueki\"/>
    </mc:Choice>
  </mc:AlternateContent>
  <xr:revisionPtr revIDLastSave="0" documentId="13_ncr:1_{73C67031-48B7-474F-9E83-C5FD316674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輸液計算" sheetId="3" r:id="rId1"/>
    <sheet name="Data" sheetId="4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F7" i="3"/>
  <c r="G7" i="3"/>
  <c r="H7" i="3"/>
  <c r="I7" i="3"/>
  <c r="J7" i="3"/>
  <c r="K7" i="3"/>
  <c r="L7" i="3"/>
  <c r="M7" i="3"/>
  <c r="N7" i="3"/>
  <c r="O7" i="3"/>
  <c r="P7" i="3"/>
  <c r="Q7" i="3"/>
  <c r="E8" i="3"/>
  <c r="F8" i="3"/>
  <c r="G8" i="3"/>
  <c r="H8" i="3"/>
  <c r="I8" i="3"/>
  <c r="J8" i="3"/>
  <c r="K8" i="3"/>
  <c r="L8" i="3"/>
  <c r="M8" i="3"/>
  <c r="N8" i="3"/>
  <c r="O8" i="3"/>
  <c r="P8" i="3"/>
  <c r="Q8" i="3"/>
  <c r="E9" i="3"/>
  <c r="F9" i="3"/>
  <c r="G9" i="3"/>
  <c r="H9" i="3"/>
  <c r="I9" i="3"/>
  <c r="J9" i="3"/>
  <c r="K9" i="3"/>
  <c r="L9" i="3"/>
  <c r="M9" i="3"/>
  <c r="N9" i="3"/>
  <c r="O9" i="3"/>
  <c r="P9" i="3"/>
  <c r="Q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D8" i="3"/>
  <c r="D9" i="3"/>
  <c r="D10" i="3"/>
  <c r="D11" i="3"/>
  <c r="D12" i="3"/>
  <c r="D13" i="3"/>
  <c r="D14" i="3"/>
  <c r="D15" i="3"/>
  <c r="D16" i="3"/>
  <c r="D7" i="3"/>
  <c r="B33" i="3" l="1"/>
  <c r="C3" i="3"/>
  <c r="C4" i="3" l="1"/>
  <c r="H145" i="4"/>
  <c r="H146" i="4"/>
  <c r="H147" i="4"/>
  <c r="H148" i="4"/>
  <c r="N142" i="4"/>
  <c r="N143" i="4"/>
  <c r="N144" i="4"/>
  <c r="N145" i="4"/>
  <c r="N148" i="4"/>
  <c r="N149" i="4"/>
  <c r="N150" i="4"/>
  <c r="N151" i="4"/>
  <c r="N152" i="4"/>
  <c r="N153" i="4"/>
  <c r="N154" i="4"/>
  <c r="O154" i="4" s="1"/>
  <c r="H142" i="4"/>
  <c r="H143" i="4"/>
  <c r="H144" i="4"/>
  <c r="H149" i="4"/>
  <c r="O149" i="4" s="1"/>
  <c r="H150" i="4"/>
  <c r="O150" i="4" s="1"/>
  <c r="H151" i="4"/>
  <c r="O151" i="4" s="1"/>
  <c r="H152" i="4"/>
  <c r="H153" i="4"/>
  <c r="N158" i="4"/>
  <c r="O148" i="4" l="1"/>
  <c r="O144" i="4"/>
  <c r="O153" i="4"/>
  <c r="O143" i="4"/>
  <c r="O142" i="4"/>
  <c r="O152" i="4"/>
  <c r="O145" i="4"/>
  <c r="N138" i="4" l="1"/>
  <c r="N139" i="4"/>
  <c r="N140" i="4"/>
  <c r="N141" i="4"/>
  <c r="N155" i="4"/>
  <c r="N156" i="4"/>
  <c r="N157" i="4"/>
  <c r="H138" i="4"/>
  <c r="H139" i="4"/>
  <c r="H140" i="4"/>
  <c r="H141" i="4"/>
  <c r="H155" i="4"/>
  <c r="H156" i="4"/>
  <c r="H157" i="4"/>
  <c r="H158" i="4"/>
  <c r="O158" i="4" s="1"/>
  <c r="D58" i="4"/>
  <c r="E58" i="4"/>
  <c r="C58" i="4"/>
  <c r="D131" i="4"/>
  <c r="E131" i="4"/>
  <c r="F131" i="4"/>
  <c r="G131" i="4"/>
  <c r="H131" i="4" s="1"/>
  <c r="C131" i="4"/>
  <c r="N128" i="4"/>
  <c r="N129" i="4"/>
  <c r="N130" i="4"/>
  <c r="N131" i="4"/>
  <c r="N132" i="4"/>
  <c r="N133" i="4"/>
  <c r="H127" i="4"/>
  <c r="H129" i="4"/>
  <c r="H130" i="4"/>
  <c r="H132" i="4"/>
  <c r="H133" i="4"/>
  <c r="D128" i="4"/>
  <c r="E128" i="4"/>
  <c r="F128" i="4"/>
  <c r="G128" i="4"/>
  <c r="H128" i="4" s="1"/>
  <c r="C128" i="4"/>
  <c r="N126" i="4"/>
  <c r="N127" i="4"/>
  <c r="D126" i="4"/>
  <c r="E126" i="4"/>
  <c r="F126" i="4"/>
  <c r="G126" i="4"/>
  <c r="H126" i="4" s="1"/>
  <c r="C126" i="4"/>
  <c r="D123" i="4"/>
  <c r="E123" i="4"/>
  <c r="F123" i="4"/>
  <c r="G123" i="4"/>
  <c r="H123" i="4" s="1"/>
  <c r="D124" i="4"/>
  <c r="E124" i="4"/>
  <c r="F124" i="4"/>
  <c r="G124" i="4"/>
  <c r="H124" i="4" s="1"/>
  <c r="C123" i="4"/>
  <c r="C124" i="4"/>
  <c r="E122" i="4"/>
  <c r="D119" i="4"/>
  <c r="E119" i="4"/>
  <c r="F119" i="4"/>
  <c r="G119" i="4"/>
  <c r="H119" i="4" s="1"/>
  <c r="D120" i="4"/>
  <c r="E120" i="4"/>
  <c r="F120" i="4"/>
  <c r="G120" i="4"/>
  <c r="H120" i="4" s="1"/>
  <c r="C119" i="4"/>
  <c r="C120" i="4"/>
  <c r="H121" i="4"/>
  <c r="H122" i="4"/>
  <c r="H125" i="4"/>
  <c r="H137" i="4"/>
  <c r="N137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D117" i="4"/>
  <c r="E117" i="4"/>
  <c r="F117" i="4"/>
  <c r="G117" i="4"/>
  <c r="H117" i="4" s="1"/>
  <c r="C117" i="4"/>
  <c r="D113" i="4"/>
  <c r="E113" i="4"/>
  <c r="F113" i="4"/>
  <c r="G113" i="4"/>
  <c r="H113" i="4" s="1"/>
  <c r="D114" i="4"/>
  <c r="E114" i="4"/>
  <c r="F114" i="4"/>
  <c r="G114" i="4"/>
  <c r="H114" i="4" s="1"/>
  <c r="D115" i="4"/>
  <c r="E115" i="4"/>
  <c r="F115" i="4"/>
  <c r="G115" i="4"/>
  <c r="H115" i="4" s="1"/>
  <c r="C113" i="4"/>
  <c r="C114" i="4"/>
  <c r="C115" i="4"/>
  <c r="H103" i="4"/>
  <c r="H104" i="4"/>
  <c r="H105" i="4"/>
  <c r="H107" i="4"/>
  <c r="H108" i="4"/>
  <c r="H112" i="4"/>
  <c r="H116" i="4"/>
  <c r="H118" i="4"/>
  <c r="H86" i="4"/>
  <c r="H87" i="4"/>
  <c r="H88" i="4"/>
  <c r="H89" i="4"/>
  <c r="H92" i="4"/>
  <c r="H94" i="4"/>
  <c r="H95" i="4"/>
  <c r="H97" i="4"/>
  <c r="H98" i="4"/>
  <c r="H101" i="4"/>
  <c r="H66" i="4"/>
  <c r="H68" i="4"/>
  <c r="H70" i="4"/>
  <c r="H71" i="4"/>
  <c r="H73" i="4"/>
  <c r="H74" i="4"/>
  <c r="H75" i="4"/>
  <c r="H78" i="4"/>
  <c r="H80" i="4"/>
  <c r="H82" i="4"/>
  <c r="H84" i="4"/>
  <c r="D109" i="4"/>
  <c r="E109" i="4"/>
  <c r="F109" i="4"/>
  <c r="G109" i="4"/>
  <c r="H109" i="4" s="1"/>
  <c r="D110" i="4"/>
  <c r="E110" i="4"/>
  <c r="F110" i="4"/>
  <c r="G110" i="4"/>
  <c r="H110" i="4" s="1"/>
  <c r="D111" i="4"/>
  <c r="E111" i="4"/>
  <c r="F111" i="4"/>
  <c r="G111" i="4"/>
  <c r="H111" i="4" s="1"/>
  <c r="C109" i="4"/>
  <c r="C110" i="4"/>
  <c r="C111" i="4"/>
  <c r="N108" i="4"/>
  <c r="N112" i="4"/>
  <c r="N109" i="4" s="1"/>
  <c r="D134" i="4"/>
  <c r="E134" i="4"/>
  <c r="F134" i="4"/>
  <c r="G134" i="4"/>
  <c r="H134" i="4" s="1"/>
  <c r="N134" i="4"/>
  <c r="D135" i="4"/>
  <c r="E135" i="4"/>
  <c r="F135" i="4"/>
  <c r="G135" i="4"/>
  <c r="H135" i="4" s="1"/>
  <c r="N135" i="4"/>
  <c r="D136" i="4"/>
  <c r="E136" i="4"/>
  <c r="F136" i="4"/>
  <c r="G136" i="4"/>
  <c r="H136" i="4" s="1"/>
  <c r="N136" i="4"/>
  <c r="C134" i="4"/>
  <c r="C135" i="4"/>
  <c r="C136" i="4"/>
  <c r="D106" i="4"/>
  <c r="E106" i="4"/>
  <c r="F106" i="4"/>
  <c r="G106" i="4"/>
  <c r="H106" i="4" s="1"/>
  <c r="C106" i="4"/>
  <c r="D102" i="4"/>
  <c r="E102" i="4"/>
  <c r="F102" i="4"/>
  <c r="G102" i="4"/>
  <c r="H102" i="4" s="1"/>
  <c r="C102" i="4"/>
  <c r="D100" i="4"/>
  <c r="E100" i="4"/>
  <c r="F100" i="4"/>
  <c r="G100" i="4"/>
  <c r="H100" i="4" s="1"/>
  <c r="C100" i="4"/>
  <c r="D96" i="4"/>
  <c r="E96" i="4"/>
  <c r="F96" i="4"/>
  <c r="G96" i="4"/>
  <c r="H96" i="4" s="1"/>
  <c r="C96" i="4"/>
  <c r="D93" i="4"/>
  <c r="E93" i="4"/>
  <c r="F93" i="4"/>
  <c r="G93" i="4"/>
  <c r="H93" i="4" s="1"/>
  <c r="C93" i="4"/>
  <c r="D90" i="4"/>
  <c r="E90" i="4"/>
  <c r="F90" i="4"/>
  <c r="G90" i="4"/>
  <c r="H90" i="4" s="1"/>
  <c r="N90" i="4"/>
  <c r="D91" i="4"/>
  <c r="E91" i="4"/>
  <c r="F91" i="4"/>
  <c r="G91" i="4"/>
  <c r="H91" i="4" s="1"/>
  <c r="N91" i="4"/>
  <c r="C90" i="4"/>
  <c r="C91" i="4"/>
  <c r="D85" i="4"/>
  <c r="E85" i="4"/>
  <c r="F85" i="4"/>
  <c r="G85" i="4"/>
  <c r="H85" i="4" s="1"/>
  <c r="C85" i="4"/>
  <c r="D83" i="4"/>
  <c r="E83" i="4"/>
  <c r="F83" i="4"/>
  <c r="G83" i="4"/>
  <c r="H83" i="4" s="1"/>
  <c r="C83" i="4"/>
  <c r="D81" i="4"/>
  <c r="E81" i="4"/>
  <c r="F81" i="4"/>
  <c r="G81" i="4"/>
  <c r="H81" i="4" s="1"/>
  <c r="C81" i="4"/>
  <c r="D79" i="4"/>
  <c r="E79" i="4"/>
  <c r="F79" i="4"/>
  <c r="G79" i="4"/>
  <c r="H79" i="4" s="1"/>
  <c r="C79" i="4"/>
  <c r="D76" i="4"/>
  <c r="E76" i="4"/>
  <c r="F76" i="4"/>
  <c r="G76" i="4"/>
  <c r="H76" i="4" s="1"/>
  <c r="D77" i="4"/>
  <c r="E77" i="4"/>
  <c r="F77" i="4"/>
  <c r="G77" i="4"/>
  <c r="H77" i="4" s="1"/>
  <c r="C76" i="4"/>
  <c r="C77" i="4"/>
  <c r="N66" i="4"/>
  <c r="N68" i="4"/>
  <c r="N77" i="4"/>
  <c r="N81" i="4"/>
  <c r="D72" i="4"/>
  <c r="E72" i="4"/>
  <c r="F72" i="4"/>
  <c r="G72" i="4"/>
  <c r="H72" i="4" s="1"/>
  <c r="C72" i="4"/>
  <c r="C69" i="4"/>
  <c r="D69" i="4"/>
  <c r="E69" i="4"/>
  <c r="F69" i="4"/>
  <c r="G69" i="4"/>
  <c r="H69" i="4" s="1"/>
  <c r="D67" i="4"/>
  <c r="E67" i="4"/>
  <c r="F67" i="4"/>
  <c r="G67" i="4"/>
  <c r="H67" i="4" s="1"/>
  <c r="N67" i="4"/>
  <c r="C67" i="4"/>
  <c r="D65" i="4"/>
  <c r="E65" i="4"/>
  <c r="F65" i="4"/>
  <c r="G65" i="4"/>
  <c r="H65" i="4" s="1"/>
  <c r="N65" i="4"/>
  <c r="C65" i="4"/>
  <c r="D44" i="4"/>
  <c r="E44" i="4"/>
  <c r="F44" i="4"/>
  <c r="G44" i="4"/>
  <c r="I44" i="4"/>
  <c r="M44" i="4"/>
  <c r="C44" i="4"/>
  <c r="M42" i="4"/>
  <c r="M41" i="4" s="1"/>
  <c r="I42" i="4"/>
  <c r="I41" i="4" s="1"/>
  <c r="G42" i="4"/>
  <c r="G41" i="4" s="1"/>
  <c r="F42" i="4"/>
  <c r="F41" i="4" s="1"/>
  <c r="E42" i="4"/>
  <c r="E41" i="4" s="1"/>
  <c r="D42" i="4"/>
  <c r="D41" i="4" s="1"/>
  <c r="C42" i="4"/>
  <c r="C41" i="4" s="1"/>
  <c r="D39" i="4"/>
  <c r="E39" i="4"/>
  <c r="F39" i="4"/>
  <c r="G39" i="4"/>
  <c r="I39" i="4"/>
  <c r="M39" i="4"/>
  <c r="C39" i="4"/>
  <c r="D37" i="4"/>
  <c r="E37" i="4"/>
  <c r="F37" i="4"/>
  <c r="G37" i="4"/>
  <c r="I37" i="4"/>
  <c r="M37" i="4"/>
  <c r="C37" i="4"/>
  <c r="I36" i="4"/>
  <c r="J36" i="4" s="1"/>
  <c r="N45" i="4"/>
  <c r="N44" i="4" s="1"/>
  <c r="N94" i="4"/>
  <c r="N93" i="4" s="1"/>
  <c r="N95" i="4"/>
  <c r="N97" i="4"/>
  <c r="N96" i="4" s="1"/>
  <c r="N98" i="4"/>
  <c r="N100" i="4"/>
  <c r="N36" i="4"/>
  <c r="N38" i="4"/>
  <c r="N37" i="4" s="1"/>
  <c r="N40" i="4"/>
  <c r="N39" i="4" s="1"/>
  <c r="N43" i="4"/>
  <c r="N26" i="4"/>
  <c r="N27" i="4"/>
  <c r="N28" i="4"/>
  <c r="N29" i="4"/>
  <c r="N30" i="4"/>
  <c r="N31" i="4"/>
  <c r="N32" i="4"/>
  <c r="N33" i="4"/>
  <c r="N34" i="4"/>
  <c r="J26" i="4"/>
  <c r="J27" i="4"/>
  <c r="J28" i="4"/>
  <c r="J29" i="4"/>
  <c r="J30" i="4"/>
  <c r="J31" i="4"/>
  <c r="J32" i="4"/>
  <c r="J33" i="4"/>
  <c r="J34" i="4"/>
  <c r="J38" i="4"/>
  <c r="J37" i="4" s="1"/>
  <c r="J40" i="4"/>
  <c r="J39" i="4" s="1"/>
  <c r="J43" i="4"/>
  <c r="J45" i="4"/>
  <c r="J44" i="4" s="1"/>
  <c r="H38" i="4"/>
  <c r="H37" i="4" s="1"/>
  <c r="H40" i="4"/>
  <c r="H39" i="4" s="1"/>
  <c r="H43" i="4"/>
  <c r="H45" i="4"/>
  <c r="H44" i="4" s="1"/>
  <c r="H32" i="4"/>
  <c r="H33" i="4"/>
  <c r="H34" i="4"/>
  <c r="H36" i="4"/>
  <c r="D35" i="4"/>
  <c r="E35" i="4"/>
  <c r="F35" i="4"/>
  <c r="G35" i="4"/>
  <c r="H35" i="4" s="1"/>
  <c r="M35" i="4"/>
  <c r="N35" i="4" s="1"/>
  <c r="C35" i="4"/>
  <c r="F18" i="4"/>
  <c r="N103" i="4"/>
  <c r="N102" i="4" s="1"/>
  <c r="N105" i="4"/>
  <c r="N107" i="4"/>
  <c r="N106" i="4" s="1"/>
  <c r="N5" i="4"/>
  <c r="N8" i="4"/>
  <c r="N10" i="4"/>
  <c r="N12" i="4"/>
  <c r="N13" i="4"/>
  <c r="N15" i="4"/>
  <c r="N17" i="4"/>
  <c r="N19" i="4"/>
  <c r="N21" i="4"/>
  <c r="N22" i="4"/>
  <c r="N23" i="4"/>
  <c r="N24" i="4"/>
  <c r="N2" i="4"/>
  <c r="J23" i="4"/>
  <c r="J24" i="4"/>
  <c r="H23" i="4"/>
  <c r="H24" i="4"/>
  <c r="H26" i="4"/>
  <c r="H27" i="4"/>
  <c r="H28" i="4"/>
  <c r="H29" i="4"/>
  <c r="H30" i="4"/>
  <c r="H31" i="4"/>
  <c r="D25" i="4"/>
  <c r="E25" i="4"/>
  <c r="F25" i="4"/>
  <c r="G25" i="4"/>
  <c r="H25" i="4" s="1"/>
  <c r="I25" i="4"/>
  <c r="J25" i="4" s="1"/>
  <c r="M25" i="4"/>
  <c r="N25" i="4" s="1"/>
  <c r="C25" i="4"/>
  <c r="H17" i="4"/>
  <c r="H19" i="4"/>
  <c r="H21" i="4"/>
  <c r="H22" i="4"/>
  <c r="J17" i="4"/>
  <c r="J19" i="4"/>
  <c r="J21" i="4"/>
  <c r="J22" i="4"/>
  <c r="I17" i="3" l="1"/>
  <c r="O157" i="4"/>
  <c r="O139" i="4"/>
  <c r="O115" i="4"/>
  <c r="O155" i="4"/>
  <c r="O140" i="4"/>
  <c r="O141" i="4"/>
  <c r="O156" i="4"/>
  <c r="O138" i="4"/>
  <c r="H17" i="3"/>
  <c r="G17" i="3"/>
  <c r="F17" i="3"/>
  <c r="E17" i="3"/>
  <c r="M17" i="3"/>
  <c r="N17" i="3"/>
  <c r="P17" i="3"/>
  <c r="K17" i="3"/>
  <c r="C26" i="3" s="1"/>
  <c r="O17" i="3"/>
  <c r="C31" i="3" s="1"/>
  <c r="D17" i="3"/>
  <c r="C20" i="3" s="1"/>
  <c r="O133" i="4"/>
  <c r="O128" i="4"/>
  <c r="O131" i="4"/>
  <c r="O119" i="4"/>
  <c r="O129" i="4"/>
  <c r="O116" i="4"/>
  <c r="O108" i="4"/>
  <c r="O113" i="4"/>
  <c r="O132" i="4"/>
  <c r="O125" i="4"/>
  <c r="O126" i="4"/>
  <c r="O114" i="4"/>
  <c r="O130" i="4"/>
  <c r="O127" i="4"/>
  <c r="O137" i="4"/>
  <c r="O135" i="4"/>
  <c r="O121" i="4"/>
  <c r="O134" i="4"/>
  <c r="O117" i="4"/>
  <c r="O120" i="4"/>
  <c r="O136" i="4"/>
  <c r="O118" i="4"/>
  <c r="O123" i="4"/>
  <c r="O124" i="4"/>
  <c r="O122" i="4"/>
  <c r="N110" i="4"/>
  <c r="N111" i="4"/>
  <c r="O82" i="4"/>
  <c r="O31" i="4"/>
  <c r="O78" i="4"/>
  <c r="O19" i="4"/>
  <c r="O21" i="4"/>
  <c r="O77" i="4"/>
  <c r="O95" i="4"/>
  <c r="O94" i="4"/>
  <c r="O93" i="4" s="1"/>
  <c r="O92" i="4"/>
  <c r="O91" i="4" s="1"/>
  <c r="N80" i="4"/>
  <c r="O80" i="4" s="1"/>
  <c r="N76" i="4"/>
  <c r="O81" i="4"/>
  <c r="O32" i="4"/>
  <c r="H42" i="4"/>
  <c r="H41" i="4" s="1"/>
  <c r="O33" i="4"/>
  <c r="J42" i="4"/>
  <c r="J41" i="4" s="1"/>
  <c r="N42" i="4"/>
  <c r="O34" i="4"/>
  <c r="O30" i="4"/>
  <c r="I35" i="4"/>
  <c r="J35" i="4" s="1"/>
  <c r="O35" i="4" s="1"/>
  <c r="O29" i="4"/>
  <c r="O36" i="4"/>
  <c r="O45" i="4"/>
  <c r="O44" i="4" s="1"/>
  <c r="O43" i="4"/>
  <c r="O40" i="4"/>
  <c r="O39" i="4" s="1"/>
  <c r="O38" i="4"/>
  <c r="O37" i="4" s="1"/>
  <c r="O27" i="4"/>
  <c r="O22" i="4"/>
  <c r="O26" i="4"/>
  <c r="O17" i="4"/>
  <c r="O28" i="4"/>
  <c r="O25" i="4"/>
  <c r="O24" i="4"/>
  <c r="O23" i="4"/>
  <c r="J5" i="4"/>
  <c r="L17" i="3" s="1"/>
  <c r="J8" i="4"/>
  <c r="J10" i="4"/>
  <c r="J12" i="4"/>
  <c r="J13" i="4"/>
  <c r="J15" i="4"/>
  <c r="J2" i="4"/>
  <c r="H5" i="4"/>
  <c r="J17" i="3" s="1"/>
  <c r="H8" i="4"/>
  <c r="H10" i="4"/>
  <c r="H12" i="4"/>
  <c r="H13" i="4"/>
  <c r="H15" i="4"/>
  <c r="H2" i="4"/>
  <c r="C18" i="4"/>
  <c r="D18" i="4"/>
  <c r="E18" i="4"/>
  <c r="G18" i="4"/>
  <c r="H18" i="4" s="1"/>
  <c r="I18" i="4"/>
  <c r="J18" i="4" s="1"/>
  <c r="M18" i="4"/>
  <c r="N18" i="4" s="1"/>
  <c r="C20" i="4"/>
  <c r="D20" i="4"/>
  <c r="E20" i="4"/>
  <c r="F20" i="4"/>
  <c r="G20" i="4"/>
  <c r="H20" i="4" s="1"/>
  <c r="I20" i="4"/>
  <c r="J20" i="4" s="1"/>
  <c r="M20" i="4"/>
  <c r="N20" i="4" s="1"/>
  <c r="B20" i="4"/>
  <c r="B18" i="4"/>
  <c r="C16" i="4"/>
  <c r="D16" i="4"/>
  <c r="E16" i="4"/>
  <c r="F16" i="4"/>
  <c r="G16" i="4"/>
  <c r="H16" i="4" s="1"/>
  <c r="I16" i="4"/>
  <c r="J16" i="4" s="1"/>
  <c r="M16" i="4"/>
  <c r="N16" i="4" s="1"/>
  <c r="B16" i="4"/>
  <c r="C14" i="4"/>
  <c r="D14" i="4"/>
  <c r="E14" i="4"/>
  <c r="F14" i="4"/>
  <c r="G14" i="4"/>
  <c r="H14" i="4" s="1"/>
  <c r="I14" i="4"/>
  <c r="J14" i="4" s="1"/>
  <c r="M14" i="4"/>
  <c r="N14" i="4" s="1"/>
  <c r="B14" i="4"/>
  <c r="B11" i="4"/>
  <c r="B9" i="4"/>
  <c r="B7" i="4"/>
  <c r="B3" i="4"/>
  <c r="D11" i="4"/>
  <c r="E11" i="4"/>
  <c r="F11" i="4"/>
  <c r="G11" i="4"/>
  <c r="H11" i="4" s="1"/>
  <c r="I11" i="4"/>
  <c r="J11" i="4" s="1"/>
  <c r="M11" i="4"/>
  <c r="N11" i="4" s="1"/>
  <c r="C11" i="4"/>
  <c r="D9" i="4"/>
  <c r="E9" i="4"/>
  <c r="F9" i="4"/>
  <c r="G9" i="4"/>
  <c r="H9" i="4" s="1"/>
  <c r="I9" i="4"/>
  <c r="J9" i="4" s="1"/>
  <c r="M9" i="4"/>
  <c r="N9" i="4" s="1"/>
  <c r="C9" i="4"/>
  <c r="D6" i="4"/>
  <c r="E6" i="4"/>
  <c r="F6" i="4"/>
  <c r="G6" i="4"/>
  <c r="H6" i="4" s="1"/>
  <c r="I6" i="4"/>
  <c r="J6" i="4" s="1"/>
  <c r="M6" i="4"/>
  <c r="N6" i="4" s="1"/>
  <c r="D7" i="4"/>
  <c r="E7" i="4"/>
  <c r="F7" i="4"/>
  <c r="G7" i="4"/>
  <c r="H7" i="4" s="1"/>
  <c r="I7" i="4"/>
  <c r="J7" i="4" s="1"/>
  <c r="M7" i="4"/>
  <c r="N7" i="4" s="1"/>
  <c r="C7" i="4"/>
  <c r="C6" i="4"/>
  <c r="D4" i="4"/>
  <c r="E4" i="4"/>
  <c r="F4" i="4"/>
  <c r="G4" i="4"/>
  <c r="H4" i="4" s="1"/>
  <c r="I4" i="4"/>
  <c r="J4" i="4" s="1"/>
  <c r="M4" i="4"/>
  <c r="N4" i="4" s="1"/>
  <c r="C4" i="4"/>
  <c r="D3" i="4"/>
  <c r="E3" i="4"/>
  <c r="F3" i="4"/>
  <c r="G3" i="4"/>
  <c r="H3" i="4" s="1"/>
  <c r="I3" i="4"/>
  <c r="J3" i="4" s="1"/>
  <c r="M3" i="4"/>
  <c r="N3" i="4" s="1"/>
  <c r="C3" i="4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B6" i="3"/>
  <c r="C24" i="3" l="1"/>
  <c r="C21" i="3"/>
  <c r="C25" i="3"/>
  <c r="C29" i="3"/>
  <c r="C28" i="3"/>
  <c r="C23" i="3"/>
  <c r="C22" i="3"/>
  <c r="O76" i="4"/>
  <c r="O90" i="4"/>
  <c r="O18" i="4"/>
  <c r="O97" i="4"/>
  <c r="O96" i="4" s="1"/>
  <c r="N89" i="4"/>
  <c r="N79" i="4"/>
  <c r="O79" i="4" s="1"/>
  <c r="N75" i="4"/>
  <c r="O75" i="4" s="1"/>
  <c r="O42" i="4"/>
  <c r="O41" i="4" s="1"/>
  <c r="N41" i="4"/>
  <c r="O10" i="4"/>
  <c r="O103" i="4"/>
  <c r="O102" i="4" s="1"/>
  <c r="O20" i="4"/>
  <c r="O6" i="4"/>
  <c r="O5" i="4"/>
  <c r="Q17" i="3" s="1"/>
  <c r="C27" i="3" s="1"/>
  <c r="O2" i="4"/>
  <c r="O105" i="4"/>
  <c r="O101" i="4"/>
  <c r="O100" i="4" s="1"/>
  <c r="O14" i="4"/>
  <c r="O9" i="4"/>
  <c r="O98" i="4"/>
  <c r="O8" i="4"/>
  <c r="O107" i="4"/>
  <c r="O106" i="4" s="1"/>
  <c r="O13" i="4"/>
  <c r="O3" i="4"/>
  <c r="O12" i="4"/>
  <c r="O11" i="4"/>
  <c r="O15" i="4"/>
  <c r="O7" i="4"/>
  <c r="O4" i="4"/>
  <c r="O16" i="4"/>
  <c r="N88" i="4" l="1"/>
  <c r="O89" i="4"/>
  <c r="O112" i="4" l="1"/>
  <c r="O88" i="4"/>
  <c r="N87" i="4"/>
  <c r="N73" i="4"/>
  <c r="O73" i="4" s="1"/>
  <c r="O109" i="4" l="1"/>
  <c r="O111" i="4"/>
  <c r="O110" i="4"/>
  <c r="O68" i="4"/>
  <c r="N86" i="4"/>
  <c r="O87" i="4"/>
  <c r="N72" i="4"/>
  <c r="O72" i="4" s="1"/>
  <c r="O67" i="4" l="1"/>
  <c r="N85" i="4"/>
  <c r="O86" i="4"/>
  <c r="N71" i="4"/>
  <c r="O71" i="4" s="1"/>
  <c r="O66" i="4" l="1"/>
  <c r="O65" i="4"/>
  <c r="N84" i="4"/>
  <c r="O85" i="4"/>
  <c r="N70" i="4"/>
  <c r="O70" i="4" s="1"/>
  <c r="N69" i="4"/>
  <c r="O69" i="4" s="1"/>
  <c r="O84" i="4" l="1"/>
  <c r="N83" i="4"/>
  <c r="O83" i="4" s="1"/>
</calcChain>
</file>

<file path=xl/sharedStrings.xml><?xml version="1.0" encoding="utf-8"?>
<sst xmlns="http://schemas.openxmlformats.org/spreadsheetml/2006/main" count="204" uniqueCount="199">
  <si>
    <t>ml</t>
    <phoneticPr fontId="1"/>
  </si>
  <si>
    <t>輸液</t>
    <rPh sb="0" eb="2">
      <t>ユエキ</t>
    </rPh>
    <phoneticPr fontId="1"/>
  </si>
  <si>
    <t>ブ糖(g)</t>
    <rPh sb="1" eb="2">
      <t>トウ</t>
    </rPh>
    <phoneticPr fontId="1"/>
  </si>
  <si>
    <t>脂質(g)</t>
    <rPh sb="0" eb="2">
      <t>シシツ</t>
    </rPh>
    <phoneticPr fontId="1"/>
  </si>
  <si>
    <t>脂質(kcal)</t>
    <rPh sb="0" eb="2">
      <t>シシツ</t>
    </rPh>
    <phoneticPr fontId="1"/>
  </si>
  <si>
    <t>熱量(kcal)</t>
    <rPh sb="0" eb="2">
      <t>ネツリョウ</t>
    </rPh>
    <phoneticPr fontId="1"/>
  </si>
  <si>
    <t>ブ糖(kcal)</t>
    <rPh sb="1" eb="2">
      <t>トウ</t>
    </rPh>
    <phoneticPr fontId="1"/>
  </si>
  <si>
    <t>本</t>
    <rPh sb="0" eb="1">
      <t>ホン</t>
    </rPh>
    <phoneticPr fontId="1"/>
  </si>
  <si>
    <t>ソリタ-T3号輸液</t>
    <rPh sb="6" eb="7">
      <t>ゴウ</t>
    </rPh>
    <rPh sb="7" eb="9">
      <t>ユエキ</t>
    </rPh>
    <phoneticPr fontId="1"/>
  </si>
  <si>
    <t>エルネオパNF1号(1000)</t>
    <phoneticPr fontId="1"/>
  </si>
  <si>
    <t>エルネオパNF1号(1500)</t>
    <phoneticPr fontId="1"/>
  </si>
  <si>
    <t>エルネオパNF1号(2000)</t>
    <phoneticPr fontId="1"/>
  </si>
  <si>
    <t>エルネオパNF2号(1000)</t>
    <phoneticPr fontId="1"/>
  </si>
  <si>
    <t>エルネオパNF2号(1500)</t>
    <phoneticPr fontId="1"/>
  </si>
  <si>
    <t>エルネオパNF2号(2000)</t>
    <phoneticPr fontId="1"/>
  </si>
  <si>
    <t>フルカリック1号(903)</t>
    <rPh sb="7" eb="8">
      <t>ゴウ</t>
    </rPh>
    <phoneticPr fontId="1"/>
  </si>
  <si>
    <t>フルカリック1号(1354.5)</t>
    <rPh sb="7" eb="8">
      <t>ゴウ</t>
    </rPh>
    <phoneticPr fontId="1"/>
  </si>
  <si>
    <t>フルカリック2号(1003)</t>
    <rPh sb="7" eb="8">
      <t>ゴウ</t>
    </rPh>
    <phoneticPr fontId="1"/>
  </si>
  <si>
    <t>フルカリック2号(1504.5)</t>
    <rPh sb="7" eb="8">
      <t>ゴウ</t>
    </rPh>
    <phoneticPr fontId="1"/>
  </si>
  <si>
    <t>フルカリック3号(1103)</t>
    <rPh sb="7" eb="8">
      <t>ゴウ</t>
    </rPh>
    <phoneticPr fontId="1"/>
  </si>
  <si>
    <t>ネオパレン1号(1000)</t>
    <rPh sb="6" eb="7">
      <t>ゴウ</t>
    </rPh>
    <phoneticPr fontId="1"/>
  </si>
  <si>
    <t>ネオパレン1号(1500)</t>
    <rPh sb="6" eb="7">
      <t>ゴウ</t>
    </rPh>
    <phoneticPr fontId="1"/>
  </si>
  <si>
    <t>ネオパレン2号(1000)</t>
    <rPh sb="6" eb="7">
      <t>ゴウ</t>
    </rPh>
    <phoneticPr fontId="1"/>
  </si>
  <si>
    <t>ネオパレン2号(1500)</t>
    <rPh sb="6" eb="7">
      <t>ゴウ</t>
    </rPh>
    <phoneticPr fontId="1"/>
  </si>
  <si>
    <t>ワンパル1号(800)</t>
    <rPh sb="4" eb="6">
      <t>イチゴウ</t>
    </rPh>
    <phoneticPr fontId="1"/>
  </si>
  <si>
    <t>ワンパル1号(1200)</t>
    <rPh sb="4" eb="6">
      <t>イチゴウ</t>
    </rPh>
    <phoneticPr fontId="1"/>
  </si>
  <si>
    <t>ワンパル2号(800)</t>
    <rPh sb="5" eb="6">
      <t>ゴウ</t>
    </rPh>
    <phoneticPr fontId="1"/>
  </si>
  <si>
    <t>ワンパル2号(1200)</t>
    <rPh sb="5" eb="6">
      <t>ゴウ</t>
    </rPh>
    <phoneticPr fontId="1"/>
  </si>
  <si>
    <t>ハイカリック1号(700)</t>
    <rPh sb="7" eb="8">
      <t>ゴウ</t>
    </rPh>
    <phoneticPr fontId="1"/>
  </si>
  <si>
    <t>ハイカリック2号(700)</t>
    <rPh sb="7" eb="8">
      <t>ゴウ</t>
    </rPh>
    <phoneticPr fontId="1"/>
  </si>
  <si>
    <t>ハイカリック3号(700)</t>
    <rPh sb="7" eb="8">
      <t>ゴウ</t>
    </rPh>
    <phoneticPr fontId="1"/>
  </si>
  <si>
    <t>ハイカリックRF(250)</t>
    <phoneticPr fontId="1"/>
  </si>
  <si>
    <t>ハイカリックRF(500)</t>
    <phoneticPr fontId="1"/>
  </si>
  <si>
    <t>リハビックス-K1号(500)</t>
    <rPh sb="8" eb="10">
      <t>イチゴウ</t>
    </rPh>
    <phoneticPr fontId="1"/>
  </si>
  <si>
    <t>リハビックス-K2号(500)</t>
    <rPh sb="9" eb="10">
      <t>ゴウ</t>
    </rPh>
    <phoneticPr fontId="1"/>
  </si>
  <si>
    <t>ピーエヌツイン1号(1000)</t>
    <rPh sb="7" eb="9">
      <t>イチゴウ</t>
    </rPh>
    <phoneticPr fontId="1"/>
  </si>
  <si>
    <t>ピーエヌツイン2号(1100)</t>
    <rPh sb="8" eb="9">
      <t>ゴウ</t>
    </rPh>
    <phoneticPr fontId="1"/>
  </si>
  <si>
    <t>ピーエヌツイン3号(1200)</t>
    <rPh sb="8" eb="9">
      <t>ゴウ</t>
    </rPh>
    <phoneticPr fontId="1"/>
  </si>
  <si>
    <t>ミキシッドL(900)</t>
    <phoneticPr fontId="1"/>
  </si>
  <si>
    <t>ミキシッドH(900)</t>
    <phoneticPr fontId="1"/>
  </si>
  <si>
    <t>プラスアミノ(200)</t>
    <phoneticPr fontId="1"/>
  </si>
  <si>
    <t>プラスアミノ(500)</t>
    <phoneticPr fontId="1"/>
  </si>
  <si>
    <t>ツインパル(500)</t>
    <phoneticPr fontId="1"/>
  </si>
  <si>
    <t>ツインパル(1000)</t>
    <phoneticPr fontId="1"/>
  </si>
  <si>
    <t>ビーフリード(500)</t>
    <phoneticPr fontId="1"/>
  </si>
  <si>
    <t>ビーフリード(1000)</t>
    <phoneticPr fontId="1"/>
  </si>
  <si>
    <t>エネフリード(550)</t>
    <phoneticPr fontId="1"/>
  </si>
  <si>
    <t>エネフリード(1100)</t>
    <phoneticPr fontId="1"/>
  </si>
  <si>
    <t>パレセーフ(500)</t>
    <phoneticPr fontId="1"/>
  </si>
  <si>
    <t>パレプラス(500)</t>
    <phoneticPr fontId="1"/>
  </si>
  <si>
    <t>パレプラス(1000)</t>
    <phoneticPr fontId="1"/>
  </si>
  <si>
    <t>モリプロンF(200)</t>
    <phoneticPr fontId="1"/>
  </si>
  <si>
    <t>モリアミンS(200)</t>
    <phoneticPr fontId="1"/>
  </si>
  <si>
    <t>アミニック(200)</t>
    <phoneticPr fontId="1"/>
  </si>
  <si>
    <t>アミパレン(200)</t>
    <phoneticPr fontId="1"/>
  </si>
  <si>
    <t>アミパレン(300)</t>
    <phoneticPr fontId="1"/>
  </si>
  <si>
    <t>アミパレン(400)</t>
    <phoneticPr fontId="1"/>
  </si>
  <si>
    <t>アミゼットB(200)</t>
    <phoneticPr fontId="1"/>
  </si>
  <si>
    <t>プロテアミン12(200)</t>
    <phoneticPr fontId="1"/>
  </si>
  <si>
    <t>モリヘパミン(200)</t>
    <phoneticPr fontId="1"/>
  </si>
  <si>
    <t>アミノレバン(200)</t>
    <phoneticPr fontId="1"/>
  </si>
  <si>
    <t>ネオアミユー(200)</t>
    <phoneticPr fontId="1"/>
  </si>
  <si>
    <t>キドミン(200)</t>
    <phoneticPr fontId="1"/>
  </si>
  <si>
    <t>プレアミン-P(200)</t>
    <phoneticPr fontId="1"/>
  </si>
  <si>
    <t>モリヘパミン(300)</t>
    <phoneticPr fontId="1"/>
  </si>
  <si>
    <t>モリヘパミン(500)</t>
    <phoneticPr fontId="1"/>
  </si>
  <si>
    <t>アミノレバン(500)</t>
    <phoneticPr fontId="1"/>
  </si>
  <si>
    <t>キドミン(300)</t>
    <phoneticPr fontId="1"/>
  </si>
  <si>
    <t>ソリタ-T1号輸液(200)</t>
    <rPh sb="6" eb="7">
      <t>ゴウ</t>
    </rPh>
    <rPh sb="7" eb="9">
      <t>ユエキ</t>
    </rPh>
    <phoneticPr fontId="1"/>
  </si>
  <si>
    <t>KN1号輸液(200)</t>
    <rPh sb="3" eb="4">
      <t>ゴウ</t>
    </rPh>
    <rPh sb="4" eb="6">
      <t>ユエキ</t>
    </rPh>
    <phoneticPr fontId="1"/>
  </si>
  <si>
    <t>ソルデム2輸液(200)</t>
    <rPh sb="5" eb="7">
      <t>ユエキ</t>
    </rPh>
    <phoneticPr fontId="1"/>
  </si>
  <si>
    <t>ソリタ-T2号輸液(200)</t>
    <rPh sb="6" eb="7">
      <t>ゴウ</t>
    </rPh>
    <rPh sb="7" eb="9">
      <t>ユエキ</t>
    </rPh>
    <phoneticPr fontId="1"/>
  </si>
  <si>
    <t>KN1号輸液(500)</t>
    <rPh sb="3" eb="4">
      <t>ゴウ</t>
    </rPh>
    <rPh sb="4" eb="6">
      <t>ユエキ</t>
    </rPh>
    <phoneticPr fontId="1"/>
  </si>
  <si>
    <t>KN2号輸液(500)</t>
    <rPh sb="3" eb="4">
      <t>ゴウ</t>
    </rPh>
    <rPh sb="4" eb="6">
      <t>ユエキ</t>
    </rPh>
    <phoneticPr fontId="1"/>
  </si>
  <si>
    <t>ソルデム2輸液(500)</t>
    <rPh sb="5" eb="7">
      <t>ユエキ</t>
    </rPh>
    <phoneticPr fontId="1"/>
  </si>
  <si>
    <t>ソリタ-T1号輸液(500)</t>
    <rPh sb="6" eb="7">
      <t>ゴウ</t>
    </rPh>
    <rPh sb="7" eb="9">
      <t>ユエキ</t>
    </rPh>
    <phoneticPr fontId="1"/>
  </si>
  <si>
    <t>ソリタ-T2号輸液(500)</t>
    <rPh sb="6" eb="7">
      <t>ゴウ</t>
    </rPh>
    <rPh sb="7" eb="9">
      <t>ユエキ</t>
    </rPh>
    <phoneticPr fontId="1"/>
  </si>
  <si>
    <t>10% EL-3号輸液(500)</t>
    <rPh sb="8" eb="9">
      <t>ゴウ</t>
    </rPh>
    <rPh sb="9" eb="11">
      <t>ユエキ</t>
    </rPh>
    <phoneticPr fontId="1"/>
  </si>
  <si>
    <t>ソリタ-T3号輸液(500)</t>
    <rPh sb="6" eb="7">
      <t>ゴウ</t>
    </rPh>
    <rPh sb="7" eb="9">
      <t>ユエキ</t>
    </rPh>
    <phoneticPr fontId="1"/>
  </si>
  <si>
    <t>ソリタ-T3号G輸液(500)</t>
    <rPh sb="6" eb="7">
      <t>ゴウ</t>
    </rPh>
    <rPh sb="8" eb="10">
      <t>ユエキ</t>
    </rPh>
    <phoneticPr fontId="1"/>
  </si>
  <si>
    <t>リプラス3号輸液(500)</t>
    <rPh sb="5" eb="6">
      <t>ゴウ</t>
    </rPh>
    <rPh sb="6" eb="8">
      <t>ユエキ</t>
    </rPh>
    <phoneticPr fontId="1"/>
  </si>
  <si>
    <t>KN3号輸液(500)</t>
    <rPh sb="3" eb="4">
      <t>ゴウ</t>
    </rPh>
    <rPh sb="4" eb="6">
      <t>ユエキ</t>
    </rPh>
    <phoneticPr fontId="1"/>
  </si>
  <si>
    <t>フルクトラクト(500)</t>
    <phoneticPr fontId="1"/>
  </si>
  <si>
    <t>フィジオゾール3号輸液(500)</t>
    <rPh sb="8" eb="9">
      <t>ゴウ</t>
    </rPh>
    <rPh sb="9" eb="11">
      <t>ユエキ</t>
    </rPh>
    <phoneticPr fontId="1"/>
  </si>
  <si>
    <t>クリニザルツ輸液(500)</t>
    <rPh sb="6" eb="8">
      <t>ユエキ</t>
    </rPh>
    <phoneticPr fontId="1"/>
  </si>
  <si>
    <t>EL-3号輸液(500)</t>
    <rPh sb="4" eb="5">
      <t>ゴウ</t>
    </rPh>
    <rPh sb="5" eb="7">
      <t>ユエキ</t>
    </rPh>
    <phoneticPr fontId="1"/>
  </si>
  <si>
    <t>アクチット輸液(500)</t>
    <rPh sb="5" eb="7">
      <t>ユエキ</t>
    </rPh>
    <phoneticPr fontId="1"/>
  </si>
  <si>
    <t>アルトフェッド注射液(500)</t>
    <rPh sb="7" eb="10">
      <t>チュウシャエキ</t>
    </rPh>
    <phoneticPr fontId="1"/>
  </si>
  <si>
    <t>ソリタックス-H輸液(500)</t>
    <rPh sb="8" eb="10">
      <t>ユエキ</t>
    </rPh>
    <phoneticPr fontId="1"/>
  </si>
  <si>
    <t>トリフリード輸液(500)</t>
    <rPh sb="6" eb="8">
      <t>ユエキ</t>
    </rPh>
    <phoneticPr fontId="1"/>
  </si>
  <si>
    <t>KNMG3号輸液(500)</t>
    <rPh sb="5" eb="6">
      <t>ゴウ</t>
    </rPh>
    <rPh sb="6" eb="8">
      <t>ユエキ</t>
    </rPh>
    <phoneticPr fontId="1"/>
  </si>
  <si>
    <t>フィジオ35輸液(500)</t>
    <rPh sb="6" eb="8">
      <t>ユエキ</t>
    </rPh>
    <phoneticPr fontId="1"/>
  </si>
  <si>
    <t>ヴィーン3G輸液(500)</t>
    <rPh sb="6" eb="8">
      <t>ユエキ</t>
    </rPh>
    <phoneticPr fontId="1"/>
  </si>
  <si>
    <t>KN4号輸液(500)</t>
    <rPh sb="3" eb="4">
      <t>ゴウ</t>
    </rPh>
    <rPh sb="4" eb="6">
      <t>ユエキ</t>
    </rPh>
    <phoneticPr fontId="1"/>
  </si>
  <si>
    <t>ソリタ-T4号輸液(500)</t>
    <rPh sb="6" eb="7">
      <t>ゴウ</t>
    </rPh>
    <rPh sb="7" eb="9">
      <t>ユエキ</t>
    </rPh>
    <phoneticPr fontId="1"/>
  </si>
  <si>
    <t>ラクトリンゲル液(500)</t>
    <rPh sb="7" eb="8">
      <t>エキ</t>
    </rPh>
    <phoneticPr fontId="1"/>
  </si>
  <si>
    <t>ソルラクトS輸液(500)</t>
    <rPh sb="6" eb="8">
      <t>ユエキ</t>
    </rPh>
    <phoneticPr fontId="1"/>
  </si>
  <si>
    <t>ソルラクトD輸液(500)</t>
    <rPh sb="6" eb="8">
      <t>ユエキ</t>
    </rPh>
    <phoneticPr fontId="1"/>
  </si>
  <si>
    <t>生理食塩液(500)</t>
    <rPh sb="0" eb="5">
      <t>セイリショクエン</t>
    </rPh>
    <phoneticPr fontId="1"/>
  </si>
  <si>
    <t>フィジオ70輸液(500)</t>
    <rPh sb="6" eb="8">
      <t>ユエキ</t>
    </rPh>
    <phoneticPr fontId="1"/>
  </si>
  <si>
    <t>ビカーボン輸液(500)</t>
    <rPh sb="5" eb="7">
      <t>ユエキ</t>
    </rPh>
    <phoneticPr fontId="1"/>
  </si>
  <si>
    <t>ビカネイト輸液(500)</t>
    <rPh sb="5" eb="7">
      <t>ユエキ</t>
    </rPh>
    <phoneticPr fontId="1"/>
  </si>
  <si>
    <t>フィジオ140輸液(500)</t>
    <rPh sb="7" eb="9">
      <t>ユエキ</t>
    </rPh>
    <phoneticPr fontId="1"/>
  </si>
  <si>
    <t>ヴィーンF輸液(500)</t>
    <rPh sb="5" eb="7">
      <t>ユエキ</t>
    </rPh>
    <phoneticPr fontId="1"/>
  </si>
  <si>
    <t>ポタコールR輸液(500)</t>
    <rPh sb="6" eb="8">
      <t>ユエキ</t>
    </rPh>
    <phoneticPr fontId="1"/>
  </si>
  <si>
    <t>リンゲル液(500)</t>
    <rPh sb="4" eb="5">
      <t>エキ</t>
    </rPh>
    <phoneticPr fontId="1"/>
  </si>
  <si>
    <t>ヴィーンD輸液(500)</t>
    <rPh sb="5" eb="7">
      <t>ユエキ</t>
    </rPh>
    <phoneticPr fontId="1"/>
  </si>
  <si>
    <t>生理食塩液(200)</t>
    <rPh sb="0" eb="5">
      <t>セイリショクエン</t>
    </rPh>
    <phoneticPr fontId="1"/>
  </si>
  <si>
    <t>フィジオ140輸液(250)</t>
    <rPh sb="7" eb="9">
      <t>ユエキ</t>
    </rPh>
    <phoneticPr fontId="1"/>
  </si>
  <si>
    <t>ヴィーン3G輸液(200)</t>
    <rPh sb="6" eb="8">
      <t>ユエキ</t>
    </rPh>
    <phoneticPr fontId="1"/>
  </si>
  <si>
    <t>ソリタ-T4号輸液(200)</t>
    <rPh sb="6" eb="7">
      <t>ゴウ</t>
    </rPh>
    <rPh sb="7" eb="9">
      <t>ユエキ</t>
    </rPh>
    <phoneticPr fontId="1"/>
  </si>
  <si>
    <t>ラクトリンゲル液(200)</t>
    <rPh sb="7" eb="8">
      <t>エキ</t>
    </rPh>
    <phoneticPr fontId="1"/>
  </si>
  <si>
    <t>ソルラクトS輸液(200)</t>
    <rPh sb="6" eb="8">
      <t>ユエキ</t>
    </rPh>
    <phoneticPr fontId="1"/>
  </si>
  <si>
    <t>ポタコールR輸液(200)</t>
    <rPh sb="6" eb="8">
      <t>ユエキ</t>
    </rPh>
    <phoneticPr fontId="1"/>
  </si>
  <si>
    <t>ヴィーンD輸液(200)</t>
    <rPh sb="5" eb="7">
      <t>ユエキ</t>
    </rPh>
    <phoneticPr fontId="1"/>
  </si>
  <si>
    <t>ヴィーンD輸液(250)</t>
    <rPh sb="5" eb="7">
      <t>ユエキ</t>
    </rPh>
    <phoneticPr fontId="1"/>
  </si>
  <si>
    <t>フィジオ35輸液(250)</t>
    <rPh sb="6" eb="8">
      <t>ユエキ</t>
    </rPh>
    <phoneticPr fontId="1"/>
  </si>
  <si>
    <t>ラクトリンゲル液(250)</t>
    <rPh sb="7" eb="8">
      <t>エキ</t>
    </rPh>
    <phoneticPr fontId="1"/>
  </si>
  <si>
    <t>ソルラクトS輸液(250)</t>
    <rPh sb="6" eb="8">
      <t>ユエキ</t>
    </rPh>
    <phoneticPr fontId="1"/>
  </si>
  <si>
    <t>ソルラクトD輸液(250)</t>
    <rPh sb="6" eb="8">
      <t>ユエキ</t>
    </rPh>
    <phoneticPr fontId="1"/>
  </si>
  <si>
    <t>ポタコールR輸液(250)</t>
    <rPh sb="6" eb="8">
      <t>ユエキ</t>
    </rPh>
    <phoneticPr fontId="1"/>
  </si>
  <si>
    <t>ビカネイト輸液(1000)</t>
    <rPh sb="5" eb="7">
      <t>ユエキ</t>
    </rPh>
    <phoneticPr fontId="1"/>
  </si>
  <si>
    <t>生理食塩液(1000)</t>
    <rPh sb="0" eb="5">
      <t>セイリショクエン</t>
    </rPh>
    <phoneticPr fontId="1"/>
  </si>
  <si>
    <t>生理食塩液(100)</t>
    <rPh sb="0" eb="5">
      <t>セイリショクエン</t>
    </rPh>
    <phoneticPr fontId="1"/>
  </si>
  <si>
    <t>ヴィーンF輸液(1000)</t>
    <rPh sb="5" eb="7">
      <t>ユエキ</t>
    </rPh>
    <phoneticPr fontId="1"/>
  </si>
  <si>
    <t>ソルラクトS輸液(1000)</t>
    <rPh sb="6" eb="8">
      <t>ユエキ</t>
    </rPh>
    <phoneticPr fontId="1"/>
  </si>
  <si>
    <t>ラクトリンゲル液(1000)</t>
    <rPh sb="7" eb="8">
      <t>エキ</t>
    </rPh>
    <phoneticPr fontId="1"/>
  </si>
  <si>
    <t>トリフリード輸液(1000)</t>
    <rPh sb="6" eb="8">
      <t>ユエキ</t>
    </rPh>
    <phoneticPr fontId="1"/>
  </si>
  <si>
    <t>KN3号輸液(200)</t>
    <rPh sb="3" eb="4">
      <t>ゴウ</t>
    </rPh>
    <rPh sb="4" eb="6">
      <t>ユエキ</t>
    </rPh>
    <phoneticPr fontId="1"/>
  </si>
  <si>
    <t>フルクトラクト(200)</t>
    <phoneticPr fontId="1"/>
  </si>
  <si>
    <t>アクチット輸液(200)</t>
    <rPh sb="5" eb="7">
      <t>ユエキ</t>
    </rPh>
    <phoneticPr fontId="1"/>
  </si>
  <si>
    <t>アクチット輸液(300)</t>
    <rPh sb="5" eb="7">
      <t>ユエキ</t>
    </rPh>
    <phoneticPr fontId="1"/>
  </si>
  <si>
    <t>アルトフェッド注射液(200)</t>
    <rPh sb="7" eb="10">
      <t>チュウシャエキ</t>
    </rPh>
    <phoneticPr fontId="1"/>
  </si>
  <si>
    <t>ソリタ-T3号輸液(1000)</t>
    <rPh sb="6" eb="7">
      <t>ゴウ</t>
    </rPh>
    <rPh sb="7" eb="9">
      <t>ユエキ</t>
    </rPh>
    <phoneticPr fontId="1"/>
  </si>
  <si>
    <t>ソリタ-T3号G輸液(200)</t>
    <rPh sb="6" eb="7">
      <t>ゴウ</t>
    </rPh>
    <rPh sb="8" eb="10">
      <t>ユエキ</t>
    </rPh>
    <phoneticPr fontId="1"/>
  </si>
  <si>
    <t>リプラス3号輸液(200)</t>
    <rPh sb="5" eb="6">
      <t>ゴウ</t>
    </rPh>
    <rPh sb="6" eb="8">
      <t>ユエキ</t>
    </rPh>
    <phoneticPr fontId="1"/>
  </si>
  <si>
    <t>ア酸(g)</t>
    <rPh sb="1" eb="2">
      <t>サン</t>
    </rPh>
    <phoneticPr fontId="1"/>
  </si>
  <si>
    <t>ア酸(kcal)</t>
    <rPh sb="1" eb="2">
      <t>サン</t>
    </rPh>
    <phoneticPr fontId="1"/>
  </si>
  <si>
    <t>塩化Na補正液(20)</t>
    <rPh sb="0" eb="2">
      <t>エンカ</t>
    </rPh>
    <rPh sb="4" eb="6">
      <t>ホセイ</t>
    </rPh>
    <rPh sb="6" eb="7">
      <t>エキ</t>
    </rPh>
    <phoneticPr fontId="1"/>
  </si>
  <si>
    <t>塩化カリウム(20)</t>
    <phoneticPr fontId="1"/>
  </si>
  <si>
    <t>イントラリポス 10%(250)</t>
    <phoneticPr fontId="1"/>
  </si>
  <si>
    <t>イントラリポス 20%(50)</t>
    <phoneticPr fontId="1"/>
  </si>
  <si>
    <t>イントラリポス 20%(100)</t>
    <phoneticPr fontId="1"/>
  </si>
  <si>
    <t>イントラリポス 20%(250)</t>
    <phoneticPr fontId="1"/>
  </si>
  <si>
    <t>塩化ナトリウム10%(20)</t>
    <rPh sb="0" eb="2">
      <t>エンカ</t>
    </rPh>
    <phoneticPr fontId="1"/>
  </si>
  <si>
    <t>KCL補正液(50)</t>
    <rPh sb="3" eb="5">
      <t>ホセイ</t>
    </rPh>
    <rPh sb="5" eb="6">
      <t>エキ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</si>
  <si>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</si>
  <si>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</si>
  <si>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理想体重</t>
    <rPh sb="0" eb="4">
      <t>リソウタイジュウ</t>
    </rPh>
    <phoneticPr fontId="1"/>
  </si>
  <si>
    <t>cm</t>
    <phoneticPr fontId="1"/>
  </si>
  <si>
    <t>kg</t>
    <phoneticPr fontId="1"/>
  </si>
  <si>
    <t>投与時間</t>
    <rPh sb="0" eb="2">
      <t>トウヨ</t>
    </rPh>
    <rPh sb="2" eb="4">
      <t>ジカン</t>
    </rPh>
    <phoneticPr fontId="1"/>
  </si>
  <si>
    <t>ブドウ糖濃度</t>
    <rPh sb="3" eb="4">
      <t>トウ</t>
    </rPh>
    <rPh sb="4" eb="6">
      <t>ノウド</t>
    </rPh>
    <phoneticPr fontId="1"/>
  </si>
  <si>
    <t>アミノ酸濃度</t>
    <rPh sb="3" eb="4">
      <t>サン</t>
    </rPh>
    <rPh sb="4" eb="6">
      <t>ノウド</t>
    </rPh>
    <phoneticPr fontId="1"/>
  </si>
  <si>
    <t>NPC/N</t>
    <phoneticPr fontId="1"/>
  </si>
  <si>
    <t>浸透圧</t>
    <rPh sb="0" eb="3">
      <t>シントウアツ</t>
    </rPh>
    <phoneticPr fontId="1"/>
  </si>
  <si>
    <t>必要インスリン量</t>
    <rPh sb="0" eb="2">
      <t>ヒツヨウ</t>
    </rPh>
    <rPh sb="7" eb="8">
      <t>リョウ</t>
    </rPh>
    <phoneticPr fontId="1"/>
  </si>
  <si>
    <t>U</t>
    <phoneticPr fontId="1"/>
  </si>
  <si>
    <t>%</t>
    <phoneticPr fontId="1"/>
  </si>
  <si>
    <t>カリウム投与速度</t>
    <rPh sb="4" eb="6">
      <t>トウヨ</t>
    </rPh>
    <rPh sb="6" eb="8">
      <t>ソクド</t>
    </rPh>
    <phoneticPr fontId="1"/>
  </si>
  <si>
    <t>hour</t>
    <phoneticPr fontId="1"/>
  </si>
  <si>
    <t>脂質投与速度</t>
    <rPh sb="0" eb="2">
      <t>シシツ</t>
    </rPh>
    <rPh sb="2" eb="4">
      <t>トウヨ</t>
    </rPh>
    <rPh sb="4" eb="6">
      <t>ソクド</t>
    </rPh>
    <phoneticPr fontId="1"/>
  </si>
  <si>
    <t>投与速度</t>
    <rPh sb="0" eb="4">
      <t>トウヨソクド</t>
    </rPh>
    <phoneticPr fontId="1"/>
  </si>
  <si>
    <t>Na</t>
    <phoneticPr fontId="1"/>
  </si>
  <si>
    <t>K</t>
    <phoneticPr fontId="1"/>
  </si>
  <si>
    <t>Cl</t>
    <phoneticPr fontId="1"/>
  </si>
  <si>
    <t>Ca</t>
    <phoneticPr fontId="1"/>
  </si>
  <si>
    <t>脂質投与時間</t>
    <rPh sb="0" eb="2">
      <t>シシツ</t>
    </rPh>
    <rPh sb="2" eb="4">
      <t>トウヨ</t>
    </rPh>
    <rPh sb="4" eb="6">
      <t>ジカン</t>
    </rPh>
    <phoneticPr fontId="1"/>
  </si>
  <si>
    <t>g/kg/hr</t>
    <phoneticPr fontId="1"/>
  </si>
  <si>
    <t>hr</t>
    <phoneticPr fontId="1"/>
  </si>
  <si>
    <t>ml/hr</t>
    <phoneticPr fontId="1"/>
  </si>
  <si>
    <t>mEq/hr</t>
    <phoneticPr fontId="1"/>
  </si>
  <si>
    <t>mEq</t>
    <phoneticPr fontId="1"/>
  </si>
  <si>
    <t>カリウム濃度</t>
    <rPh sb="4" eb="6">
      <t>ノウド</t>
    </rPh>
    <phoneticPr fontId="1"/>
  </si>
  <si>
    <t>mEq/L</t>
    <phoneticPr fontId="1"/>
  </si>
  <si>
    <t>10gを1単位で換算</t>
    <rPh sb="5" eb="7">
      <t>タンイ</t>
    </rPh>
    <rPh sb="8" eb="10">
      <t>カンサン</t>
    </rPh>
    <phoneticPr fontId="1"/>
  </si>
  <si>
    <t>40mEq/Lを超えない</t>
    <rPh sb="8" eb="9">
      <t>コ</t>
    </rPh>
    <phoneticPr fontId="1"/>
  </si>
  <si>
    <t>20mEq/hrを超えない</t>
    <rPh sb="9" eb="10">
      <t>コ</t>
    </rPh>
    <phoneticPr fontId="1"/>
  </si>
  <si>
    <t>0.1g/kg/hrを超えない</t>
    <rPh sb="11" eb="12">
      <t>コ</t>
    </rPh>
    <phoneticPr fontId="1"/>
  </si>
  <si>
    <t>g</t>
    <phoneticPr fontId="1"/>
  </si>
  <si>
    <t>NaCl換算で塩分</t>
    <rPh sb="4" eb="6">
      <t>カンサン</t>
    </rPh>
    <rPh sb="7" eb="9">
      <t>エンブン</t>
    </rPh>
    <phoneticPr fontId="1"/>
  </si>
  <si>
    <t>mOsm/L</t>
    <phoneticPr fontId="1"/>
  </si>
  <si>
    <t>生理食塩液=308mOsm/L</t>
    <rPh sb="0" eb="5">
      <t>セイリショクエ</t>
    </rPh>
    <phoneticPr fontId="1"/>
  </si>
  <si>
    <t>アミノ酸投与量</t>
    <rPh sb="3" eb="4">
      <t>サン</t>
    </rPh>
    <rPh sb="4" eb="7">
      <t>トウヨリョウ</t>
    </rPh>
    <phoneticPr fontId="1"/>
  </si>
  <si>
    <t>g/kg</t>
    <phoneticPr fontId="1"/>
  </si>
  <si>
    <t>150-200程度で設定 ストレス高度なら低めで。</t>
    <rPh sb="7" eb="9">
      <t>テイド</t>
    </rPh>
    <rPh sb="10" eb="12">
      <t>セッテイ</t>
    </rPh>
    <rPh sb="17" eb="19">
      <t>コウド</t>
    </rPh>
    <rPh sb="21" eb="22">
      <t>ヒク</t>
    </rPh>
    <phoneticPr fontId="1"/>
  </si>
  <si>
    <t>0.8-1.0 高ストレスなら高めで。</t>
    <rPh sb="8" eb="9">
      <t>コウ</t>
    </rPh>
    <rPh sb="15" eb="16">
      <t>タカ</t>
    </rPh>
    <phoneticPr fontId="1"/>
  </si>
  <si>
    <t>ブドウ糖5%(20)</t>
    <rPh sb="3" eb="4">
      <t>トウ</t>
    </rPh>
    <phoneticPr fontId="1"/>
  </si>
  <si>
    <t>ブドウ糖5%(50)</t>
    <rPh sb="3" eb="4">
      <t>トウ</t>
    </rPh>
    <phoneticPr fontId="1"/>
  </si>
  <si>
    <t>ブドウ糖5%(100)</t>
    <rPh sb="3" eb="4">
      <t>トウ</t>
    </rPh>
    <phoneticPr fontId="1"/>
  </si>
  <si>
    <t>ブドウ糖5%(500)</t>
    <rPh sb="3" eb="4">
      <t>トウ</t>
    </rPh>
    <phoneticPr fontId="1"/>
  </si>
  <si>
    <t>ブドウ糖10%(20)</t>
    <rPh sb="3" eb="4">
      <t>トウ</t>
    </rPh>
    <phoneticPr fontId="1"/>
  </si>
  <si>
    <t>ブドウ糖10%(500)</t>
    <rPh sb="3" eb="4">
      <t>トウ</t>
    </rPh>
    <phoneticPr fontId="1"/>
  </si>
  <si>
    <t>ブドウ糖20%(20)</t>
    <rPh sb="3" eb="4">
      <t>トウ</t>
    </rPh>
    <phoneticPr fontId="1"/>
  </si>
  <si>
    <t>ブドウ糖50%(20)</t>
    <rPh sb="3" eb="4">
      <t>トウ</t>
    </rPh>
    <phoneticPr fontId="1"/>
  </si>
  <si>
    <t>ブドウ糖50%(200)</t>
    <rPh sb="3" eb="4">
      <t>トウ</t>
    </rPh>
    <phoneticPr fontId="1"/>
  </si>
  <si>
    <t>ブドウ糖50%(500)</t>
    <rPh sb="3" eb="4">
      <t>トウ</t>
    </rPh>
    <phoneticPr fontId="1"/>
  </si>
  <si>
    <t>蒸留水(500)</t>
    <phoneticPr fontId="1"/>
  </si>
  <si>
    <t>BMI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</si>
</sst>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_ "/>
    <numFmt numFmtId="178" formatCode="0.00_);[Red]\(0.00\)"/>
    <numFmt numFmtId="179" formatCode="0.0_);[Red]\(0.0\)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4" fillId="2" borderId="2" xfId="0" applyFont="1" applyFill="1" applyBorder="1" applyAlignment="1" applyProtection="1">
      <alignment horizontal="center"/>
      <protection locked="0"/>
    </xf>
    <xf numFmtId="177" fontId="4" fillId="2" borderId="2" xfId="0" applyNumberFormat="1" applyFont="1" applyFill="1" applyBorder="1" applyAlignment="1" applyProtection="1">
      <alignment horizontal="right"/>
      <protection locked="0"/>
    </xf>
    <xf numFmtId="176" fontId="4" fillId="2" borderId="2" xfId="0" applyNumberFormat="1" applyFont="1" applyFill="1" applyBorder="1" applyAlignment="1" applyProtection="1">
      <alignment horizontal="right"/>
      <protection locked="0"/>
    </xf>
    <xf numFmtId="0" fontId="4" fillId="2" borderId="2" xfId="0" applyFont="1" applyFill="1" applyBorder="1" applyAlignment="1" applyProtection="1">
      <alignment horizontal="right"/>
      <protection locked="0"/>
    </xf>
    <xf numFmtId="176" fontId="4" fillId="3" borderId="2" xfId="0" applyNumberFormat="1" applyFont="1" applyFill="1" applyBorder="1" applyAlignment="1">
      <alignment horizontal="right"/>
    </xf>
    <xf numFmtId="178" fontId="4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0" xfId="0" applyFont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22" fontId="4" fillId="0" borderId="0" xfId="0" applyNumberFormat="1" applyFont="1" applyAlignment="1">
      <alignment horizontal="center"/>
    </xf>
    <xf numFmtId="179" fontId="4" fillId="0" borderId="2" xfId="0" applyNumberFormat="1" applyFont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A0EF-D304-4FBD-B177-53B15D393CC8}">
  <dimension ref="A1:Q33"/>
  <sheetViews>
    <sheetView tabSelected="1" workbookViewId="0">
      <selection activeCell="B7" sqref="B7:C8"/>
    </sheetView>
  </sheetViews>
  <sheetFormatPr defaultRowHeight="15"/>
  <cols>
    <col min="1" max="1" width="3.25" style="12" bestFit="1" customWidth="1"/>
    <col min="2" max="2" width="20.625" style="15" bestFit="1" customWidth="1"/>
    <col min="3" max="3" width="7.625" style="16" bestFit="1" customWidth="1"/>
    <col min="4" max="4" width="6.875" style="12" customWidth="1"/>
    <col min="5" max="8" width="4.375" style="12" customWidth="1"/>
    <col min="9" max="9" width="6.875" style="12" customWidth="1"/>
    <col min="10" max="10" width="8.75" style="12" customWidth="1"/>
    <col min="11" max="11" width="6.875" style="12" customWidth="1"/>
    <col min="12" max="12" width="8.75" style="12" customWidth="1"/>
    <col min="13" max="14" width="4.375" style="12" customWidth="1"/>
    <col min="15" max="15" width="6.875" style="12" customWidth="1"/>
    <col min="16" max="17" width="8.75" style="12" customWidth="1"/>
    <col min="18" max="16384" width="9" style="12"/>
  </cols>
  <sheetData>
    <row r="1" spans="1:17">
      <c r="B1" s="13" t="s">
        <v>146</v>
      </c>
      <c r="C1" s="7"/>
      <c r="D1" s="14" t="s">
        <v>149</v>
      </c>
    </row>
    <row r="2" spans="1:17">
      <c r="B2" s="13" t="s">
        <v>147</v>
      </c>
      <c r="C2" s="7"/>
      <c r="D2" s="14" t="s">
        <v>150</v>
      </c>
    </row>
    <row r="3" spans="1:17">
      <c r="B3" s="13" t="s">
        <v>198</v>
      </c>
      <c r="C3" s="9" t="e">
        <f>C2/((C1/100)^2)</f>
        <v>#DIV/0!</v>
      </c>
      <c r="D3" s="14"/>
    </row>
    <row r="4" spans="1:17">
      <c r="B4" s="13" t="s">
        <v>148</v>
      </c>
      <c r="C4" s="9">
        <f>22*(C1/100)^2</f>
        <v>0</v>
      </c>
      <c r="D4" s="14" t="s">
        <v>150</v>
      </c>
    </row>
    <row r="6" spans="1:17">
      <c r="A6" s="14"/>
      <c r="B6" s="13" t="str">
        <f>Data!A1</f>
        <v>輸液</v>
      </c>
      <c r="C6" s="11" t="s">
        <v>7</v>
      </c>
      <c r="D6" s="13" t="str">
        <f>Data!B1</f>
        <v>ml</v>
      </c>
      <c r="E6" s="13" t="str">
        <f>Data!C1</f>
        <v>Na</v>
      </c>
      <c r="F6" s="13" t="str">
        <f>Data!D1</f>
        <v>K</v>
      </c>
      <c r="G6" s="13" t="str">
        <f>Data!E1</f>
        <v>Cl</v>
      </c>
      <c r="H6" s="13" t="str">
        <f>Data!F1</f>
        <v>Ca</v>
      </c>
      <c r="I6" s="13" t="str">
        <f>Data!G1</f>
        <v>ブ糖(g)</v>
      </c>
      <c r="J6" s="13" t="str">
        <f>Data!H1</f>
        <v>ブ糖(kcal)</v>
      </c>
      <c r="K6" s="13" t="str">
        <f>Data!I1</f>
        <v>ア酸(g)</v>
      </c>
      <c r="L6" s="13" t="str">
        <f>Data!J1</f>
        <v>ア酸(kcal)</v>
      </c>
      <c r="M6" s="13">
        <f>Data!K1</f>
        <v>0</v>
      </c>
      <c r="N6" s="13">
        <f>Data!L1</f>
        <v>0</v>
      </c>
      <c r="O6" s="13" t="str">
        <f>Data!M1</f>
        <v>脂質(g)</v>
      </c>
      <c r="P6" s="13" t="str">
        <f>Data!N1</f>
        <v>脂質(kcal)</v>
      </c>
      <c r="Q6" s="13" t="str">
        <f>Data!O1</f>
        <v>熱量(kcal)</v>
      </c>
    </row>
    <row r="7" spans="1:17">
      <c r="A7" s="14">
        <v>1</v>
      </c>
      <c r="B7" s="5"/>
      <c r="C7" s="6"/>
      <c r="D7" s="14" t="str">
        <f>IFERROR((VLOOKUP($B7,Data!$A$2:$O$171,COLUMN()-2,FALSE))*$C7,"")</f>
        <v/>
      </c>
      <c r="E7" s="14" t="str">
        <f>IFERROR((VLOOKUP($B7,Data!$A$2:$O$171,COLUMN()-2,FALSE))*$C7,"")</f>
        <v/>
      </c>
      <c r="F7" s="14" t="str">
        <f>IFERROR((VLOOKUP($B7,Data!$A$2:$O$171,COLUMN()-2,FALSE))*$C7,"")</f>
        <v/>
      </c>
      <c r="G7" s="14" t="str">
        <f>IFERROR((VLOOKUP($B7,Data!$A$2:$O$171,COLUMN()-2,FALSE))*$C7,"")</f>
        <v/>
      </c>
      <c r="H7" s="14" t="str">
        <f>IFERROR((VLOOKUP($B7,Data!$A$2:$O$171,COLUMN()-2,FALSE))*$C7,"")</f>
        <v/>
      </c>
      <c r="I7" s="14" t="str">
        <f>IFERROR((VLOOKUP($B7,Data!$A$2:$O$171,COLUMN()-2,FALSE))*$C7,"")</f>
        <v/>
      </c>
      <c r="J7" s="14" t="str">
        <f>IFERROR((VLOOKUP($B7,Data!$A$2:$O$171,COLUMN()-2,FALSE))*$C7,"")</f>
        <v/>
      </c>
      <c r="K7" s="14" t="str">
        <f>IFERROR((VLOOKUP($B7,Data!$A$2:$O$171,COLUMN()-2,FALSE))*$C7,"")</f>
        <v/>
      </c>
      <c r="L7" s="14" t="str">
        <f>IFERROR((VLOOKUP($B7,Data!$A$2:$O$171,COLUMN()-2,FALSE))*$C7,"")</f>
        <v/>
      </c>
      <c r="M7" s="14" t="str">
        <f>IFERROR((VLOOKUP($B7,Data!$A$2:$O$171,COLUMN()-2,FALSE))*$C7,"")</f>
        <v/>
      </c>
      <c r="N7" s="14" t="str">
        <f>IFERROR((VLOOKUP($B7,Data!$A$2:$O$171,COLUMN()-2,FALSE))*$C7,"")</f>
        <v/>
      </c>
      <c r="O7" s="14" t="str">
        <f>IFERROR((VLOOKUP($B7,Data!$A$2:$O$171,COLUMN()-2,FALSE))*$C7,"")</f>
        <v/>
      </c>
      <c r="P7" s="14" t="str">
        <f>IFERROR((VLOOKUP($B7,Data!$A$2:$O$171,COLUMN()-2,FALSE))*$C7,"")</f>
        <v/>
      </c>
      <c r="Q7" s="14" t="str">
        <f>IFERROR((VLOOKUP($B7,Data!$A$2:$O$171,COLUMN()-2,FALSE))*$C7,"")</f>
        <v/>
      </c>
    </row>
    <row r="8" spans="1:17">
      <c r="A8" s="14">
        <v>2</v>
      </c>
      <c r="B8" s="5"/>
      <c r="C8" s="6"/>
      <c r="D8" s="14" t="str">
        <f>IFERROR((VLOOKUP($B8,Data!$A$2:$O$171,COLUMN()-2,FALSE))*$C8,"")</f>
        <v/>
      </c>
      <c r="E8" s="14" t="str">
        <f>IFERROR((VLOOKUP($B8,Data!$A$2:$O$171,COLUMN()-2,FALSE))*$C8,"")</f>
        <v/>
      </c>
      <c r="F8" s="14" t="str">
        <f>IFERROR((VLOOKUP($B8,Data!$A$2:$O$171,COLUMN()-2,FALSE))*$C8,"")</f>
        <v/>
      </c>
      <c r="G8" s="14" t="str">
        <f>IFERROR((VLOOKUP($B8,Data!$A$2:$O$171,COLUMN()-2,FALSE))*$C8,"")</f>
        <v/>
      </c>
      <c r="H8" s="14" t="str">
        <f>IFERROR((VLOOKUP($B8,Data!$A$2:$O$171,COLUMN()-2,FALSE))*$C8,"")</f>
        <v/>
      </c>
      <c r="I8" s="14" t="str">
        <f>IFERROR((VLOOKUP($B8,Data!$A$2:$O$171,COLUMN()-2,FALSE))*$C8,"")</f>
        <v/>
      </c>
      <c r="J8" s="14" t="str">
        <f>IFERROR((VLOOKUP($B8,Data!$A$2:$O$171,COLUMN()-2,FALSE))*$C8,"")</f>
        <v/>
      </c>
      <c r="K8" s="14" t="str">
        <f>IFERROR((VLOOKUP($B8,Data!$A$2:$O$171,COLUMN()-2,FALSE))*$C8,"")</f>
        <v/>
      </c>
      <c r="L8" s="14" t="str">
        <f>IFERROR((VLOOKUP($B8,Data!$A$2:$O$171,COLUMN()-2,FALSE))*$C8,"")</f>
        <v/>
      </c>
      <c r="M8" s="14" t="str">
        <f>IFERROR((VLOOKUP($B8,Data!$A$2:$O$171,COLUMN()-2,FALSE))*$C8,"")</f>
        <v/>
      </c>
      <c r="N8" s="14" t="str">
        <f>IFERROR((VLOOKUP($B8,Data!$A$2:$O$171,COLUMN()-2,FALSE))*$C8,"")</f>
        <v/>
      </c>
      <c r="O8" s="14" t="str">
        <f>IFERROR((VLOOKUP($B8,Data!$A$2:$O$171,COLUMN()-2,FALSE))*$C8,"")</f>
        <v/>
      </c>
      <c r="P8" s="14" t="str">
        <f>IFERROR((VLOOKUP($B8,Data!$A$2:$O$171,COLUMN()-2,FALSE))*$C8,"")</f>
        <v/>
      </c>
      <c r="Q8" s="14" t="str">
        <f>IFERROR((VLOOKUP($B8,Data!$A$2:$O$171,COLUMN()-2,FALSE))*$C8,"")</f>
        <v/>
      </c>
    </row>
    <row r="9" spans="1:17">
      <c r="A9" s="14">
        <v>3</v>
      </c>
      <c r="B9" s="5"/>
      <c r="C9" s="6"/>
      <c r="D9" s="14" t="str">
        <f>IFERROR((VLOOKUP($B9,Data!$A$2:$O$171,COLUMN()-2,FALSE))*$C9,"")</f>
        <v/>
      </c>
      <c r="E9" s="14" t="str">
        <f>IFERROR((VLOOKUP($B9,Data!$A$2:$O$171,COLUMN()-2,FALSE))*$C9,"")</f>
        <v/>
      </c>
      <c r="F9" s="14" t="str">
        <f>IFERROR((VLOOKUP($B9,Data!$A$2:$O$171,COLUMN()-2,FALSE))*$C9,"")</f>
        <v/>
      </c>
      <c r="G9" s="14" t="str">
        <f>IFERROR((VLOOKUP($B9,Data!$A$2:$O$171,COLUMN()-2,FALSE))*$C9,"")</f>
        <v/>
      </c>
      <c r="H9" s="14" t="str">
        <f>IFERROR((VLOOKUP($B9,Data!$A$2:$O$171,COLUMN()-2,FALSE))*$C9,"")</f>
        <v/>
      </c>
      <c r="I9" s="14" t="str">
        <f>IFERROR((VLOOKUP($B9,Data!$A$2:$O$171,COLUMN()-2,FALSE))*$C9,"")</f>
        <v/>
      </c>
      <c r="J9" s="14" t="str">
        <f>IFERROR((VLOOKUP($B9,Data!$A$2:$O$171,COLUMN()-2,FALSE))*$C9,"")</f>
        <v/>
      </c>
      <c r="K9" s="14" t="str">
        <f>IFERROR((VLOOKUP($B9,Data!$A$2:$O$171,COLUMN()-2,FALSE))*$C9,"")</f>
        <v/>
      </c>
      <c r="L9" s="14" t="str">
        <f>IFERROR((VLOOKUP($B9,Data!$A$2:$O$171,COLUMN()-2,FALSE))*$C9,"")</f>
        <v/>
      </c>
      <c r="M9" s="14" t="str">
        <f>IFERROR((VLOOKUP($B9,Data!$A$2:$O$171,COLUMN()-2,FALSE))*$C9,"")</f>
        <v/>
      </c>
      <c r="N9" s="14" t="str">
        <f>IFERROR((VLOOKUP($B9,Data!$A$2:$O$171,COLUMN()-2,FALSE))*$C9,"")</f>
        <v/>
      </c>
      <c r="O9" s="14" t="str">
        <f>IFERROR((VLOOKUP($B9,Data!$A$2:$O$171,COLUMN()-2,FALSE))*$C9,"")</f>
        <v/>
      </c>
      <c r="P9" s="14" t="str">
        <f>IFERROR((VLOOKUP($B9,Data!$A$2:$O$171,COLUMN()-2,FALSE))*$C9,"")</f>
        <v/>
      </c>
      <c r="Q9" s="14" t="str">
        <f>IFERROR((VLOOKUP($B9,Data!$A$2:$O$171,COLUMN()-2,FALSE))*$C9,"")</f>
        <v/>
      </c>
    </row>
    <row r="10" spans="1:17">
      <c r="A10" s="14">
        <v>4</v>
      </c>
      <c r="B10" s="5"/>
      <c r="C10" s="6"/>
      <c r="D10" s="14" t="str">
        <f>IFERROR((VLOOKUP($B10,Data!$A$2:$O$171,COLUMN()-2,FALSE))*$C10,"")</f>
        <v/>
      </c>
      <c r="E10" s="14" t="str">
        <f>IFERROR((VLOOKUP($B10,Data!$A$2:$O$171,COLUMN()-2,FALSE))*$C10,"")</f>
        <v/>
      </c>
      <c r="F10" s="14" t="str">
        <f>IFERROR((VLOOKUP($B10,Data!$A$2:$O$171,COLUMN()-2,FALSE))*$C10,"")</f>
        <v/>
      </c>
      <c r="G10" s="14" t="str">
        <f>IFERROR((VLOOKUP($B10,Data!$A$2:$O$171,COLUMN()-2,FALSE))*$C10,"")</f>
        <v/>
      </c>
      <c r="H10" s="14" t="str">
        <f>IFERROR((VLOOKUP($B10,Data!$A$2:$O$171,COLUMN()-2,FALSE))*$C10,"")</f>
        <v/>
      </c>
      <c r="I10" s="14" t="str">
        <f>IFERROR((VLOOKUP($B10,Data!$A$2:$O$171,COLUMN()-2,FALSE))*$C10,"")</f>
        <v/>
      </c>
      <c r="J10" s="14" t="str">
        <f>IFERROR((VLOOKUP($B10,Data!$A$2:$O$171,COLUMN()-2,FALSE))*$C10,"")</f>
        <v/>
      </c>
      <c r="K10" s="14" t="str">
        <f>IFERROR((VLOOKUP($B10,Data!$A$2:$O$171,COLUMN()-2,FALSE))*$C10,"")</f>
        <v/>
      </c>
      <c r="L10" s="14" t="str">
        <f>IFERROR((VLOOKUP($B10,Data!$A$2:$O$171,COLUMN()-2,FALSE))*$C10,"")</f>
        <v/>
      </c>
      <c r="M10" s="14" t="str">
        <f>IFERROR((VLOOKUP($B10,Data!$A$2:$O$171,COLUMN()-2,FALSE))*$C10,"")</f>
        <v/>
      </c>
      <c r="N10" s="14" t="str">
        <f>IFERROR((VLOOKUP($B10,Data!$A$2:$O$171,COLUMN()-2,FALSE))*$C10,"")</f>
        <v/>
      </c>
      <c r="O10" s="14" t="str">
        <f>IFERROR((VLOOKUP($B10,Data!$A$2:$O$171,COLUMN()-2,FALSE))*$C10,"")</f>
        <v/>
      </c>
      <c r="P10" s="14" t="str">
        <f>IFERROR((VLOOKUP($B10,Data!$A$2:$O$171,COLUMN()-2,FALSE))*$C10,"")</f>
        <v/>
      </c>
      <c r="Q10" s="14" t="str">
        <f>IFERROR((VLOOKUP($B10,Data!$A$2:$O$171,COLUMN()-2,FALSE))*$C10,"")</f>
        <v/>
      </c>
    </row>
    <row r="11" spans="1:17">
      <c r="A11" s="14">
        <v>5</v>
      </c>
      <c r="B11" s="5"/>
      <c r="C11" s="6"/>
      <c r="D11" s="14" t="str">
        <f>IFERROR((VLOOKUP($B11,Data!$A$2:$O$171,COLUMN()-2,FALSE))*$C11,"")</f>
        <v/>
      </c>
      <c r="E11" s="14" t="str">
        <f>IFERROR((VLOOKUP($B11,Data!$A$2:$O$171,COLUMN()-2,FALSE))*$C11,"")</f>
        <v/>
      </c>
      <c r="F11" s="14" t="str">
        <f>IFERROR((VLOOKUP($B11,Data!$A$2:$O$171,COLUMN()-2,FALSE))*$C11,"")</f>
        <v/>
      </c>
      <c r="G11" s="14" t="str">
        <f>IFERROR((VLOOKUP($B11,Data!$A$2:$O$171,COLUMN()-2,FALSE))*$C11,"")</f>
        <v/>
      </c>
      <c r="H11" s="14" t="str">
        <f>IFERROR((VLOOKUP($B11,Data!$A$2:$O$171,COLUMN()-2,FALSE))*$C11,"")</f>
        <v/>
      </c>
      <c r="I11" s="14" t="str">
        <f>IFERROR((VLOOKUP($B11,Data!$A$2:$O$171,COLUMN()-2,FALSE))*$C11,"")</f>
        <v/>
      </c>
      <c r="J11" s="14" t="str">
        <f>IFERROR((VLOOKUP($B11,Data!$A$2:$O$171,COLUMN()-2,FALSE))*$C11,"")</f>
        <v/>
      </c>
      <c r="K11" s="14" t="str">
        <f>IFERROR((VLOOKUP($B11,Data!$A$2:$O$171,COLUMN()-2,FALSE))*$C11,"")</f>
        <v/>
      </c>
      <c r="L11" s="14" t="str">
        <f>IFERROR((VLOOKUP($B11,Data!$A$2:$O$171,COLUMN()-2,FALSE))*$C11,"")</f>
        <v/>
      </c>
      <c r="M11" s="14" t="str">
        <f>IFERROR((VLOOKUP($B11,Data!$A$2:$O$171,COLUMN()-2,FALSE))*$C11,"")</f>
        <v/>
      </c>
      <c r="N11" s="14" t="str">
        <f>IFERROR((VLOOKUP($B11,Data!$A$2:$O$171,COLUMN()-2,FALSE))*$C11,"")</f>
        <v/>
      </c>
      <c r="O11" s="14" t="str">
        <f>IFERROR((VLOOKUP($B11,Data!$A$2:$O$171,COLUMN()-2,FALSE))*$C11,"")</f>
        <v/>
      </c>
      <c r="P11" s="14" t="str">
        <f>IFERROR((VLOOKUP($B11,Data!$A$2:$O$171,COLUMN()-2,FALSE))*$C11,"")</f>
        <v/>
      </c>
      <c r="Q11" s="14" t="str">
        <f>IFERROR((VLOOKUP($B11,Data!$A$2:$O$171,COLUMN()-2,FALSE))*$C11,"")</f>
        <v/>
      </c>
    </row>
    <row r="12" spans="1:17">
      <c r="A12" s="14">
        <v>6</v>
      </c>
      <c r="B12" s="5"/>
      <c r="C12" s="6"/>
      <c r="D12" s="14" t="str">
        <f>IFERROR((VLOOKUP($B12,Data!$A$2:$O$171,COLUMN()-2,FALSE))*$C12,"")</f>
        <v/>
      </c>
      <c r="E12" s="14" t="str">
        <f>IFERROR((VLOOKUP($B12,Data!$A$2:$O$171,COLUMN()-2,FALSE))*$C12,"")</f>
        <v/>
      </c>
      <c r="F12" s="14" t="str">
        <f>IFERROR((VLOOKUP($B12,Data!$A$2:$O$171,COLUMN()-2,FALSE))*$C12,"")</f>
        <v/>
      </c>
      <c r="G12" s="14" t="str">
        <f>IFERROR((VLOOKUP($B12,Data!$A$2:$O$171,COLUMN()-2,FALSE))*$C12,"")</f>
        <v/>
      </c>
      <c r="H12" s="14" t="str">
        <f>IFERROR((VLOOKUP($B12,Data!$A$2:$O$171,COLUMN()-2,FALSE))*$C12,"")</f>
        <v/>
      </c>
      <c r="I12" s="14" t="str">
        <f>IFERROR((VLOOKUP($B12,Data!$A$2:$O$171,COLUMN()-2,FALSE))*$C12,"")</f>
        <v/>
      </c>
      <c r="J12" s="14" t="str">
        <f>IFERROR((VLOOKUP($B12,Data!$A$2:$O$171,COLUMN()-2,FALSE))*$C12,"")</f>
        <v/>
      </c>
      <c r="K12" s="14" t="str">
        <f>IFERROR((VLOOKUP($B12,Data!$A$2:$O$171,COLUMN()-2,FALSE))*$C12,"")</f>
        <v/>
      </c>
      <c r="L12" s="14" t="str">
        <f>IFERROR((VLOOKUP($B12,Data!$A$2:$O$171,COLUMN()-2,FALSE))*$C12,"")</f>
        <v/>
      </c>
      <c r="M12" s="14" t="str">
        <f>IFERROR((VLOOKUP($B12,Data!$A$2:$O$171,COLUMN()-2,FALSE))*$C12,"")</f>
        <v/>
      </c>
      <c r="N12" s="14" t="str">
        <f>IFERROR((VLOOKUP($B12,Data!$A$2:$O$171,COLUMN()-2,FALSE))*$C12,"")</f>
        <v/>
      </c>
      <c r="O12" s="14" t="str">
        <f>IFERROR((VLOOKUP($B12,Data!$A$2:$O$171,COLUMN()-2,FALSE))*$C12,"")</f>
        <v/>
      </c>
      <c r="P12" s="14" t="str">
        <f>IFERROR((VLOOKUP($B12,Data!$A$2:$O$171,COLUMN()-2,FALSE))*$C12,"")</f>
        <v/>
      </c>
      <c r="Q12" s="14" t="str">
        <f>IFERROR((VLOOKUP($B12,Data!$A$2:$O$171,COLUMN()-2,FALSE))*$C12,"")</f>
        <v/>
      </c>
    </row>
    <row r="13" spans="1:17">
      <c r="A13" s="14">
        <v>7</v>
      </c>
      <c r="B13" s="5"/>
      <c r="C13" s="6"/>
      <c r="D13" s="14" t="str">
        <f>IFERROR((VLOOKUP($B13,Data!$A$2:$O$171,COLUMN()-2,FALSE))*$C13,"")</f>
        <v/>
      </c>
      <c r="E13" s="14" t="str">
        <f>IFERROR((VLOOKUP($B13,Data!$A$2:$O$171,COLUMN()-2,FALSE))*$C13,"")</f>
        <v/>
      </c>
      <c r="F13" s="14" t="str">
        <f>IFERROR((VLOOKUP($B13,Data!$A$2:$O$171,COLUMN()-2,FALSE))*$C13,"")</f>
        <v/>
      </c>
      <c r="G13" s="14" t="str">
        <f>IFERROR((VLOOKUP($B13,Data!$A$2:$O$171,COLUMN()-2,FALSE))*$C13,"")</f>
        <v/>
      </c>
      <c r="H13" s="14" t="str">
        <f>IFERROR((VLOOKUP($B13,Data!$A$2:$O$171,COLUMN()-2,FALSE))*$C13,"")</f>
        <v/>
      </c>
      <c r="I13" s="14" t="str">
        <f>IFERROR((VLOOKUP($B13,Data!$A$2:$O$171,COLUMN()-2,FALSE))*$C13,"")</f>
        <v/>
      </c>
      <c r="J13" s="14" t="str">
        <f>IFERROR((VLOOKUP($B13,Data!$A$2:$O$171,COLUMN()-2,FALSE))*$C13,"")</f>
        <v/>
      </c>
      <c r="K13" s="14" t="str">
        <f>IFERROR((VLOOKUP($B13,Data!$A$2:$O$171,COLUMN()-2,FALSE))*$C13,"")</f>
        <v/>
      </c>
      <c r="L13" s="14" t="str">
        <f>IFERROR((VLOOKUP($B13,Data!$A$2:$O$171,COLUMN()-2,FALSE))*$C13,"")</f>
        <v/>
      </c>
      <c r="M13" s="14" t="str">
        <f>IFERROR((VLOOKUP($B13,Data!$A$2:$O$171,COLUMN()-2,FALSE))*$C13,"")</f>
        <v/>
      </c>
      <c r="N13" s="14" t="str">
        <f>IFERROR((VLOOKUP($B13,Data!$A$2:$O$171,COLUMN()-2,FALSE))*$C13,"")</f>
        <v/>
      </c>
      <c r="O13" s="14" t="str">
        <f>IFERROR((VLOOKUP($B13,Data!$A$2:$O$171,COLUMN()-2,FALSE))*$C13,"")</f>
        <v/>
      </c>
      <c r="P13" s="14" t="str">
        <f>IFERROR((VLOOKUP($B13,Data!$A$2:$O$171,COLUMN()-2,FALSE))*$C13,"")</f>
        <v/>
      </c>
      <c r="Q13" s="14" t="str">
        <f>IFERROR((VLOOKUP($B13,Data!$A$2:$O$171,COLUMN()-2,FALSE))*$C13,"")</f>
        <v/>
      </c>
    </row>
    <row r="14" spans="1:17">
      <c r="A14" s="14">
        <v>8</v>
      </c>
      <c r="B14" s="5"/>
      <c r="C14" s="6"/>
      <c r="D14" s="14" t="str">
        <f>IFERROR((VLOOKUP($B14,Data!$A$2:$O$171,COLUMN()-2,FALSE))*$C14,"")</f>
        <v/>
      </c>
      <c r="E14" s="14" t="str">
        <f>IFERROR((VLOOKUP($B14,Data!$A$2:$O$171,COLUMN()-2,FALSE))*$C14,"")</f>
        <v/>
      </c>
      <c r="F14" s="14" t="str">
        <f>IFERROR((VLOOKUP($B14,Data!$A$2:$O$171,COLUMN()-2,FALSE))*$C14,"")</f>
        <v/>
      </c>
      <c r="G14" s="14" t="str">
        <f>IFERROR((VLOOKUP($B14,Data!$A$2:$O$171,COLUMN()-2,FALSE))*$C14,"")</f>
        <v/>
      </c>
      <c r="H14" s="14" t="str">
        <f>IFERROR((VLOOKUP($B14,Data!$A$2:$O$171,COLUMN()-2,FALSE))*$C14,"")</f>
        <v/>
      </c>
      <c r="I14" s="14" t="str">
        <f>IFERROR((VLOOKUP($B14,Data!$A$2:$O$171,COLUMN()-2,FALSE))*$C14,"")</f>
        <v/>
      </c>
      <c r="J14" s="14" t="str">
        <f>IFERROR((VLOOKUP($B14,Data!$A$2:$O$171,COLUMN()-2,FALSE))*$C14,"")</f>
        <v/>
      </c>
      <c r="K14" s="14" t="str">
        <f>IFERROR((VLOOKUP($B14,Data!$A$2:$O$171,COLUMN()-2,FALSE))*$C14,"")</f>
        <v/>
      </c>
      <c r="L14" s="14" t="str">
        <f>IFERROR((VLOOKUP($B14,Data!$A$2:$O$171,COLUMN()-2,FALSE))*$C14,"")</f>
        <v/>
      </c>
      <c r="M14" s="14" t="str">
        <f>IFERROR((VLOOKUP($B14,Data!$A$2:$O$171,COLUMN()-2,FALSE))*$C14,"")</f>
        <v/>
      </c>
      <c r="N14" s="14" t="str">
        <f>IFERROR((VLOOKUP($B14,Data!$A$2:$O$171,COLUMN()-2,FALSE))*$C14,"")</f>
        <v/>
      </c>
      <c r="O14" s="14" t="str">
        <f>IFERROR((VLOOKUP($B14,Data!$A$2:$O$171,COLUMN()-2,FALSE))*$C14,"")</f>
        <v/>
      </c>
      <c r="P14" s="14" t="str">
        <f>IFERROR((VLOOKUP($B14,Data!$A$2:$O$171,COLUMN()-2,FALSE))*$C14,"")</f>
        <v/>
      </c>
      <c r="Q14" s="14" t="str">
        <f>IFERROR((VLOOKUP($B14,Data!$A$2:$O$171,COLUMN()-2,FALSE))*$C14,"")</f>
        <v/>
      </c>
    </row>
    <row r="15" spans="1:17">
      <c r="A15" s="14">
        <v>9</v>
      </c>
      <c r="B15" s="5"/>
      <c r="C15" s="6"/>
      <c r="D15" s="14" t="str">
        <f>IFERROR((VLOOKUP($B15,Data!$A$2:$O$171,COLUMN()-2,FALSE))*$C15,"")</f>
        <v/>
      </c>
      <c r="E15" s="14" t="str">
        <f>IFERROR((VLOOKUP($B15,Data!$A$2:$O$171,COLUMN()-2,FALSE))*$C15,"")</f>
        <v/>
      </c>
      <c r="F15" s="14" t="str">
        <f>IFERROR((VLOOKUP($B15,Data!$A$2:$O$171,COLUMN()-2,FALSE))*$C15,"")</f>
        <v/>
      </c>
      <c r="G15" s="14" t="str">
        <f>IFERROR((VLOOKUP($B15,Data!$A$2:$O$171,COLUMN()-2,FALSE))*$C15,"")</f>
        <v/>
      </c>
      <c r="H15" s="14" t="str">
        <f>IFERROR((VLOOKUP($B15,Data!$A$2:$O$171,COLUMN()-2,FALSE))*$C15,"")</f>
        <v/>
      </c>
      <c r="I15" s="14" t="str">
        <f>IFERROR((VLOOKUP($B15,Data!$A$2:$O$171,COLUMN()-2,FALSE))*$C15,"")</f>
        <v/>
      </c>
      <c r="J15" s="14" t="str">
        <f>IFERROR((VLOOKUP($B15,Data!$A$2:$O$171,COLUMN()-2,FALSE))*$C15,"")</f>
        <v/>
      </c>
      <c r="K15" s="14" t="str">
        <f>IFERROR((VLOOKUP($B15,Data!$A$2:$O$171,COLUMN()-2,FALSE))*$C15,"")</f>
        <v/>
      </c>
      <c r="L15" s="14" t="str">
        <f>IFERROR((VLOOKUP($B15,Data!$A$2:$O$171,COLUMN()-2,FALSE))*$C15,"")</f>
        <v/>
      </c>
      <c r="M15" s="14" t="str">
        <f>IFERROR((VLOOKUP($B15,Data!$A$2:$O$171,COLUMN()-2,FALSE))*$C15,"")</f>
        <v/>
      </c>
      <c r="N15" s="14" t="str">
        <f>IFERROR((VLOOKUP($B15,Data!$A$2:$O$171,COLUMN()-2,FALSE))*$C15,"")</f>
        <v/>
      </c>
      <c r="O15" s="14" t="str">
        <f>IFERROR((VLOOKUP($B15,Data!$A$2:$O$171,COLUMN()-2,FALSE))*$C15,"")</f>
        <v/>
      </c>
      <c r="P15" s="14" t="str">
        <f>IFERROR((VLOOKUP($B15,Data!$A$2:$O$171,COLUMN()-2,FALSE))*$C15,"")</f>
        <v/>
      </c>
      <c r="Q15" s="14" t="str">
        <f>IFERROR((VLOOKUP($B15,Data!$A$2:$O$171,COLUMN()-2,FALSE))*$C15,"")</f>
        <v/>
      </c>
    </row>
    <row r="16" spans="1:17">
      <c r="A16" s="14">
        <v>10</v>
      </c>
      <c r="B16" s="5"/>
      <c r="C16" s="6"/>
      <c r="D16" s="14" t="str">
        <f>IFERROR((VLOOKUP($B16,Data!$A$2:$O$171,COLUMN()-2,FALSE))*$C16,"")</f>
        <v/>
      </c>
      <c r="E16" s="14" t="str">
        <f>IFERROR((VLOOKUP($B16,Data!$A$2:$O$171,COLUMN()-2,FALSE))*$C16,"")</f>
        <v/>
      </c>
      <c r="F16" s="14" t="str">
        <f>IFERROR((VLOOKUP($B16,Data!$A$2:$O$171,COLUMN()-2,FALSE))*$C16,"")</f>
        <v/>
      </c>
      <c r="G16" s="14" t="str">
        <f>IFERROR((VLOOKUP($B16,Data!$A$2:$O$171,COLUMN()-2,FALSE))*$C16,"")</f>
        <v/>
      </c>
      <c r="H16" s="14" t="str">
        <f>IFERROR((VLOOKUP($B16,Data!$A$2:$O$171,COLUMN()-2,FALSE))*$C16,"")</f>
        <v/>
      </c>
      <c r="I16" s="14" t="str">
        <f>IFERROR((VLOOKUP($B16,Data!$A$2:$O$171,COLUMN()-2,FALSE))*$C16,"")</f>
        <v/>
      </c>
      <c r="J16" s="14" t="str">
        <f>IFERROR((VLOOKUP($B16,Data!$A$2:$O$171,COLUMN()-2,FALSE))*$C16,"")</f>
        <v/>
      </c>
      <c r="K16" s="14" t="str">
        <f>IFERROR((VLOOKUP($B16,Data!$A$2:$O$171,COLUMN()-2,FALSE))*$C16,"")</f>
        <v/>
      </c>
      <c r="L16" s="14" t="str">
        <f>IFERROR((VLOOKUP($B16,Data!$A$2:$O$171,COLUMN()-2,FALSE))*$C16,"")</f>
        <v/>
      </c>
      <c r="M16" s="14" t="str">
        <f>IFERROR((VLOOKUP($B16,Data!$A$2:$O$171,COLUMN()-2,FALSE))*$C16,"")</f>
        <v/>
      </c>
      <c r="N16" s="14" t="str">
        <f>IFERROR((VLOOKUP($B16,Data!$A$2:$O$171,COLUMN()-2,FALSE))*$C16,"")</f>
        <v/>
      </c>
      <c r="O16" s="14" t="str">
        <f>IFERROR((VLOOKUP($B16,Data!$A$2:$O$171,COLUMN()-2,FALSE))*$C16,"")</f>
        <v/>
      </c>
      <c r="P16" s="14" t="str">
        <f>IFERROR((VLOOKUP($B16,Data!$A$2:$O$171,COLUMN()-2,FALSE))*$C16,"")</f>
        <v/>
      </c>
      <c r="Q16" s="14" t="str">
        <f>IFERROR((VLOOKUP($B16,Data!$A$2:$O$171,COLUMN()-2,FALSE))*$C16,"")</f>
        <v/>
      </c>
    </row>
    <row r="17" spans="2:17">
      <c r="D17" s="14">
        <f>SUM(D7:D16)</f>
        <v>0</v>
      </c>
      <c r="E17" s="14">
        <f t="shared" ref="E17:Q17" si="0">SUM(E7:E16)</f>
        <v>0</v>
      </c>
      <c r="F17" s="14">
        <f t="shared" si="0"/>
        <v>0</v>
      </c>
      <c r="G17" s="14">
        <f t="shared" si="0"/>
        <v>0</v>
      </c>
      <c r="H17" s="14">
        <f t="shared" si="0"/>
        <v>0</v>
      </c>
      <c r="I17" s="14">
        <f t="shared" si="0"/>
        <v>0</v>
      </c>
      <c r="J17" s="14">
        <f t="shared" si="0"/>
        <v>0</v>
      </c>
      <c r="K17" s="14">
        <f t="shared" si="0"/>
        <v>0</v>
      </c>
      <c r="L17" s="14">
        <f t="shared" si="0"/>
        <v>0</v>
      </c>
      <c r="M17" s="14">
        <f t="shared" si="0"/>
        <v>0</v>
      </c>
      <c r="N17" s="14">
        <f t="shared" si="0"/>
        <v>0</v>
      </c>
      <c r="O17" s="14">
        <f t="shared" si="0"/>
        <v>0</v>
      </c>
      <c r="P17" s="14">
        <f t="shared" si="0"/>
        <v>0</v>
      </c>
      <c r="Q17" s="14">
        <f t="shared" si="0"/>
        <v>0</v>
      </c>
    </row>
    <row r="18" spans="2:17">
      <c r="E18" s="12" t="s">
        <v>172</v>
      </c>
      <c r="F18" s="12" t="s">
        <v>172</v>
      </c>
      <c r="G18" s="12" t="s">
        <v>172</v>
      </c>
      <c r="H18" s="12" t="s">
        <v>172</v>
      </c>
    </row>
    <row r="19" spans="2:17">
      <c r="B19" s="13" t="s">
        <v>151</v>
      </c>
      <c r="C19" s="8">
        <v>24</v>
      </c>
      <c r="D19" s="14" t="s">
        <v>169</v>
      </c>
    </row>
    <row r="20" spans="2:17">
      <c r="B20" s="13" t="s">
        <v>162</v>
      </c>
      <c r="C20" s="18">
        <f>D17/C19</f>
        <v>0</v>
      </c>
      <c r="D20" s="14" t="s">
        <v>170</v>
      </c>
    </row>
    <row r="21" spans="2:17">
      <c r="B21" s="13" t="s">
        <v>180</v>
      </c>
      <c r="C21" s="18">
        <f>E17/17</f>
        <v>0</v>
      </c>
      <c r="D21" s="14" t="s">
        <v>179</v>
      </c>
    </row>
    <row r="22" spans="2:17">
      <c r="B22" s="13" t="s">
        <v>152</v>
      </c>
      <c r="C22" s="18" t="e">
        <f>I17/D17*100</f>
        <v>#DIV/0!</v>
      </c>
      <c r="D22" s="14" t="s">
        <v>158</v>
      </c>
    </row>
    <row r="23" spans="2:17">
      <c r="B23" s="13" t="s">
        <v>156</v>
      </c>
      <c r="C23" s="11">
        <f>I17/10</f>
        <v>0</v>
      </c>
      <c r="D23" s="14" t="s">
        <v>157</v>
      </c>
      <c r="F23" s="12" t="s">
        <v>175</v>
      </c>
    </row>
    <row r="24" spans="2:17">
      <c r="B24" s="13" t="s">
        <v>155</v>
      </c>
      <c r="C24" s="18" t="e">
        <f>(2*(E17+F17)+I17/18)/D17*1000</f>
        <v>#DIV/0!</v>
      </c>
      <c r="D24" s="14" t="s">
        <v>181</v>
      </c>
      <c r="F24" s="12" t="s">
        <v>182</v>
      </c>
    </row>
    <row r="25" spans="2:17">
      <c r="B25" s="13" t="s">
        <v>153</v>
      </c>
      <c r="C25" s="10" t="e">
        <f>K17/D17*100</f>
        <v>#DIV/0!</v>
      </c>
      <c r="D25" s="14" t="s">
        <v>158</v>
      </c>
    </row>
    <row r="26" spans="2:17">
      <c r="B26" s="13" t="s">
        <v>183</v>
      </c>
      <c r="C26" s="18" t="e">
        <f>K17/C2</f>
        <v>#DIV/0!</v>
      </c>
      <c r="D26" s="14" t="s">
        <v>184</v>
      </c>
      <c r="F26" s="12" t="s">
        <v>186</v>
      </c>
    </row>
    <row r="27" spans="2:17">
      <c r="B27" s="13" t="s">
        <v>154</v>
      </c>
      <c r="C27" s="18" t="e">
        <f>(Q17-L17)/(K17/6.25)</f>
        <v>#DIV/0!</v>
      </c>
      <c r="D27" s="14"/>
      <c r="F27" s="12" t="s">
        <v>185</v>
      </c>
    </row>
    <row r="28" spans="2:17">
      <c r="B28" s="13" t="s">
        <v>173</v>
      </c>
      <c r="C28" s="18" t="e">
        <f>F17/D17*1000</f>
        <v>#DIV/0!</v>
      </c>
      <c r="D28" s="14" t="s">
        <v>174</v>
      </c>
      <c r="F28" s="12" t="s">
        <v>176</v>
      </c>
    </row>
    <row r="29" spans="2:17">
      <c r="B29" s="13" t="s">
        <v>159</v>
      </c>
      <c r="C29" s="18">
        <f>F17/C19</f>
        <v>0</v>
      </c>
      <c r="D29" s="14" t="s">
        <v>171</v>
      </c>
      <c r="F29" s="12" t="s">
        <v>177</v>
      </c>
    </row>
    <row r="30" spans="2:17">
      <c r="B30" s="13" t="s">
        <v>167</v>
      </c>
      <c r="C30" s="8"/>
      <c r="D30" s="14" t="s">
        <v>160</v>
      </c>
    </row>
    <row r="31" spans="2:17">
      <c r="B31" s="13" t="s">
        <v>161</v>
      </c>
      <c r="C31" s="18" t="e">
        <f>O17/C2/C30</f>
        <v>#DIV/0!</v>
      </c>
      <c r="D31" s="14" t="s">
        <v>168</v>
      </c>
      <c r="F31" s="12" t="s">
        <v>178</v>
      </c>
    </row>
    <row r="33" spans="2:2">
      <c r="B33" s="17">
        <f ca="1">NOW()</f>
        <v>45066.420111342595</v>
      </c>
    </row>
  </sheetData>
  <sheetProtection sheet="1" objects="1" scenarios="1" selectLockedCells="1"/>
  <phoneticPr fontId="1"/>
  <pageMargins left="0.25" right="0.25" top="0.75" bottom="0.75" header="0.3" footer="0.3"/>
  <pageSetup paperSize="9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11CEE5-2A5B-461F-B87B-C815A6549B1F}">
          <x14:formula1>
            <xm:f>Data!$A$2:$A$171</xm:f>
          </x14:formula1>
          <xm:sqref>B7:B16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65CA-DFBA-4358-921B-502DDF125876}">
  <dimension ref="A1:O171"/>
  <sheetViews>
    <sheetView zoomScale="85" zoomScaleNormal="85" workbookViewId="0">
      <selection activeCell="D14" sqref="D14"/>
    </sheetView>
  </sheetViews>
  <sheetFormatPr defaultRowHeight="16.5"/>
  <cols>
    <col min="1" max="1" width="25.125" style="1" bestFit="1" customWidth="1"/>
    <col min="2" max="15" width="8.75" style="1" customWidth="1"/>
    <col min="16" max="16384" width="9" style="1"/>
  </cols>
  <sheetData>
    <row r="1" spans="1:15" s="2" customFormat="1">
      <c r="A1" s="2" t="s">
        <v>1</v>
      </c>
      <c r="B1" s="2" t="s">
        <v>0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2</v>
      </c>
      <c r="H1" s="2" t="s">
        <v>6</v>
      </c>
      <c r="I1" s="2" t="s">
        <v>136</v>
      </c>
      <c r="J1" s="2" t="s">
        <v>137</v>
      </c>
      <c r="M1" s="2" t="s">
        <v>3</v>
      </c>
      <c r="N1" s="2" t="s">
        <v>4</v>
      </c>
      <c r="O1" s="2" t="s">
        <v>5</v>
      </c>
    </row>
    <row r="2" spans="1:15">
      <c r="A2" s="3" t="s">
        <v>9</v>
      </c>
      <c r="B2" s="3">
        <v>1000</v>
      </c>
      <c r="C2" s="3">
        <v>50</v>
      </c>
      <c r="D2" s="3">
        <v>22</v>
      </c>
      <c r="E2" s="3">
        <v>50</v>
      </c>
      <c r="F2" s="3">
        <v>4</v>
      </c>
      <c r="G2" s="3">
        <v>120</v>
      </c>
      <c r="H2" s="3">
        <f>G2*4</f>
        <v>480</v>
      </c>
      <c r="I2" s="3">
        <v>20</v>
      </c>
      <c r="J2" s="3">
        <f>I2*4</f>
        <v>80</v>
      </c>
      <c r="K2" s="3"/>
      <c r="L2" s="3"/>
      <c r="M2" s="3">
        <v>0</v>
      </c>
      <c r="N2" s="3">
        <f>M2*9</f>
        <v>0</v>
      </c>
      <c r="O2" s="3">
        <f t="shared" ref="O2:O36" si="0">H2+J2+N2</f>
        <v>560</v>
      </c>
    </row>
    <row r="3" spans="1:15">
      <c r="A3" s="3" t="s">
        <v>10</v>
      </c>
      <c r="B3" s="3">
        <f>B2*1.5</f>
        <v>1500</v>
      </c>
      <c r="C3" s="3">
        <f>C2*1.5</f>
        <v>75</v>
      </c>
      <c r="D3" s="3">
        <f t="shared" ref="D3:M3" si="1">D2*1.5</f>
        <v>33</v>
      </c>
      <c r="E3" s="3">
        <f t="shared" si="1"/>
        <v>75</v>
      </c>
      <c r="F3" s="3">
        <f t="shared" si="1"/>
        <v>6</v>
      </c>
      <c r="G3" s="3">
        <f t="shared" si="1"/>
        <v>180</v>
      </c>
      <c r="H3" s="3">
        <f t="shared" ref="H3:H138" si="2">G3*4</f>
        <v>720</v>
      </c>
      <c r="I3" s="3">
        <f t="shared" si="1"/>
        <v>30</v>
      </c>
      <c r="J3" s="3">
        <f t="shared" ref="J3:J45" si="3">I3*4</f>
        <v>120</v>
      </c>
      <c r="K3" s="3"/>
      <c r="L3" s="3"/>
      <c r="M3" s="3">
        <f t="shared" si="1"/>
        <v>0</v>
      </c>
      <c r="N3" s="3">
        <f t="shared" ref="N3:N107" si="4">M3*9</f>
        <v>0</v>
      </c>
      <c r="O3" s="3">
        <f t="shared" si="0"/>
        <v>840</v>
      </c>
    </row>
    <row r="4" spans="1:15">
      <c r="A4" s="3" t="s">
        <v>11</v>
      </c>
      <c r="B4" s="3">
        <v>2000</v>
      </c>
      <c r="C4" s="3">
        <f>C2*2</f>
        <v>100</v>
      </c>
      <c r="D4" s="3">
        <f t="shared" ref="D4:M4" si="5">D2*2</f>
        <v>44</v>
      </c>
      <c r="E4" s="3">
        <f t="shared" si="5"/>
        <v>100</v>
      </c>
      <c r="F4" s="3">
        <f t="shared" si="5"/>
        <v>8</v>
      </c>
      <c r="G4" s="3">
        <f t="shared" si="5"/>
        <v>240</v>
      </c>
      <c r="H4" s="3">
        <f t="shared" si="2"/>
        <v>960</v>
      </c>
      <c r="I4" s="3">
        <f t="shared" si="5"/>
        <v>40</v>
      </c>
      <c r="J4" s="3">
        <f t="shared" si="3"/>
        <v>160</v>
      </c>
      <c r="K4" s="3"/>
      <c r="L4" s="3"/>
      <c r="M4" s="3">
        <f t="shared" si="5"/>
        <v>0</v>
      </c>
      <c r="N4" s="3">
        <f t="shared" si="4"/>
        <v>0</v>
      </c>
      <c r="O4" s="3">
        <f t="shared" si="0"/>
        <v>1120</v>
      </c>
    </row>
    <row r="5" spans="1:15">
      <c r="A5" s="3" t="s">
        <v>12</v>
      </c>
      <c r="B5" s="3">
        <v>1000</v>
      </c>
      <c r="C5" s="3">
        <v>50</v>
      </c>
      <c r="D5" s="3">
        <v>27</v>
      </c>
      <c r="E5" s="3">
        <v>50</v>
      </c>
      <c r="F5" s="3">
        <v>5</v>
      </c>
      <c r="G5" s="3">
        <v>175</v>
      </c>
      <c r="H5" s="3">
        <f t="shared" si="2"/>
        <v>700</v>
      </c>
      <c r="I5" s="3">
        <v>30</v>
      </c>
      <c r="J5" s="3">
        <f t="shared" si="3"/>
        <v>120</v>
      </c>
      <c r="K5" s="3"/>
      <c r="L5" s="3"/>
      <c r="M5" s="3">
        <v>0</v>
      </c>
      <c r="N5" s="3">
        <f t="shared" si="4"/>
        <v>0</v>
      </c>
      <c r="O5" s="3">
        <f t="shared" si="0"/>
        <v>820</v>
      </c>
    </row>
    <row r="6" spans="1:15">
      <c r="A6" s="3" t="s">
        <v>13</v>
      </c>
      <c r="B6" s="3">
        <v>1500</v>
      </c>
      <c r="C6" s="3">
        <f>C5*1.5</f>
        <v>75</v>
      </c>
      <c r="D6" s="3">
        <f t="shared" ref="D6:M6" si="6">D5*1.5</f>
        <v>40.5</v>
      </c>
      <c r="E6" s="3">
        <f t="shared" si="6"/>
        <v>75</v>
      </c>
      <c r="F6" s="3">
        <f t="shared" si="6"/>
        <v>7.5</v>
      </c>
      <c r="G6" s="3">
        <f t="shared" si="6"/>
        <v>262.5</v>
      </c>
      <c r="H6" s="3">
        <f t="shared" si="2"/>
        <v>1050</v>
      </c>
      <c r="I6" s="3">
        <f t="shared" si="6"/>
        <v>45</v>
      </c>
      <c r="J6" s="3">
        <f t="shared" si="3"/>
        <v>180</v>
      </c>
      <c r="K6" s="3"/>
      <c r="L6" s="3"/>
      <c r="M6" s="3">
        <f t="shared" si="6"/>
        <v>0</v>
      </c>
      <c r="N6" s="3">
        <f t="shared" si="4"/>
        <v>0</v>
      </c>
      <c r="O6" s="3">
        <f t="shared" si="0"/>
        <v>1230</v>
      </c>
    </row>
    <row r="7" spans="1:15">
      <c r="A7" s="3" t="s">
        <v>14</v>
      </c>
      <c r="B7" s="3">
        <f>B5*2</f>
        <v>2000</v>
      </c>
      <c r="C7" s="3">
        <f>C5*2</f>
        <v>100</v>
      </c>
      <c r="D7" s="3">
        <f t="shared" ref="D7:M7" si="7">D5*2</f>
        <v>54</v>
      </c>
      <c r="E7" s="3">
        <f t="shared" si="7"/>
        <v>100</v>
      </c>
      <c r="F7" s="3">
        <f t="shared" si="7"/>
        <v>10</v>
      </c>
      <c r="G7" s="3">
        <f t="shared" si="7"/>
        <v>350</v>
      </c>
      <c r="H7" s="3">
        <f t="shared" si="2"/>
        <v>1400</v>
      </c>
      <c r="I7" s="3">
        <f t="shared" si="7"/>
        <v>60</v>
      </c>
      <c r="J7" s="3">
        <f t="shared" si="3"/>
        <v>240</v>
      </c>
      <c r="K7" s="3"/>
      <c r="L7" s="3"/>
      <c r="M7" s="3">
        <f t="shared" si="7"/>
        <v>0</v>
      </c>
      <c r="N7" s="3">
        <f t="shared" si="4"/>
        <v>0</v>
      </c>
      <c r="O7" s="3">
        <f t="shared" si="0"/>
        <v>1640</v>
      </c>
    </row>
    <row r="8" spans="1:15">
      <c r="A8" s="3" t="s">
        <v>15</v>
      </c>
      <c r="B8" s="3">
        <v>903</v>
      </c>
      <c r="C8" s="3">
        <v>50</v>
      </c>
      <c r="D8" s="3">
        <v>30</v>
      </c>
      <c r="E8" s="3">
        <v>49</v>
      </c>
      <c r="F8" s="3">
        <v>8.5</v>
      </c>
      <c r="G8" s="3">
        <v>120</v>
      </c>
      <c r="H8" s="3">
        <f t="shared" si="2"/>
        <v>480</v>
      </c>
      <c r="I8" s="3">
        <v>20</v>
      </c>
      <c r="J8" s="3">
        <f t="shared" si="3"/>
        <v>80</v>
      </c>
      <c r="K8" s="3"/>
      <c r="L8" s="3"/>
      <c r="M8" s="3">
        <v>0</v>
      </c>
      <c r="N8" s="3">
        <f t="shared" si="4"/>
        <v>0</v>
      </c>
      <c r="O8" s="3">
        <f t="shared" si="0"/>
        <v>560</v>
      </c>
    </row>
    <row r="9" spans="1:15">
      <c r="A9" s="3" t="s">
        <v>16</v>
      </c>
      <c r="B9" s="3">
        <f>B8*1.5</f>
        <v>1354.5</v>
      </c>
      <c r="C9" s="3">
        <f>C8*1.5</f>
        <v>75</v>
      </c>
      <c r="D9" s="3">
        <f t="shared" ref="D9:M9" si="8">D8*1.5</f>
        <v>45</v>
      </c>
      <c r="E9" s="3">
        <f t="shared" si="8"/>
        <v>73.5</v>
      </c>
      <c r="F9" s="3">
        <f t="shared" si="8"/>
        <v>12.75</v>
      </c>
      <c r="G9" s="3">
        <f t="shared" si="8"/>
        <v>180</v>
      </c>
      <c r="H9" s="3">
        <f t="shared" si="2"/>
        <v>720</v>
      </c>
      <c r="I9" s="3">
        <f t="shared" si="8"/>
        <v>30</v>
      </c>
      <c r="J9" s="3">
        <f t="shared" si="3"/>
        <v>120</v>
      </c>
      <c r="K9" s="3"/>
      <c r="L9" s="3"/>
      <c r="M9" s="3">
        <f t="shared" si="8"/>
        <v>0</v>
      </c>
      <c r="N9" s="3">
        <f t="shared" si="4"/>
        <v>0</v>
      </c>
      <c r="O9" s="3">
        <f t="shared" si="0"/>
        <v>840</v>
      </c>
    </row>
    <row r="10" spans="1:15">
      <c r="A10" s="3" t="s">
        <v>17</v>
      </c>
      <c r="B10" s="3">
        <v>1003</v>
      </c>
      <c r="C10" s="3">
        <v>50</v>
      </c>
      <c r="D10" s="3">
        <v>30</v>
      </c>
      <c r="E10" s="3">
        <v>49</v>
      </c>
      <c r="F10" s="3">
        <v>8.5</v>
      </c>
      <c r="G10" s="3">
        <v>175</v>
      </c>
      <c r="H10" s="3">
        <f t="shared" si="2"/>
        <v>700</v>
      </c>
      <c r="I10" s="3">
        <v>30</v>
      </c>
      <c r="J10" s="3">
        <f t="shared" si="3"/>
        <v>120</v>
      </c>
      <c r="K10" s="3"/>
      <c r="L10" s="3"/>
      <c r="M10" s="3">
        <v>0</v>
      </c>
      <c r="N10" s="3">
        <f t="shared" si="4"/>
        <v>0</v>
      </c>
      <c r="O10" s="3">
        <f t="shared" si="0"/>
        <v>820</v>
      </c>
    </row>
    <row r="11" spans="1:15">
      <c r="A11" s="3" t="s">
        <v>18</v>
      </c>
      <c r="B11" s="3">
        <f>B10*1.5</f>
        <v>1504.5</v>
      </c>
      <c r="C11" s="3">
        <f>C10*1.5</f>
        <v>75</v>
      </c>
      <c r="D11" s="3">
        <f t="shared" ref="D11:M11" si="9">D10*1.5</f>
        <v>45</v>
      </c>
      <c r="E11" s="3">
        <f t="shared" si="9"/>
        <v>73.5</v>
      </c>
      <c r="F11" s="3">
        <f t="shared" si="9"/>
        <v>12.75</v>
      </c>
      <c r="G11" s="3">
        <f t="shared" si="9"/>
        <v>262.5</v>
      </c>
      <c r="H11" s="3">
        <f t="shared" si="2"/>
        <v>1050</v>
      </c>
      <c r="I11" s="3">
        <f t="shared" si="9"/>
        <v>45</v>
      </c>
      <c r="J11" s="3">
        <f t="shared" si="3"/>
        <v>180</v>
      </c>
      <c r="K11" s="3"/>
      <c r="L11" s="3"/>
      <c r="M11" s="3">
        <f t="shared" si="9"/>
        <v>0</v>
      </c>
      <c r="N11" s="3">
        <f t="shared" si="4"/>
        <v>0</v>
      </c>
      <c r="O11" s="3">
        <f t="shared" si="0"/>
        <v>1230</v>
      </c>
    </row>
    <row r="12" spans="1:15">
      <c r="A12" s="3" t="s">
        <v>19</v>
      </c>
      <c r="B12" s="3">
        <v>1103</v>
      </c>
      <c r="C12" s="3">
        <v>50</v>
      </c>
      <c r="D12" s="3">
        <v>30</v>
      </c>
      <c r="E12" s="3">
        <v>49</v>
      </c>
      <c r="F12" s="3">
        <v>8.5</v>
      </c>
      <c r="G12" s="3">
        <v>250</v>
      </c>
      <c r="H12" s="3">
        <f t="shared" si="2"/>
        <v>1000</v>
      </c>
      <c r="I12" s="3">
        <v>40</v>
      </c>
      <c r="J12" s="3">
        <f t="shared" si="3"/>
        <v>160</v>
      </c>
      <c r="K12" s="3"/>
      <c r="L12" s="3"/>
      <c r="M12" s="3">
        <v>0</v>
      </c>
      <c r="N12" s="3">
        <f t="shared" si="4"/>
        <v>0</v>
      </c>
      <c r="O12" s="3">
        <f t="shared" si="0"/>
        <v>1160</v>
      </c>
    </row>
    <row r="13" spans="1:15">
      <c r="A13" s="3" t="s">
        <v>20</v>
      </c>
      <c r="B13" s="3">
        <v>1000</v>
      </c>
      <c r="C13" s="3">
        <v>50</v>
      </c>
      <c r="D13" s="3">
        <v>22</v>
      </c>
      <c r="E13" s="3">
        <v>50</v>
      </c>
      <c r="F13" s="3">
        <v>4</v>
      </c>
      <c r="G13" s="3">
        <v>120</v>
      </c>
      <c r="H13" s="3">
        <f t="shared" si="2"/>
        <v>480</v>
      </c>
      <c r="I13" s="3">
        <v>20</v>
      </c>
      <c r="J13" s="3">
        <f t="shared" si="3"/>
        <v>80</v>
      </c>
      <c r="K13" s="3"/>
      <c r="L13" s="3"/>
      <c r="M13" s="3">
        <v>0</v>
      </c>
      <c r="N13" s="3">
        <f t="shared" si="4"/>
        <v>0</v>
      </c>
      <c r="O13" s="3">
        <f t="shared" si="0"/>
        <v>560</v>
      </c>
    </row>
    <row r="14" spans="1:15">
      <c r="A14" s="3" t="s">
        <v>21</v>
      </c>
      <c r="B14" s="1">
        <f>B13*1.5</f>
        <v>1500</v>
      </c>
      <c r="C14" s="1">
        <f t="shared" ref="C14:M14" si="10">C13*1.5</f>
        <v>75</v>
      </c>
      <c r="D14" s="1">
        <f t="shared" si="10"/>
        <v>33</v>
      </c>
      <c r="E14" s="1">
        <f t="shared" si="10"/>
        <v>75</v>
      </c>
      <c r="F14" s="1">
        <f t="shared" si="10"/>
        <v>6</v>
      </c>
      <c r="G14" s="1">
        <f t="shared" si="10"/>
        <v>180</v>
      </c>
      <c r="H14" s="3">
        <f t="shared" si="2"/>
        <v>720</v>
      </c>
      <c r="I14" s="1">
        <f t="shared" si="10"/>
        <v>30</v>
      </c>
      <c r="J14" s="3">
        <f t="shared" si="3"/>
        <v>120</v>
      </c>
      <c r="M14" s="1">
        <f t="shared" si="10"/>
        <v>0</v>
      </c>
      <c r="N14" s="3">
        <f t="shared" si="4"/>
        <v>0</v>
      </c>
      <c r="O14" s="3">
        <f t="shared" si="0"/>
        <v>840</v>
      </c>
    </row>
    <row r="15" spans="1:15">
      <c r="A15" s="3" t="s">
        <v>22</v>
      </c>
      <c r="B15" s="1">
        <v>1000</v>
      </c>
      <c r="C15" s="1">
        <v>50</v>
      </c>
      <c r="D15" s="1">
        <v>27</v>
      </c>
      <c r="E15" s="1">
        <v>50</v>
      </c>
      <c r="F15" s="1">
        <v>5</v>
      </c>
      <c r="G15" s="1">
        <v>175</v>
      </c>
      <c r="H15" s="3">
        <f t="shared" si="2"/>
        <v>700</v>
      </c>
      <c r="I15" s="1">
        <v>30</v>
      </c>
      <c r="J15" s="3">
        <f t="shared" si="3"/>
        <v>120</v>
      </c>
      <c r="M15" s="1">
        <v>0</v>
      </c>
      <c r="N15" s="3">
        <f t="shared" si="4"/>
        <v>0</v>
      </c>
      <c r="O15" s="3">
        <f t="shared" si="0"/>
        <v>820</v>
      </c>
    </row>
    <row r="16" spans="1:15">
      <c r="A16" s="3" t="s">
        <v>23</v>
      </c>
      <c r="B16" s="1">
        <f>B15*1.5</f>
        <v>1500</v>
      </c>
      <c r="C16" s="1">
        <f t="shared" ref="C16:M16" si="11">C15*1.5</f>
        <v>75</v>
      </c>
      <c r="D16" s="1">
        <f t="shared" si="11"/>
        <v>40.5</v>
      </c>
      <c r="E16" s="1">
        <f t="shared" si="11"/>
        <v>75</v>
      </c>
      <c r="F16" s="1">
        <f t="shared" si="11"/>
        <v>7.5</v>
      </c>
      <c r="G16" s="1">
        <f t="shared" si="11"/>
        <v>262.5</v>
      </c>
      <c r="H16" s="3">
        <f t="shared" si="2"/>
        <v>1050</v>
      </c>
      <c r="I16" s="1">
        <f t="shared" si="11"/>
        <v>45</v>
      </c>
      <c r="J16" s="3">
        <f t="shared" si="3"/>
        <v>180</v>
      </c>
      <c r="M16" s="1">
        <f t="shared" si="11"/>
        <v>0</v>
      </c>
      <c r="N16" s="3">
        <f t="shared" si="4"/>
        <v>0</v>
      </c>
      <c r="O16" s="3">
        <f t="shared" si="0"/>
        <v>1230</v>
      </c>
    </row>
    <row r="17" spans="1:15">
      <c r="A17" s="1" t="s">
        <v>24</v>
      </c>
      <c r="B17" s="1">
        <v>800</v>
      </c>
      <c r="C17" s="1">
        <v>50</v>
      </c>
      <c r="D17" s="1">
        <v>25</v>
      </c>
      <c r="E17" s="1">
        <v>50</v>
      </c>
      <c r="F17" s="1">
        <v>8</v>
      </c>
      <c r="G17" s="1">
        <v>120</v>
      </c>
      <c r="H17" s="3">
        <f t="shared" si="2"/>
        <v>480</v>
      </c>
      <c r="I17" s="1">
        <v>20</v>
      </c>
      <c r="J17" s="3">
        <f t="shared" si="3"/>
        <v>80</v>
      </c>
      <c r="M17" s="1">
        <v>0</v>
      </c>
      <c r="N17" s="3">
        <f t="shared" si="4"/>
        <v>0</v>
      </c>
      <c r="O17" s="3">
        <f t="shared" si="0"/>
        <v>560</v>
      </c>
    </row>
    <row r="18" spans="1:15">
      <c r="A18" s="1" t="s">
        <v>25</v>
      </c>
      <c r="B18" s="1">
        <f>B17*1.5</f>
        <v>1200</v>
      </c>
      <c r="C18" s="1">
        <f t="shared" ref="C18:M18" si="12">C17*1.5</f>
        <v>75</v>
      </c>
      <c r="D18" s="1">
        <f t="shared" si="12"/>
        <v>37.5</v>
      </c>
      <c r="E18" s="1">
        <f t="shared" si="12"/>
        <v>75</v>
      </c>
      <c r="F18" s="1">
        <f>F17*1.5</f>
        <v>12</v>
      </c>
      <c r="G18" s="1">
        <f t="shared" si="12"/>
        <v>180</v>
      </c>
      <c r="H18" s="3">
        <f t="shared" si="2"/>
        <v>720</v>
      </c>
      <c r="I18" s="1">
        <f t="shared" si="12"/>
        <v>30</v>
      </c>
      <c r="J18" s="3">
        <f t="shared" si="3"/>
        <v>120</v>
      </c>
      <c r="M18" s="1">
        <f t="shared" si="12"/>
        <v>0</v>
      </c>
      <c r="N18" s="3">
        <f t="shared" si="4"/>
        <v>0</v>
      </c>
      <c r="O18" s="3">
        <f t="shared" si="0"/>
        <v>840</v>
      </c>
    </row>
    <row r="19" spans="1:15">
      <c r="A19" s="1" t="s">
        <v>26</v>
      </c>
      <c r="B19" s="1">
        <v>800</v>
      </c>
      <c r="C19" s="1">
        <v>50</v>
      </c>
      <c r="D19" s="1">
        <v>30</v>
      </c>
      <c r="E19" s="1">
        <v>50</v>
      </c>
      <c r="F19" s="1">
        <v>8</v>
      </c>
      <c r="G19" s="1">
        <v>180</v>
      </c>
      <c r="H19" s="3">
        <f t="shared" si="2"/>
        <v>720</v>
      </c>
      <c r="I19" s="1">
        <v>30</v>
      </c>
      <c r="J19" s="3">
        <f t="shared" si="3"/>
        <v>120</v>
      </c>
      <c r="M19" s="1">
        <v>0</v>
      </c>
      <c r="N19" s="3">
        <f t="shared" si="4"/>
        <v>0</v>
      </c>
      <c r="O19" s="3">
        <f t="shared" si="0"/>
        <v>840</v>
      </c>
    </row>
    <row r="20" spans="1:15">
      <c r="A20" s="1" t="s">
        <v>27</v>
      </c>
      <c r="B20" s="1">
        <f t="shared" ref="B20" si="13">B19*1.5</f>
        <v>1200</v>
      </c>
      <c r="C20" s="1">
        <f t="shared" ref="C20" si="14">C19*1.5</f>
        <v>75</v>
      </c>
      <c r="D20" s="1">
        <f t="shared" ref="D20" si="15">D19*1.5</f>
        <v>45</v>
      </c>
      <c r="E20" s="1">
        <f t="shared" ref="E20" si="16">E19*1.5</f>
        <v>75</v>
      </c>
      <c r="F20" s="1">
        <f t="shared" ref="F20" si="17">F19*1.5</f>
        <v>12</v>
      </c>
      <c r="G20" s="1">
        <f t="shared" ref="G20" si="18">G19*1.5</f>
        <v>270</v>
      </c>
      <c r="H20" s="3">
        <f t="shared" si="2"/>
        <v>1080</v>
      </c>
      <c r="I20" s="1">
        <f t="shared" ref="I20" si="19">I19*1.5</f>
        <v>45</v>
      </c>
      <c r="J20" s="3">
        <f t="shared" si="3"/>
        <v>180</v>
      </c>
      <c r="M20" s="1">
        <f t="shared" ref="M20" si="20">M19*1.5</f>
        <v>0</v>
      </c>
      <c r="N20" s="3">
        <f t="shared" si="4"/>
        <v>0</v>
      </c>
      <c r="O20" s="3">
        <f t="shared" si="0"/>
        <v>1260</v>
      </c>
    </row>
    <row r="21" spans="1:15">
      <c r="H21" s="3">
        <f t="shared" si="2"/>
        <v>0</v>
      </c>
      <c r="J21" s="3">
        <f t="shared" si="3"/>
        <v>0</v>
      </c>
      <c r="N21" s="3">
        <f t="shared" si="4"/>
        <v>0</v>
      </c>
      <c r="O21" s="3">
        <f t="shared" si="0"/>
        <v>0</v>
      </c>
    </row>
    <row r="22" spans="1:15">
      <c r="A22" s="1" t="s">
        <v>28</v>
      </c>
      <c r="B22" s="1">
        <v>700</v>
      </c>
      <c r="C22" s="1">
        <v>0</v>
      </c>
      <c r="D22" s="1">
        <v>30</v>
      </c>
      <c r="E22" s="1">
        <v>0</v>
      </c>
      <c r="F22" s="1">
        <v>8.5</v>
      </c>
      <c r="G22" s="1">
        <v>120</v>
      </c>
      <c r="H22" s="3">
        <f t="shared" si="2"/>
        <v>480</v>
      </c>
      <c r="I22" s="1">
        <v>0</v>
      </c>
      <c r="J22" s="3">
        <f t="shared" si="3"/>
        <v>0</v>
      </c>
      <c r="M22" s="1">
        <v>0</v>
      </c>
      <c r="N22" s="3">
        <f t="shared" si="4"/>
        <v>0</v>
      </c>
      <c r="O22" s="3">
        <f t="shared" si="0"/>
        <v>480</v>
      </c>
    </row>
    <row r="23" spans="1:15">
      <c r="A23" s="1" t="s">
        <v>29</v>
      </c>
      <c r="B23" s="1">
        <v>700</v>
      </c>
      <c r="C23" s="1">
        <v>0</v>
      </c>
      <c r="D23" s="1">
        <v>30</v>
      </c>
      <c r="E23" s="1">
        <v>0</v>
      </c>
      <c r="F23" s="1">
        <v>8.5</v>
      </c>
      <c r="G23" s="1">
        <v>175</v>
      </c>
      <c r="H23" s="3">
        <f t="shared" si="2"/>
        <v>700</v>
      </c>
      <c r="I23" s="1">
        <v>0</v>
      </c>
      <c r="J23" s="3">
        <f t="shared" si="3"/>
        <v>0</v>
      </c>
      <c r="M23" s="1">
        <v>0</v>
      </c>
      <c r="N23" s="3">
        <f t="shared" si="4"/>
        <v>0</v>
      </c>
      <c r="O23" s="3">
        <f t="shared" si="0"/>
        <v>700</v>
      </c>
    </row>
    <row r="24" spans="1:15">
      <c r="A24" s="1" t="s">
        <v>30</v>
      </c>
      <c r="B24" s="1">
        <v>700</v>
      </c>
      <c r="C24" s="1">
        <v>0</v>
      </c>
      <c r="D24" s="1">
        <v>30</v>
      </c>
      <c r="E24" s="1">
        <v>0</v>
      </c>
      <c r="F24" s="1">
        <v>8.5</v>
      </c>
      <c r="G24" s="1">
        <v>250</v>
      </c>
      <c r="H24" s="3">
        <f t="shared" si="2"/>
        <v>1000</v>
      </c>
      <c r="I24" s="1">
        <v>0</v>
      </c>
      <c r="J24" s="3">
        <f t="shared" si="3"/>
        <v>0</v>
      </c>
      <c r="M24" s="1">
        <v>0</v>
      </c>
      <c r="N24" s="3">
        <f t="shared" si="4"/>
        <v>0</v>
      </c>
      <c r="O24" s="3">
        <f t="shared" si="0"/>
        <v>1000</v>
      </c>
    </row>
    <row r="25" spans="1:15">
      <c r="A25" s="1" t="s">
        <v>31</v>
      </c>
      <c r="B25" s="1">
        <v>250</v>
      </c>
      <c r="C25" s="1">
        <f>C26/2</f>
        <v>12.5</v>
      </c>
      <c r="D25" s="1">
        <f t="shared" ref="D25:M25" si="21">D26/2</f>
        <v>0</v>
      </c>
      <c r="E25" s="1">
        <f t="shared" si="21"/>
        <v>7.5</v>
      </c>
      <c r="F25" s="1">
        <f t="shared" si="21"/>
        <v>1.5</v>
      </c>
      <c r="G25" s="1">
        <f t="shared" si="21"/>
        <v>125</v>
      </c>
      <c r="H25" s="3">
        <f t="shared" si="2"/>
        <v>500</v>
      </c>
      <c r="I25" s="1">
        <f t="shared" si="21"/>
        <v>0</v>
      </c>
      <c r="J25" s="3">
        <f t="shared" si="3"/>
        <v>0</v>
      </c>
      <c r="M25" s="1">
        <f t="shared" si="21"/>
        <v>0</v>
      </c>
      <c r="N25" s="3">
        <f t="shared" si="4"/>
        <v>0</v>
      </c>
      <c r="O25" s="3">
        <f t="shared" si="0"/>
        <v>500</v>
      </c>
    </row>
    <row r="26" spans="1:15">
      <c r="A26" s="1" t="s">
        <v>32</v>
      </c>
      <c r="B26" s="1">
        <v>500</v>
      </c>
      <c r="C26" s="1">
        <v>25</v>
      </c>
      <c r="D26" s="1">
        <v>0</v>
      </c>
      <c r="E26" s="1">
        <v>15</v>
      </c>
      <c r="F26" s="1">
        <v>3</v>
      </c>
      <c r="G26" s="1">
        <v>250</v>
      </c>
      <c r="H26" s="3">
        <f t="shared" si="2"/>
        <v>1000</v>
      </c>
      <c r="I26" s="1">
        <v>0</v>
      </c>
      <c r="J26" s="3">
        <f t="shared" si="3"/>
        <v>0</v>
      </c>
      <c r="N26" s="3">
        <f t="shared" si="4"/>
        <v>0</v>
      </c>
      <c r="O26" s="3">
        <f t="shared" si="0"/>
        <v>1000</v>
      </c>
    </row>
    <row r="27" spans="1:15">
      <c r="A27" s="1" t="s">
        <v>33</v>
      </c>
      <c r="B27" s="1">
        <v>500</v>
      </c>
      <c r="C27" s="1">
        <v>5</v>
      </c>
      <c r="D27" s="1">
        <v>10</v>
      </c>
      <c r="E27" s="1">
        <v>0</v>
      </c>
      <c r="F27" s="1">
        <v>4</v>
      </c>
      <c r="G27" s="1">
        <v>85</v>
      </c>
      <c r="H27" s="3">
        <f t="shared" si="2"/>
        <v>340</v>
      </c>
      <c r="I27" s="1">
        <v>0</v>
      </c>
      <c r="J27" s="3">
        <f t="shared" si="3"/>
        <v>0</v>
      </c>
      <c r="N27" s="3">
        <f t="shared" si="4"/>
        <v>0</v>
      </c>
      <c r="O27" s="3">
        <f t="shared" si="0"/>
        <v>340</v>
      </c>
    </row>
    <row r="28" spans="1:15">
      <c r="A28" s="1" t="s">
        <v>34</v>
      </c>
      <c r="B28" s="1">
        <v>500</v>
      </c>
      <c r="C28" s="1">
        <v>0</v>
      </c>
      <c r="D28" s="1">
        <v>15</v>
      </c>
      <c r="E28" s="1">
        <v>0</v>
      </c>
      <c r="F28" s="1">
        <v>7.5</v>
      </c>
      <c r="G28" s="1">
        <v>105</v>
      </c>
      <c r="H28" s="3">
        <f t="shared" si="2"/>
        <v>420</v>
      </c>
      <c r="I28" s="1">
        <v>0</v>
      </c>
      <c r="J28" s="3">
        <f t="shared" si="3"/>
        <v>0</v>
      </c>
      <c r="N28" s="3">
        <f t="shared" si="4"/>
        <v>0</v>
      </c>
      <c r="O28" s="3">
        <f t="shared" si="0"/>
        <v>420</v>
      </c>
    </row>
    <row r="29" spans="1:15">
      <c r="A29" s="1" t="s">
        <v>35</v>
      </c>
      <c r="B29" s="1">
        <v>1000</v>
      </c>
      <c r="C29" s="1">
        <v>50</v>
      </c>
      <c r="D29" s="1">
        <v>30</v>
      </c>
      <c r="E29" s="1">
        <v>50</v>
      </c>
      <c r="F29" s="1">
        <v>8</v>
      </c>
      <c r="G29" s="1">
        <v>120</v>
      </c>
      <c r="H29" s="3">
        <f t="shared" si="2"/>
        <v>480</v>
      </c>
      <c r="I29" s="1">
        <v>20</v>
      </c>
      <c r="J29" s="3">
        <f t="shared" si="3"/>
        <v>80</v>
      </c>
      <c r="N29" s="3">
        <f t="shared" si="4"/>
        <v>0</v>
      </c>
      <c r="O29" s="3">
        <f t="shared" si="0"/>
        <v>560</v>
      </c>
    </row>
    <row r="30" spans="1:15">
      <c r="A30" s="1" t="s">
        <v>36</v>
      </c>
      <c r="B30" s="1">
        <v>1100</v>
      </c>
      <c r="C30" s="1">
        <v>50</v>
      </c>
      <c r="D30" s="1">
        <v>30</v>
      </c>
      <c r="E30" s="1">
        <v>50</v>
      </c>
      <c r="F30" s="1">
        <v>8</v>
      </c>
      <c r="G30" s="1">
        <v>180</v>
      </c>
      <c r="H30" s="3">
        <f t="shared" si="2"/>
        <v>720</v>
      </c>
      <c r="I30" s="1">
        <v>30</v>
      </c>
      <c r="J30" s="3">
        <f t="shared" si="3"/>
        <v>120</v>
      </c>
      <c r="N30" s="3">
        <f t="shared" si="4"/>
        <v>0</v>
      </c>
      <c r="O30" s="3">
        <f t="shared" si="0"/>
        <v>840</v>
      </c>
    </row>
    <row r="31" spans="1:15">
      <c r="A31" s="1" t="s">
        <v>37</v>
      </c>
      <c r="B31" s="1">
        <v>1200</v>
      </c>
      <c r="C31" s="1">
        <v>51</v>
      </c>
      <c r="D31" s="1">
        <v>30</v>
      </c>
      <c r="E31" s="1">
        <v>50</v>
      </c>
      <c r="F31" s="1">
        <v>8</v>
      </c>
      <c r="G31" s="1">
        <v>250.4</v>
      </c>
      <c r="H31" s="3">
        <f t="shared" si="2"/>
        <v>1001.6</v>
      </c>
      <c r="I31" s="1">
        <v>40</v>
      </c>
      <c r="J31" s="3">
        <f t="shared" si="3"/>
        <v>160</v>
      </c>
      <c r="N31" s="3">
        <f t="shared" si="4"/>
        <v>0</v>
      </c>
      <c r="O31" s="3">
        <f t="shared" si="0"/>
        <v>1161.5999999999999</v>
      </c>
    </row>
    <row r="32" spans="1:15">
      <c r="A32" s="1" t="s">
        <v>38</v>
      </c>
      <c r="B32" s="1">
        <v>900</v>
      </c>
      <c r="C32" s="1">
        <v>35</v>
      </c>
      <c r="D32" s="1">
        <v>27</v>
      </c>
      <c r="E32" s="1">
        <v>44</v>
      </c>
      <c r="F32" s="1">
        <v>8.5</v>
      </c>
      <c r="G32" s="1">
        <v>110</v>
      </c>
      <c r="H32" s="3">
        <f t="shared" si="2"/>
        <v>440</v>
      </c>
      <c r="I32" s="1">
        <v>30</v>
      </c>
      <c r="J32" s="3">
        <f t="shared" si="3"/>
        <v>120</v>
      </c>
      <c r="M32" s="1">
        <v>15.6</v>
      </c>
      <c r="N32" s="3">
        <f t="shared" si="4"/>
        <v>140.4</v>
      </c>
      <c r="O32" s="3">
        <f t="shared" si="0"/>
        <v>700.4</v>
      </c>
    </row>
    <row r="33" spans="1:15">
      <c r="A33" s="1" t="s">
        <v>39</v>
      </c>
      <c r="B33" s="1">
        <v>900</v>
      </c>
      <c r="C33" s="1">
        <v>35</v>
      </c>
      <c r="D33" s="1">
        <v>27</v>
      </c>
      <c r="E33" s="1">
        <v>40.5</v>
      </c>
      <c r="F33" s="1">
        <v>8.5</v>
      </c>
      <c r="G33" s="1">
        <v>150</v>
      </c>
      <c r="H33" s="3">
        <f t="shared" si="2"/>
        <v>600</v>
      </c>
      <c r="I33" s="1">
        <v>30</v>
      </c>
      <c r="J33" s="3">
        <f t="shared" si="3"/>
        <v>120</v>
      </c>
      <c r="M33" s="1">
        <v>19.8</v>
      </c>
      <c r="N33" s="3">
        <f t="shared" si="4"/>
        <v>178.20000000000002</v>
      </c>
      <c r="O33" s="3">
        <f t="shared" si="0"/>
        <v>898.2</v>
      </c>
    </row>
    <row r="34" spans="1:15">
      <c r="H34" s="3">
        <f t="shared" si="2"/>
        <v>0</v>
      </c>
      <c r="J34" s="3">
        <f t="shared" si="3"/>
        <v>0</v>
      </c>
      <c r="N34" s="3">
        <f t="shared" si="4"/>
        <v>0</v>
      </c>
      <c r="O34" s="3">
        <f t="shared" si="0"/>
        <v>0</v>
      </c>
    </row>
    <row r="35" spans="1:15">
      <c r="A35" s="1" t="s">
        <v>40</v>
      </c>
      <c r="B35" s="1">
        <v>200</v>
      </c>
      <c r="C35" s="1">
        <f>C36*0.4</f>
        <v>6.8000000000000007</v>
      </c>
      <c r="D35" s="1">
        <f t="shared" ref="D35:M35" si="22">D36*0.4</f>
        <v>0</v>
      </c>
      <c r="E35" s="1">
        <f t="shared" si="22"/>
        <v>6.8000000000000007</v>
      </c>
      <c r="F35" s="1">
        <f t="shared" si="22"/>
        <v>0</v>
      </c>
      <c r="G35" s="1">
        <f t="shared" si="22"/>
        <v>15</v>
      </c>
      <c r="H35" s="3">
        <f t="shared" si="2"/>
        <v>60</v>
      </c>
      <c r="I35" s="1">
        <f t="shared" si="22"/>
        <v>5.4200000000000008</v>
      </c>
      <c r="J35" s="3">
        <f t="shared" si="3"/>
        <v>21.680000000000003</v>
      </c>
      <c r="M35" s="1">
        <f t="shared" si="22"/>
        <v>0</v>
      </c>
      <c r="N35" s="3">
        <f t="shared" si="4"/>
        <v>0</v>
      </c>
      <c r="O35" s="3">
        <f t="shared" si="0"/>
        <v>81.680000000000007</v>
      </c>
    </row>
    <row r="36" spans="1:15">
      <c r="A36" s="1" t="s">
        <v>41</v>
      </c>
      <c r="B36" s="1">
        <v>500</v>
      </c>
      <c r="C36" s="1">
        <v>17</v>
      </c>
      <c r="D36" s="1">
        <v>0</v>
      </c>
      <c r="E36" s="1">
        <v>17</v>
      </c>
      <c r="F36" s="1">
        <v>0</v>
      </c>
      <c r="G36" s="1">
        <v>37.5</v>
      </c>
      <c r="H36" s="3">
        <f t="shared" si="2"/>
        <v>150</v>
      </c>
      <c r="I36" s="1">
        <f>27.1/2</f>
        <v>13.55</v>
      </c>
      <c r="J36" s="3">
        <f t="shared" si="3"/>
        <v>54.2</v>
      </c>
      <c r="M36" s="1">
        <v>0</v>
      </c>
      <c r="N36" s="3">
        <f t="shared" si="4"/>
        <v>0</v>
      </c>
      <c r="O36" s="3">
        <f t="shared" si="0"/>
        <v>204.2</v>
      </c>
    </row>
    <row r="37" spans="1:15">
      <c r="A37" s="1" t="s">
        <v>42</v>
      </c>
      <c r="B37" s="1">
        <v>500</v>
      </c>
      <c r="C37" s="1">
        <f>C38/2</f>
        <v>17.5</v>
      </c>
      <c r="D37" s="1">
        <f t="shared" ref="D37:O37" si="23">D38/2</f>
        <v>10</v>
      </c>
      <c r="E37" s="1">
        <f t="shared" si="23"/>
        <v>17.5</v>
      </c>
      <c r="F37" s="1">
        <f t="shared" si="23"/>
        <v>2.5</v>
      </c>
      <c r="G37" s="1">
        <f t="shared" si="23"/>
        <v>37.5</v>
      </c>
      <c r="H37" s="1">
        <f t="shared" si="23"/>
        <v>150</v>
      </c>
      <c r="I37" s="1">
        <f t="shared" si="23"/>
        <v>15</v>
      </c>
      <c r="J37" s="1">
        <f t="shared" si="23"/>
        <v>60</v>
      </c>
      <c r="M37" s="1">
        <f t="shared" si="23"/>
        <v>0</v>
      </c>
      <c r="N37" s="1">
        <f t="shared" si="23"/>
        <v>0</v>
      </c>
      <c r="O37" s="1">
        <f t="shared" si="23"/>
        <v>210</v>
      </c>
    </row>
    <row r="38" spans="1:15">
      <c r="A38" s="1" t="s">
        <v>43</v>
      </c>
      <c r="B38" s="1">
        <v>1000</v>
      </c>
      <c r="C38" s="1">
        <v>35</v>
      </c>
      <c r="D38" s="1">
        <v>20</v>
      </c>
      <c r="E38" s="1">
        <v>35</v>
      </c>
      <c r="F38" s="1">
        <v>5</v>
      </c>
      <c r="G38" s="1">
        <v>75</v>
      </c>
      <c r="H38" s="3">
        <f t="shared" si="2"/>
        <v>300</v>
      </c>
      <c r="I38" s="1">
        <v>30</v>
      </c>
      <c r="J38" s="3">
        <f t="shared" si="3"/>
        <v>120</v>
      </c>
      <c r="N38" s="3">
        <f t="shared" si="4"/>
        <v>0</v>
      </c>
      <c r="O38" s="3">
        <f>H38+J38+N38</f>
        <v>420</v>
      </c>
    </row>
    <row r="39" spans="1:15">
      <c r="A39" s="1" t="s">
        <v>44</v>
      </c>
      <c r="B39" s="1">
        <v>500</v>
      </c>
      <c r="C39" s="1">
        <f>C40/2</f>
        <v>17.5</v>
      </c>
      <c r="D39" s="1">
        <f t="shared" ref="D39:O39" si="24">D40/2</f>
        <v>10</v>
      </c>
      <c r="E39" s="1">
        <f t="shared" si="24"/>
        <v>17.5</v>
      </c>
      <c r="F39" s="1">
        <f t="shared" si="24"/>
        <v>2.5</v>
      </c>
      <c r="G39" s="1">
        <f t="shared" si="24"/>
        <v>37.5</v>
      </c>
      <c r="H39" s="1">
        <f t="shared" si="24"/>
        <v>150</v>
      </c>
      <c r="I39" s="1">
        <f t="shared" si="24"/>
        <v>15</v>
      </c>
      <c r="J39" s="1">
        <f t="shared" si="24"/>
        <v>60</v>
      </c>
      <c r="M39" s="1">
        <f t="shared" si="24"/>
        <v>0</v>
      </c>
      <c r="N39" s="1">
        <f t="shared" si="24"/>
        <v>0</v>
      </c>
      <c r="O39" s="1">
        <f t="shared" si="24"/>
        <v>210</v>
      </c>
    </row>
    <row r="40" spans="1:15">
      <c r="A40" s="1" t="s">
        <v>45</v>
      </c>
      <c r="B40" s="1">
        <v>1000</v>
      </c>
      <c r="C40" s="1">
        <v>35</v>
      </c>
      <c r="D40" s="1">
        <v>20</v>
      </c>
      <c r="E40" s="1">
        <v>35</v>
      </c>
      <c r="F40" s="1">
        <v>5</v>
      </c>
      <c r="G40" s="1">
        <v>75</v>
      </c>
      <c r="H40" s="3">
        <f t="shared" si="2"/>
        <v>300</v>
      </c>
      <c r="I40" s="1">
        <v>30</v>
      </c>
      <c r="J40" s="3">
        <f t="shared" si="3"/>
        <v>120</v>
      </c>
      <c r="N40" s="3">
        <f t="shared" si="4"/>
        <v>0</v>
      </c>
      <c r="O40" s="3">
        <f>H40+J40+N40</f>
        <v>420</v>
      </c>
    </row>
    <row r="41" spans="1:15">
      <c r="A41" s="1" t="s">
        <v>46</v>
      </c>
      <c r="B41" s="1">
        <v>550</v>
      </c>
      <c r="C41" s="1">
        <f>C42/2</f>
        <v>17.545000000000002</v>
      </c>
      <c r="D41" s="1">
        <f t="shared" ref="D41:O41" si="25">D42/2</f>
        <v>10.01</v>
      </c>
      <c r="E41" s="1">
        <f t="shared" si="25"/>
        <v>17.545000000000002</v>
      </c>
      <c r="F41" s="1">
        <f t="shared" si="25"/>
        <v>2.5024999999999999</v>
      </c>
      <c r="G41" s="1">
        <f t="shared" si="25"/>
        <v>37.510000000000005</v>
      </c>
      <c r="H41" s="1">
        <f t="shared" si="25"/>
        <v>150.04000000000002</v>
      </c>
      <c r="I41" s="1">
        <f t="shared" si="25"/>
        <v>15.015000000000002</v>
      </c>
      <c r="J41" s="1">
        <f t="shared" si="25"/>
        <v>60.060000000000009</v>
      </c>
      <c r="M41" s="1">
        <f t="shared" si="25"/>
        <v>10.01</v>
      </c>
      <c r="N41" s="1">
        <f t="shared" si="25"/>
        <v>90.09</v>
      </c>
      <c r="O41" s="1">
        <f t="shared" si="25"/>
        <v>300.19000000000005</v>
      </c>
    </row>
    <row r="42" spans="1:15">
      <c r="A42" s="1" t="s">
        <v>47</v>
      </c>
      <c r="B42" s="1">
        <v>1100</v>
      </c>
      <c r="C42" s="1">
        <f>31.9*1.1</f>
        <v>35.090000000000003</v>
      </c>
      <c r="D42" s="1">
        <f>18.2*1.1</f>
        <v>20.02</v>
      </c>
      <c r="E42" s="1">
        <f>31.9*1.1</f>
        <v>35.090000000000003</v>
      </c>
      <c r="F42" s="1">
        <f>4.55*1.1</f>
        <v>5.0049999999999999</v>
      </c>
      <c r="G42" s="1">
        <f>68.2*1.1</f>
        <v>75.02000000000001</v>
      </c>
      <c r="H42" s="3">
        <f t="shared" si="2"/>
        <v>300.08000000000004</v>
      </c>
      <c r="I42" s="1">
        <f>27.3*1.1</f>
        <v>30.030000000000005</v>
      </c>
      <c r="J42" s="3">
        <f t="shared" si="3"/>
        <v>120.12000000000002</v>
      </c>
      <c r="M42" s="1">
        <f>18.2*1.1</f>
        <v>20.02</v>
      </c>
      <c r="N42" s="3">
        <f t="shared" si="4"/>
        <v>180.18</v>
      </c>
      <c r="O42" s="3">
        <f>H42+J42+N42</f>
        <v>600.38000000000011</v>
      </c>
    </row>
    <row r="43" spans="1:15">
      <c r="A43" s="1" t="s">
        <v>48</v>
      </c>
      <c r="B43" s="1">
        <v>500</v>
      </c>
      <c r="C43" s="1">
        <v>17.100000000000001</v>
      </c>
      <c r="D43" s="1">
        <v>10</v>
      </c>
      <c r="E43" s="1">
        <v>17.600000000000001</v>
      </c>
      <c r="F43" s="1">
        <v>2.5</v>
      </c>
      <c r="G43" s="1">
        <v>37.5</v>
      </c>
      <c r="H43" s="3">
        <f t="shared" si="2"/>
        <v>150</v>
      </c>
      <c r="I43" s="1">
        <v>15</v>
      </c>
      <c r="J43" s="3">
        <f t="shared" si="3"/>
        <v>60</v>
      </c>
      <c r="M43" s="1">
        <v>0</v>
      </c>
      <c r="N43" s="3">
        <f t="shared" si="4"/>
        <v>0</v>
      </c>
      <c r="O43" s="3">
        <f>H43+J43+N43</f>
        <v>210</v>
      </c>
    </row>
    <row r="44" spans="1:15">
      <c r="A44" s="1" t="s">
        <v>49</v>
      </c>
      <c r="B44" s="1">
        <v>500</v>
      </c>
      <c r="C44" s="1">
        <f>C45/2</f>
        <v>17.100000000000001</v>
      </c>
      <c r="D44" s="1">
        <f t="shared" ref="D44:O44" si="26">D45/2</f>
        <v>10</v>
      </c>
      <c r="E44" s="1">
        <f t="shared" si="26"/>
        <v>17.600000000000001</v>
      </c>
      <c r="F44" s="1">
        <f t="shared" si="26"/>
        <v>2.5</v>
      </c>
      <c r="G44" s="1">
        <f t="shared" si="26"/>
        <v>37.5</v>
      </c>
      <c r="H44" s="1">
        <f t="shared" si="26"/>
        <v>150</v>
      </c>
      <c r="I44" s="1">
        <f t="shared" si="26"/>
        <v>15</v>
      </c>
      <c r="J44" s="1">
        <f t="shared" si="26"/>
        <v>60</v>
      </c>
      <c r="M44" s="1">
        <f t="shared" si="26"/>
        <v>0</v>
      </c>
      <c r="N44" s="1">
        <f t="shared" si="26"/>
        <v>0</v>
      </c>
      <c r="O44" s="1">
        <f t="shared" si="26"/>
        <v>210</v>
      </c>
    </row>
    <row r="45" spans="1:15">
      <c r="A45" s="1" t="s">
        <v>50</v>
      </c>
      <c r="B45" s="1">
        <v>1000</v>
      </c>
      <c r="C45" s="1">
        <v>34.200000000000003</v>
      </c>
      <c r="D45" s="1">
        <v>20</v>
      </c>
      <c r="E45" s="1">
        <v>35.200000000000003</v>
      </c>
      <c r="F45" s="1">
        <v>5</v>
      </c>
      <c r="G45" s="1">
        <v>75</v>
      </c>
      <c r="H45" s="3">
        <f t="shared" si="2"/>
        <v>300</v>
      </c>
      <c r="I45" s="1">
        <v>30</v>
      </c>
      <c r="J45" s="3">
        <f t="shared" si="3"/>
        <v>120</v>
      </c>
      <c r="N45" s="3">
        <f t="shared" si="4"/>
        <v>0</v>
      </c>
      <c r="O45" s="3">
        <f>H45+J45+N45</f>
        <v>420</v>
      </c>
    </row>
    <row r="46" spans="1:1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>
      <c r="A47" s="1" t="s">
        <v>51</v>
      </c>
      <c r="B47" s="1">
        <v>200</v>
      </c>
      <c r="C47" s="1">
        <v>0.3</v>
      </c>
      <c r="H47" s="3"/>
      <c r="J47" s="3"/>
      <c r="N47" s="3"/>
      <c r="O47" s="3"/>
    </row>
    <row r="48" spans="1:15">
      <c r="A48" s="1" t="s">
        <v>52</v>
      </c>
      <c r="B48" s="1">
        <v>200</v>
      </c>
      <c r="C48" s="1">
        <v>3.6</v>
      </c>
      <c r="E48" s="1">
        <v>36.4</v>
      </c>
      <c r="H48" s="3"/>
      <c r="J48" s="3"/>
      <c r="N48" s="3"/>
      <c r="O48" s="3"/>
    </row>
    <row r="49" spans="1:15">
      <c r="A49" s="1" t="s">
        <v>53</v>
      </c>
      <c r="B49" s="1">
        <v>200</v>
      </c>
      <c r="C49" s="1">
        <v>0.57999999999999996</v>
      </c>
      <c r="H49" s="3"/>
      <c r="J49" s="3"/>
      <c r="N49" s="3"/>
      <c r="O49" s="3"/>
    </row>
    <row r="50" spans="1:15">
      <c r="A50" s="1" t="s">
        <v>54</v>
      </c>
      <c r="B50" s="1">
        <v>200</v>
      </c>
      <c r="C50" s="1">
        <v>0.4</v>
      </c>
      <c r="H50" s="3"/>
      <c r="J50" s="3"/>
      <c r="N50" s="3"/>
      <c r="O50" s="3"/>
    </row>
    <row r="51" spans="1:15">
      <c r="A51" s="1" t="s">
        <v>55</v>
      </c>
      <c r="B51" s="1">
        <v>300</v>
      </c>
      <c r="C51" s="1">
        <v>0.6</v>
      </c>
      <c r="H51" s="3"/>
      <c r="J51" s="3"/>
      <c r="N51" s="3"/>
      <c r="O51" s="3"/>
    </row>
    <row r="52" spans="1:15">
      <c r="A52" s="1" t="s">
        <v>56</v>
      </c>
      <c r="B52" s="1">
        <v>400</v>
      </c>
      <c r="C52" s="1">
        <v>0.8</v>
      </c>
      <c r="H52" s="3"/>
      <c r="J52" s="3"/>
      <c r="N52" s="3"/>
      <c r="O52" s="3"/>
    </row>
    <row r="53" spans="1:15">
      <c r="A53" s="1" t="s">
        <v>57</v>
      </c>
      <c r="B53" s="1">
        <v>200</v>
      </c>
      <c r="H53" s="3"/>
      <c r="J53" s="3"/>
      <c r="N53" s="3"/>
      <c r="O53" s="3"/>
    </row>
    <row r="54" spans="1:15">
      <c r="A54" s="1" t="s">
        <v>58</v>
      </c>
      <c r="B54" s="1">
        <v>200</v>
      </c>
      <c r="C54" s="1">
        <v>30</v>
      </c>
      <c r="E54" s="1">
        <v>30</v>
      </c>
      <c r="H54" s="3"/>
      <c r="J54" s="3"/>
      <c r="N54" s="3"/>
      <c r="O54" s="3"/>
    </row>
    <row r="55" spans="1:15">
      <c r="A55" s="1" t="s">
        <v>59</v>
      </c>
      <c r="B55" s="1">
        <v>200</v>
      </c>
      <c r="C55" s="1">
        <v>0.6</v>
      </c>
      <c r="H55" s="3"/>
      <c r="J55" s="3"/>
      <c r="N55" s="3"/>
      <c r="O55" s="3"/>
    </row>
    <row r="56" spans="1:15">
      <c r="A56" s="1" t="s">
        <v>64</v>
      </c>
      <c r="B56" s="1">
        <v>300</v>
      </c>
      <c r="C56" s="1">
        <v>0.9</v>
      </c>
      <c r="H56" s="3"/>
      <c r="J56" s="3"/>
      <c r="N56" s="3"/>
      <c r="O56" s="3"/>
    </row>
    <row r="57" spans="1:15">
      <c r="A57" s="1" t="s">
        <v>65</v>
      </c>
      <c r="B57" s="1">
        <v>500</v>
      </c>
      <c r="C57" s="1">
        <v>1.5</v>
      </c>
      <c r="H57" s="3"/>
      <c r="J57" s="3"/>
      <c r="N57" s="3"/>
      <c r="O57" s="3"/>
    </row>
    <row r="58" spans="1:15">
      <c r="A58" s="1" t="s">
        <v>60</v>
      </c>
      <c r="B58" s="1">
        <v>200</v>
      </c>
      <c r="C58" s="1">
        <f>C59*0.4</f>
        <v>3</v>
      </c>
      <c r="D58" s="1">
        <f t="shared" ref="D58:E58" si="27">D59*0.4</f>
        <v>0</v>
      </c>
      <c r="E58" s="1">
        <f t="shared" si="27"/>
        <v>19</v>
      </c>
      <c r="H58" s="3"/>
      <c r="J58" s="3"/>
      <c r="N58" s="3"/>
      <c r="O58" s="3"/>
    </row>
    <row r="59" spans="1:15">
      <c r="A59" s="1" t="s">
        <v>66</v>
      </c>
      <c r="B59" s="1">
        <v>500</v>
      </c>
      <c r="C59" s="1">
        <v>7.5</v>
      </c>
      <c r="E59" s="1">
        <v>47.5</v>
      </c>
      <c r="H59" s="3"/>
      <c r="J59" s="3"/>
      <c r="N59" s="3"/>
      <c r="O59" s="3"/>
    </row>
    <row r="60" spans="1:15">
      <c r="A60" s="1" t="s">
        <v>61</v>
      </c>
      <c r="B60" s="1">
        <v>200</v>
      </c>
      <c r="C60" s="1">
        <v>0.4</v>
      </c>
      <c r="H60" s="3"/>
      <c r="J60" s="3"/>
      <c r="N60" s="3"/>
      <c r="O60" s="3"/>
    </row>
    <row r="61" spans="1:15">
      <c r="A61" s="1" t="s">
        <v>62</v>
      </c>
      <c r="B61" s="1">
        <v>200</v>
      </c>
      <c r="C61" s="1">
        <v>0.4</v>
      </c>
      <c r="H61" s="3"/>
      <c r="J61" s="3"/>
      <c r="N61" s="3"/>
      <c r="O61" s="3"/>
    </row>
    <row r="62" spans="1:15">
      <c r="A62" s="1" t="s">
        <v>67</v>
      </c>
      <c r="B62" s="1">
        <v>300</v>
      </c>
      <c r="C62" s="1">
        <v>0.6</v>
      </c>
      <c r="H62" s="3"/>
      <c r="J62" s="3"/>
      <c r="N62" s="3"/>
      <c r="O62" s="3"/>
    </row>
    <row r="63" spans="1:15">
      <c r="A63" s="1" t="s">
        <v>63</v>
      </c>
      <c r="B63" s="1">
        <v>200</v>
      </c>
      <c r="C63" s="1">
        <v>0.6</v>
      </c>
      <c r="H63" s="3"/>
      <c r="J63" s="3"/>
      <c r="N63" s="3"/>
      <c r="O63" s="3"/>
    </row>
    <row r="64" spans="1:15">
      <c r="H64" s="3"/>
      <c r="J64" s="3"/>
      <c r="N64" s="3"/>
      <c r="O64" s="3"/>
    </row>
    <row r="65" spans="1:15">
      <c r="A65" s="1" t="s">
        <v>68</v>
      </c>
      <c r="B65" s="1">
        <v>200</v>
      </c>
      <c r="C65" s="1">
        <f>C66*0.4</f>
        <v>18</v>
      </c>
      <c r="D65" s="1">
        <f t="shared" ref="D65:G65" si="28">D66*0.4</f>
        <v>0</v>
      </c>
      <c r="E65" s="1">
        <f t="shared" si="28"/>
        <v>14</v>
      </c>
      <c r="F65" s="1">
        <f t="shared" si="28"/>
        <v>0</v>
      </c>
      <c r="G65" s="1">
        <f t="shared" si="28"/>
        <v>5.2</v>
      </c>
      <c r="H65" s="3">
        <f t="shared" si="2"/>
        <v>20.8</v>
      </c>
      <c r="J65" s="3"/>
      <c r="N65" s="3">
        <f t="shared" si="4"/>
        <v>0</v>
      </c>
      <c r="O65" s="3">
        <f t="shared" ref="O65:O73" si="29">H65+J65+N65</f>
        <v>20.8</v>
      </c>
    </row>
    <row r="66" spans="1:15">
      <c r="A66" s="1" t="s">
        <v>75</v>
      </c>
      <c r="B66" s="1">
        <v>500</v>
      </c>
      <c r="C66" s="1">
        <v>45</v>
      </c>
      <c r="D66" s="1">
        <v>0</v>
      </c>
      <c r="E66" s="1">
        <v>35</v>
      </c>
      <c r="F66" s="1">
        <v>0</v>
      </c>
      <c r="G66" s="1">
        <v>13</v>
      </c>
      <c r="H66" s="3">
        <f t="shared" si="2"/>
        <v>52</v>
      </c>
      <c r="J66" s="3"/>
      <c r="N66" s="3">
        <f t="shared" si="4"/>
        <v>0</v>
      </c>
      <c r="O66" s="3">
        <f t="shared" si="29"/>
        <v>52</v>
      </c>
    </row>
    <row r="67" spans="1:15">
      <c r="A67" s="1" t="s">
        <v>69</v>
      </c>
      <c r="B67" s="1">
        <v>200</v>
      </c>
      <c r="C67" s="1">
        <f>C68*0.4</f>
        <v>15.4</v>
      </c>
      <c r="D67" s="1">
        <f t="shared" ref="D67:G67" si="30">D68*0.4</f>
        <v>0</v>
      </c>
      <c r="E67" s="1">
        <f t="shared" si="30"/>
        <v>15.4</v>
      </c>
      <c r="F67" s="1">
        <f t="shared" si="30"/>
        <v>0</v>
      </c>
      <c r="G67" s="1">
        <f t="shared" si="30"/>
        <v>5</v>
      </c>
      <c r="H67" s="3">
        <f t="shared" si="2"/>
        <v>20</v>
      </c>
      <c r="J67" s="3"/>
      <c r="N67" s="3">
        <f t="shared" si="4"/>
        <v>0</v>
      </c>
      <c r="O67" s="3">
        <f t="shared" si="29"/>
        <v>20</v>
      </c>
    </row>
    <row r="68" spans="1:15">
      <c r="A68" s="1" t="s">
        <v>72</v>
      </c>
      <c r="B68" s="1">
        <v>500</v>
      </c>
      <c r="C68" s="1">
        <v>38.5</v>
      </c>
      <c r="D68" s="1">
        <v>0</v>
      </c>
      <c r="E68" s="1">
        <v>38.5</v>
      </c>
      <c r="F68" s="1">
        <v>0</v>
      </c>
      <c r="G68" s="1">
        <v>12.5</v>
      </c>
      <c r="H68" s="3">
        <f t="shared" si="2"/>
        <v>50</v>
      </c>
      <c r="J68" s="3"/>
      <c r="N68" s="3">
        <f t="shared" si="4"/>
        <v>0</v>
      </c>
      <c r="O68" s="3">
        <f t="shared" si="29"/>
        <v>50</v>
      </c>
    </row>
    <row r="69" spans="1:15">
      <c r="A69" s="1" t="s">
        <v>70</v>
      </c>
      <c r="B69" s="1">
        <v>200</v>
      </c>
      <c r="C69" s="1">
        <f>C70*0.4</f>
        <v>15.5</v>
      </c>
      <c r="D69" s="1">
        <f t="shared" ref="D69:G69" si="31">D70*0.4</f>
        <v>6</v>
      </c>
      <c r="E69" s="1">
        <f t="shared" si="31"/>
        <v>11.8</v>
      </c>
      <c r="F69" s="1">
        <f t="shared" si="31"/>
        <v>0</v>
      </c>
      <c r="G69" s="1">
        <f t="shared" si="31"/>
        <v>2.9000000000000004</v>
      </c>
      <c r="H69" s="3">
        <f t="shared" si="2"/>
        <v>11.600000000000001</v>
      </c>
      <c r="J69" s="3"/>
      <c r="N69" s="3">
        <f t="shared" si="4"/>
        <v>0</v>
      </c>
      <c r="O69" s="3">
        <f t="shared" si="29"/>
        <v>11.600000000000001</v>
      </c>
    </row>
    <row r="70" spans="1:15">
      <c r="A70" s="1" t="s">
        <v>74</v>
      </c>
      <c r="B70" s="1">
        <v>500</v>
      </c>
      <c r="C70" s="1">
        <v>38.75</v>
      </c>
      <c r="D70" s="1">
        <v>15</v>
      </c>
      <c r="E70" s="1">
        <v>29.5</v>
      </c>
      <c r="F70" s="1">
        <v>0</v>
      </c>
      <c r="G70" s="1">
        <v>7.25</v>
      </c>
      <c r="H70" s="3">
        <f t="shared" si="2"/>
        <v>29</v>
      </c>
      <c r="J70" s="3"/>
      <c r="N70" s="3">
        <f t="shared" si="4"/>
        <v>0</v>
      </c>
      <c r="O70" s="3">
        <f t="shared" si="29"/>
        <v>29</v>
      </c>
    </row>
    <row r="71" spans="1:15">
      <c r="A71" s="1" t="s">
        <v>73</v>
      </c>
      <c r="B71" s="1">
        <v>500</v>
      </c>
      <c r="C71" s="1">
        <v>30</v>
      </c>
      <c r="D71" s="1">
        <v>12.5</v>
      </c>
      <c r="E71" s="1">
        <v>24.5</v>
      </c>
      <c r="F71" s="1">
        <v>0</v>
      </c>
      <c r="G71" s="1">
        <v>11.75</v>
      </c>
      <c r="H71" s="3">
        <f t="shared" si="2"/>
        <v>47</v>
      </c>
      <c r="J71" s="3"/>
      <c r="N71" s="3">
        <f t="shared" si="4"/>
        <v>0</v>
      </c>
      <c r="O71" s="3">
        <f t="shared" si="29"/>
        <v>47</v>
      </c>
    </row>
    <row r="72" spans="1:15">
      <c r="A72" s="1" t="s">
        <v>71</v>
      </c>
      <c r="B72" s="1">
        <v>200</v>
      </c>
      <c r="C72" s="1">
        <f>C73*0.4</f>
        <v>16.8</v>
      </c>
      <c r="D72" s="1">
        <f t="shared" ref="D72:G72" si="32">D73*0.4</f>
        <v>4</v>
      </c>
      <c r="E72" s="1">
        <f t="shared" si="32"/>
        <v>13.200000000000001</v>
      </c>
      <c r="F72" s="1">
        <f t="shared" si="32"/>
        <v>0</v>
      </c>
      <c r="G72" s="1">
        <f t="shared" si="32"/>
        <v>6.4</v>
      </c>
      <c r="H72" s="3">
        <f t="shared" si="2"/>
        <v>25.6</v>
      </c>
      <c r="J72" s="3"/>
      <c r="N72" s="3">
        <f t="shared" si="4"/>
        <v>0</v>
      </c>
      <c r="O72" s="3">
        <f t="shared" si="29"/>
        <v>25.6</v>
      </c>
    </row>
    <row r="73" spans="1:15">
      <c r="A73" s="1" t="s">
        <v>76</v>
      </c>
      <c r="B73" s="1">
        <v>500</v>
      </c>
      <c r="C73" s="1">
        <v>42</v>
      </c>
      <c r="D73" s="1">
        <v>10</v>
      </c>
      <c r="E73" s="1">
        <v>33</v>
      </c>
      <c r="F73" s="1">
        <v>0</v>
      </c>
      <c r="G73" s="1">
        <v>16</v>
      </c>
      <c r="H73" s="3">
        <f t="shared" si="2"/>
        <v>64</v>
      </c>
      <c r="J73" s="3"/>
      <c r="N73" s="3">
        <f t="shared" si="4"/>
        <v>0</v>
      </c>
      <c r="O73" s="3">
        <f t="shared" si="29"/>
        <v>64</v>
      </c>
    </row>
    <row r="74" spans="1:15">
      <c r="H74" s="3">
        <f t="shared" si="2"/>
        <v>0</v>
      </c>
      <c r="J74" s="3"/>
      <c r="N74" s="3"/>
      <c r="O74" s="3"/>
    </row>
    <row r="75" spans="1:15">
      <c r="A75" s="1" t="s">
        <v>77</v>
      </c>
      <c r="B75" s="1">
        <v>500</v>
      </c>
      <c r="C75" s="1">
        <v>20</v>
      </c>
      <c r="D75" s="1">
        <v>17.5</v>
      </c>
      <c r="E75" s="1">
        <v>20</v>
      </c>
      <c r="F75" s="1">
        <v>0</v>
      </c>
      <c r="G75" s="1">
        <v>50</v>
      </c>
      <c r="H75" s="3">
        <f t="shared" si="2"/>
        <v>200</v>
      </c>
      <c r="J75" s="3"/>
      <c r="N75" s="3">
        <f t="shared" si="4"/>
        <v>0</v>
      </c>
      <c r="O75" s="3">
        <f t="shared" ref="O75:O89" si="33">H75+J75+N75</f>
        <v>200</v>
      </c>
    </row>
    <row r="76" spans="1:15">
      <c r="A76" s="1" t="s">
        <v>8</v>
      </c>
      <c r="B76" s="1">
        <v>200</v>
      </c>
      <c r="C76" s="1">
        <f>C78*0.2</f>
        <v>7</v>
      </c>
      <c r="D76" s="1">
        <f t="shared" ref="D76:N76" si="34">D78*0.2</f>
        <v>4</v>
      </c>
      <c r="E76" s="1">
        <f t="shared" si="34"/>
        <v>7</v>
      </c>
      <c r="F76" s="1">
        <f t="shared" si="34"/>
        <v>0</v>
      </c>
      <c r="G76" s="1">
        <f t="shared" si="34"/>
        <v>8.6</v>
      </c>
      <c r="H76" s="3">
        <f t="shared" si="2"/>
        <v>34.4</v>
      </c>
      <c r="N76" s="1">
        <f t="shared" si="34"/>
        <v>0</v>
      </c>
      <c r="O76" s="3">
        <f t="shared" si="33"/>
        <v>34.4</v>
      </c>
    </row>
    <row r="77" spans="1:15">
      <c r="A77" s="1" t="s">
        <v>78</v>
      </c>
      <c r="B77" s="1">
        <v>500</v>
      </c>
      <c r="C77" s="1">
        <f>C78/2</f>
        <v>17.5</v>
      </c>
      <c r="D77" s="1">
        <f t="shared" ref="D77:N77" si="35">D78/2</f>
        <v>10</v>
      </c>
      <c r="E77" s="1">
        <f t="shared" si="35"/>
        <v>17.5</v>
      </c>
      <c r="F77" s="1">
        <f t="shared" si="35"/>
        <v>0</v>
      </c>
      <c r="G77" s="1">
        <f t="shared" si="35"/>
        <v>21.5</v>
      </c>
      <c r="H77" s="3">
        <f t="shared" si="2"/>
        <v>86</v>
      </c>
      <c r="N77" s="1">
        <f t="shared" si="35"/>
        <v>0</v>
      </c>
      <c r="O77" s="3">
        <f t="shared" si="33"/>
        <v>86</v>
      </c>
    </row>
    <row r="78" spans="1:15">
      <c r="A78" s="1" t="s">
        <v>133</v>
      </c>
      <c r="B78" s="1">
        <v>1000</v>
      </c>
      <c r="C78" s="1">
        <v>35</v>
      </c>
      <c r="D78" s="1">
        <v>20</v>
      </c>
      <c r="E78" s="1">
        <v>35</v>
      </c>
      <c r="F78" s="1">
        <v>0</v>
      </c>
      <c r="G78" s="1">
        <v>43</v>
      </c>
      <c r="H78" s="3">
        <f t="shared" si="2"/>
        <v>172</v>
      </c>
      <c r="J78" s="3"/>
      <c r="N78" s="3">
        <v>0</v>
      </c>
      <c r="O78" s="3">
        <f t="shared" si="33"/>
        <v>172</v>
      </c>
    </row>
    <row r="79" spans="1:15">
      <c r="A79" s="1" t="s">
        <v>134</v>
      </c>
      <c r="B79" s="1">
        <v>200</v>
      </c>
      <c r="C79" s="1">
        <f>C80*0.4</f>
        <v>7</v>
      </c>
      <c r="D79" s="1">
        <f t="shared" ref="D79:N79" si="36">D80*0.4</f>
        <v>4</v>
      </c>
      <c r="E79" s="1">
        <f t="shared" si="36"/>
        <v>7</v>
      </c>
      <c r="F79" s="1">
        <f t="shared" si="36"/>
        <v>0</v>
      </c>
      <c r="G79" s="1">
        <f t="shared" si="36"/>
        <v>15</v>
      </c>
      <c r="H79" s="3">
        <f t="shared" si="2"/>
        <v>60</v>
      </c>
      <c r="N79" s="1">
        <f t="shared" si="36"/>
        <v>0</v>
      </c>
      <c r="O79" s="3">
        <f t="shared" si="33"/>
        <v>60</v>
      </c>
    </row>
    <row r="80" spans="1:15">
      <c r="A80" s="1" t="s">
        <v>79</v>
      </c>
      <c r="B80" s="1">
        <v>500</v>
      </c>
      <c r="C80" s="1">
        <v>17.5</v>
      </c>
      <c r="D80" s="1">
        <v>10</v>
      </c>
      <c r="E80" s="1">
        <v>17.5</v>
      </c>
      <c r="F80" s="1">
        <v>0</v>
      </c>
      <c r="G80" s="1">
        <v>37.5</v>
      </c>
      <c r="H80" s="3">
        <f t="shared" si="2"/>
        <v>150</v>
      </c>
      <c r="J80" s="3"/>
      <c r="N80" s="3">
        <f t="shared" si="4"/>
        <v>0</v>
      </c>
      <c r="O80" s="3">
        <f t="shared" si="33"/>
        <v>150</v>
      </c>
    </row>
    <row r="81" spans="1:15">
      <c r="A81" s="1" t="s">
        <v>135</v>
      </c>
      <c r="B81" s="1">
        <v>200</v>
      </c>
      <c r="C81" s="1">
        <f>C82*0.4</f>
        <v>8</v>
      </c>
      <c r="D81" s="1">
        <f t="shared" ref="D81:N81" si="37">D82*0.4</f>
        <v>4</v>
      </c>
      <c r="E81" s="1">
        <f t="shared" si="37"/>
        <v>8</v>
      </c>
      <c r="F81" s="1">
        <f t="shared" si="37"/>
        <v>0</v>
      </c>
      <c r="G81" s="1">
        <f t="shared" si="37"/>
        <v>10</v>
      </c>
      <c r="H81" s="3">
        <f t="shared" si="2"/>
        <v>40</v>
      </c>
      <c r="N81" s="1">
        <f t="shared" si="37"/>
        <v>0</v>
      </c>
      <c r="O81" s="3">
        <f t="shared" si="33"/>
        <v>40</v>
      </c>
    </row>
    <row r="82" spans="1:15">
      <c r="A82" s="1" t="s">
        <v>80</v>
      </c>
      <c r="B82" s="1">
        <v>500</v>
      </c>
      <c r="C82" s="1">
        <v>20</v>
      </c>
      <c r="D82" s="1">
        <v>10</v>
      </c>
      <c r="E82" s="1">
        <v>20</v>
      </c>
      <c r="F82" s="1">
        <v>0</v>
      </c>
      <c r="G82" s="1">
        <v>25</v>
      </c>
      <c r="H82" s="3">
        <f t="shared" si="2"/>
        <v>100</v>
      </c>
      <c r="J82" s="3"/>
      <c r="N82" s="3">
        <v>0</v>
      </c>
      <c r="O82" s="3">
        <f t="shared" si="33"/>
        <v>100</v>
      </c>
    </row>
    <row r="83" spans="1:15">
      <c r="A83" s="1" t="s">
        <v>128</v>
      </c>
      <c r="B83" s="1">
        <v>200</v>
      </c>
      <c r="C83" s="1">
        <f>C84*0.4</f>
        <v>10</v>
      </c>
      <c r="D83" s="1">
        <f t="shared" ref="D83:N89" si="38">D84*0.4</f>
        <v>4</v>
      </c>
      <c r="E83" s="1">
        <f t="shared" si="38"/>
        <v>10</v>
      </c>
      <c r="F83" s="1">
        <f t="shared" si="38"/>
        <v>0</v>
      </c>
      <c r="G83" s="1">
        <f t="shared" si="38"/>
        <v>5.4</v>
      </c>
      <c r="H83" s="3">
        <f t="shared" si="2"/>
        <v>21.6</v>
      </c>
      <c r="N83" s="1">
        <f t="shared" si="38"/>
        <v>0</v>
      </c>
      <c r="O83" s="3">
        <f t="shared" si="33"/>
        <v>21.6</v>
      </c>
    </row>
    <row r="84" spans="1:15">
      <c r="A84" s="1" t="s">
        <v>81</v>
      </c>
      <c r="B84" s="1">
        <v>500</v>
      </c>
      <c r="C84" s="1">
        <v>25</v>
      </c>
      <c r="D84" s="1">
        <v>10</v>
      </c>
      <c r="E84" s="1">
        <v>25</v>
      </c>
      <c r="F84" s="1">
        <v>0</v>
      </c>
      <c r="G84" s="1">
        <v>13.5</v>
      </c>
      <c r="H84" s="3">
        <f t="shared" si="2"/>
        <v>54</v>
      </c>
      <c r="J84" s="3"/>
      <c r="N84" s="1">
        <f t="shared" si="38"/>
        <v>0</v>
      </c>
      <c r="O84" s="3">
        <f t="shared" si="33"/>
        <v>54</v>
      </c>
    </row>
    <row r="85" spans="1:15">
      <c r="A85" s="1" t="s">
        <v>129</v>
      </c>
      <c r="B85" s="1">
        <v>200</v>
      </c>
      <c r="C85" s="1">
        <f>C86*0.4</f>
        <v>10</v>
      </c>
      <c r="D85" s="1">
        <f t="shared" ref="D85:G85" si="39">D86*0.4</f>
        <v>4</v>
      </c>
      <c r="E85" s="1">
        <f t="shared" si="39"/>
        <v>10</v>
      </c>
      <c r="F85" s="1">
        <f t="shared" si="39"/>
        <v>0</v>
      </c>
      <c r="G85" s="1">
        <f t="shared" si="39"/>
        <v>5.4</v>
      </c>
      <c r="H85" s="3">
        <f t="shared" si="2"/>
        <v>21.6</v>
      </c>
      <c r="N85" s="1">
        <f t="shared" si="38"/>
        <v>0</v>
      </c>
      <c r="O85" s="3">
        <f t="shared" si="33"/>
        <v>21.6</v>
      </c>
    </row>
    <row r="86" spans="1:15">
      <c r="A86" s="1" t="s">
        <v>82</v>
      </c>
      <c r="B86" s="1">
        <v>500</v>
      </c>
      <c r="C86" s="1">
        <v>25</v>
      </c>
      <c r="D86" s="1">
        <v>10</v>
      </c>
      <c r="E86" s="1">
        <v>25</v>
      </c>
      <c r="F86" s="1">
        <v>0</v>
      </c>
      <c r="G86" s="1">
        <v>13.5</v>
      </c>
      <c r="H86" s="3">
        <f t="shared" si="2"/>
        <v>54</v>
      </c>
      <c r="J86" s="3"/>
      <c r="N86" s="1">
        <f t="shared" si="38"/>
        <v>0</v>
      </c>
      <c r="O86" s="3">
        <f t="shared" si="33"/>
        <v>54</v>
      </c>
    </row>
    <row r="87" spans="1:15">
      <c r="A87" s="1" t="s">
        <v>83</v>
      </c>
      <c r="B87" s="1">
        <v>500</v>
      </c>
      <c r="C87" s="1">
        <v>17.5</v>
      </c>
      <c r="D87" s="1">
        <v>10</v>
      </c>
      <c r="E87" s="1">
        <v>19</v>
      </c>
      <c r="F87" s="1">
        <v>0</v>
      </c>
      <c r="G87" s="1">
        <v>50</v>
      </c>
      <c r="H87" s="3">
        <f t="shared" si="2"/>
        <v>200</v>
      </c>
      <c r="N87" s="1">
        <f t="shared" si="38"/>
        <v>0</v>
      </c>
      <c r="O87" s="3">
        <f t="shared" si="33"/>
        <v>200</v>
      </c>
    </row>
    <row r="88" spans="1:15">
      <c r="A88" s="1" t="s">
        <v>84</v>
      </c>
      <c r="B88" s="1">
        <v>500</v>
      </c>
      <c r="C88" s="1">
        <v>22.5</v>
      </c>
      <c r="D88" s="1">
        <v>12.5</v>
      </c>
      <c r="E88" s="1">
        <v>22.5</v>
      </c>
      <c r="F88" s="1">
        <v>0</v>
      </c>
      <c r="G88" s="1">
        <v>25</v>
      </c>
      <c r="H88" s="3">
        <f t="shared" si="2"/>
        <v>100</v>
      </c>
      <c r="N88" s="1">
        <f t="shared" si="38"/>
        <v>0</v>
      </c>
      <c r="O88" s="3">
        <f t="shared" si="33"/>
        <v>100</v>
      </c>
    </row>
    <row r="89" spans="1:15">
      <c r="A89" s="1" t="s">
        <v>85</v>
      </c>
      <c r="B89" s="1">
        <v>500</v>
      </c>
      <c r="C89" s="1">
        <v>20</v>
      </c>
      <c r="D89" s="1">
        <v>17.5</v>
      </c>
      <c r="E89" s="1">
        <v>20</v>
      </c>
      <c r="F89" s="1">
        <v>0</v>
      </c>
      <c r="G89" s="1">
        <v>25</v>
      </c>
      <c r="H89" s="3">
        <f t="shared" si="2"/>
        <v>100</v>
      </c>
      <c r="N89" s="1">
        <f t="shared" si="38"/>
        <v>0</v>
      </c>
      <c r="O89" s="3">
        <f t="shared" si="33"/>
        <v>100</v>
      </c>
    </row>
    <row r="90" spans="1:15">
      <c r="A90" s="1" t="s">
        <v>130</v>
      </c>
      <c r="B90" s="1">
        <v>200</v>
      </c>
      <c r="C90" s="1">
        <f>C92*0.4</f>
        <v>9</v>
      </c>
      <c r="D90" s="1">
        <f t="shared" ref="D90:O90" si="40">D92*0.4</f>
        <v>3.4000000000000004</v>
      </c>
      <c r="E90" s="1">
        <f t="shared" si="40"/>
        <v>7.4</v>
      </c>
      <c r="F90" s="1">
        <f t="shared" si="40"/>
        <v>0</v>
      </c>
      <c r="G90" s="1">
        <f t="shared" si="40"/>
        <v>10</v>
      </c>
      <c r="H90" s="3">
        <f t="shared" si="2"/>
        <v>40</v>
      </c>
      <c r="N90" s="1">
        <f t="shared" si="40"/>
        <v>0</v>
      </c>
      <c r="O90" s="1">
        <f t="shared" si="40"/>
        <v>40</v>
      </c>
    </row>
    <row r="91" spans="1:15">
      <c r="A91" s="1" t="s">
        <v>131</v>
      </c>
      <c r="B91" s="1">
        <v>300</v>
      </c>
      <c r="C91" s="1">
        <f>C92*0.6</f>
        <v>13.5</v>
      </c>
      <c r="D91" s="1">
        <f t="shared" ref="D91:O91" si="41">D92*0.6</f>
        <v>5.0999999999999996</v>
      </c>
      <c r="E91" s="1">
        <f t="shared" si="41"/>
        <v>11.1</v>
      </c>
      <c r="F91" s="1">
        <f t="shared" si="41"/>
        <v>0</v>
      </c>
      <c r="G91" s="1">
        <f t="shared" si="41"/>
        <v>15</v>
      </c>
      <c r="H91" s="3">
        <f t="shared" si="2"/>
        <v>60</v>
      </c>
      <c r="N91" s="1">
        <f t="shared" si="41"/>
        <v>0</v>
      </c>
      <c r="O91" s="1">
        <f t="shared" si="41"/>
        <v>60</v>
      </c>
    </row>
    <row r="92" spans="1:15">
      <c r="A92" s="1" t="s">
        <v>86</v>
      </c>
      <c r="B92" s="1">
        <v>500</v>
      </c>
      <c r="C92" s="1">
        <v>22.5</v>
      </c>
      <c r="D92" s="1">
        <v>8.5</v>
      </c>
      <c r="E92" s="1">
        <v>18.5</v>
      </c>
      <c r="F92" s="1">
        <v>0</v>
      </c>
      <c r="G92" s="1">
        <v>25</v>
      </c>
      <c r="H92" s="3">
        <f t="shared" si="2"/>
        <v>100</v>
      </c>
      <c r="N92" s="3">
        <v>0</v>
      </c>
      <c r="O92" s="3">
        <f>H92+J92+N92</f>
        <v>100</v>
      </c>
    </row>
    <row r="93" spans="1:15">
      <c r="A93" s="1" t="s">
        <v>132</v>
      </c>
      <c r="B93" s="1">
        <v>200</v>
      </c>
      <c r="C93" s="1">
        <f>C94*0.4</f>
        <v>9</v>
      </c>
      <c r="D93" s="1">
        <f t="shared" ref="D93:G93" si="42">D94*0.4</f>
        <v>3.4000000000000004</v>
      </c>
      <c r="E93" s="1">
        <f t="shared" si="42"/>
        <v>7.4</v>
      </c>
      <c r="F93" s="1">
        <f t="shared" si="42"/>
        <v>0</v>
      </c>
      <c r="G93" s="1">
        <f t="shared" si="42"/>
        <v>10</v>
      </c>
      <c r="H93" s="3">
        <f t="shared" si="2"/>
        <v>40</v>
      </c>
      <c r="N93" s="1">
        <f t="shared" ref="N93:O93" si="43">N94*0.4</f>
        <v>0</v>
      </c>
      <c r="O93" s="1">
        <f t="shared" si="43"/>
        <v>40</v>
      </c>
    </row>
    <row r="94" spans="1:15">
      <c r="A94" s="1" t="s">
        <v>87</v>
      </c>
      <c r="B94" s="1">
        <v>500</v>
      </c>
      <c r="C94" s="1">
        <v>22.5</v>
      </c>
      <c r="D94" s="1">
        <v>8.5</v>
      </c>
      <c r="E94" s="1">
        <v>18.5</v>
      </c>
      <c r="F94" s="1">
        <v>0</v>
      </c>
      <c r="G94" s="1">
        <v>25</v>
      </c>
      <c r="H94" s="3">
        <f t="shared" si="2"/>
        <v>100</v>
      </c>
      <c r="J94" s="3"/>
      <c r="N94" s="3">
        <f t="shared" si="4"/>
        <v>0</v>
      </c>
      <c r="O94" s="3">
        <f>H94+J94+N94</f>
        <v>100</v>
      </c>
    </row>
    <row r="95" spans="1:15">
      <c r="A95" s="1" t="s">
        <v>88</v>
      </c>
      <c r="B95" s="1">
        <v>500</v>
      </c>
      <c r="C95" s="1">
        <v>25</v>
      </c>
      <c r="D95" s="1">
        <v>15</v>
      </c>
      <c r="E95" s="1">
        <v>24</v>
      </c>
      <c r="F95" s="1">
        <v>2.5</v>
      </c>
      <c r="G95" s="1">
        <v>62.5</v>
      </c>
      <c r="H95" s="3">
        <f t="shared" si="2"/>
        <v>250</v>
      </c>
      <c r="J95" s="3"/>
      <c r="N95" s="3">
        <f t="shared" si="4"/>
        <v>0</v>
      </c>
      <c r="O95" s="3">
        <f>H95+J95+N95</f>
        <v>250</v>
      </c>
    </row>
    <row r="96" spans="1:15">
      <c r="A96" s="1" t="s">
        <v>89</v>
      </c>
      <c r="B96" s="1">
        <v>500</v>
      </c>
      <c r="C96" s="1">
        <f>C97*0.5</f>
        <v>17.5</v>
      </c>
      <c r="D96" s="1">
        <f t="shared" ref="D96:O96" si="44">D97*0.5</f>
        <v>10</v>
      </c>
      <c r="E96" s="1">
        <f t="shared" si="44"/>
        <v>17.5</v>
      </c>
      <c r="F96" s="1">
        <f t="shared" si="44"/>
        <v>1.25</v>
      </c>
      <c r="G96" s="1">
        <f t="shared" si="44"/>
        <v>52.5</v>
      </c>
      <c r="H96" s="3">
        <f t="shared" si="2"/>
        <v>210</v>
      </c>
      <c r="N96" s="1">
        <f t="shared" si="44"/>
        <v>0</v>
      </c>
      <c r="O96" s="1">
        <f t="shared" si="44"/>
        <v>210</v>
      </c>
    </row>
    <row r="97" spans="1:15">
      <c r="A97" s="1" t="s">
        <v>127</v>
      </c>
      <c r="B97" s="3">
        <v>1000</v>
      </c>
      <c r="C97" s="3">
        <v>35</v>
      </c>
      <c r="D97" s="3">
        <v>20</v>
      </c>
      <c r="E97" s="3">
        <v>35</v>
      </c>
      <c r="F97" s="3">
        <v>2.5</v>
      </c>
      <c r="G97" s="3">
        <v>105</v>
      </c>
      <c r="H97" s="3">
        <f t="shared" si="2"/>
        <v>420</v>
      </c>
      <c r="I97" s="3"/>
      <c r="J97" s="3"/>
      <c r="K97" s="3"/>
      <c r="L97" s="3"/>
      <c r="M97" s="3"/>
      <c r="N97" s="3">
        <f t="shared" si="4"/>
        <v>0</v>
      </c>
      <c r="O97" s="3">
        <f>H97+J97+N97</f>
        <v>420</v>
      </c>
    </row>
    <row r="98" spans="1:15">
      <c r="A98" s="3" t="s">
        <v>90</v>
      </c>
      <c r="B98" s="3">
        <v>500</v>
      </c>
      <c r="C98" s="3">
        <v>25</v>
      </c>
      <c r="D98" s="3">
        <v>10</v>
      </c>
      <c r="E98" s="3">
        <v>25</v>
      </c>
      <c r="F98" s="3">
        <v>0</v>
      </c>
      <c r="G98" s="3">
        <v>50</v>
      </c>
      <c r="H98" s="3">
        <f t="shared" si="2"/>
        <v>200</v>
      </c>
      <c r="I98" s="3"/>
      <c r="J98" s="3"/>
      <c r="K98" s="3"/>
      <c r="L98" s="3"/>
      <c r="M98" s="3"/>
      <c r="N98" s="3">
        <f t="shared" si="4"/>
        <v>0</v>
      </c>
      <c r="O98" s="3">
        <f>H98+J98+N98</f>
        <v>200</v>
      </c>
    </row>
    <row r="99" spans="1:15">
      <c r="A99" s="3"/>
      <c r="B99" s="2"/>
      <c r="C99" s="2"/>
      <c r="D99" s="2"/>
      <c r="E99" s="2"/>
      <c r="F99" s="2"/>
      <c r="G99" s="2"/>
      <c r="H99" s="3"/>
      <c r="I99" s="2"/>
      <c r="J99" s="3"/>
      <c r="K99" s="2"/>
      <c r="L99" s="2"/>
      <c r="M99" s="2"/>
      <c r="N99" s="3"/>
      <c r="O99" s="3"/>
    </row>
    <row r="100" spans="1:15">
      <c r="A100" s="1" t="s">
        <v>116</v>
      </c>
      <c r="B100" s="1">
        <v>250</v>
      </c>
      <c r="C100" s="1">
        <f>C101/2</f>
        <v>8.75</v>
      </c>
      <c r="D100" s="1">
        <f t="shared" ref="D100:O100" si="45">D101/2</f>
        <v>5</v>
      </c>
      <c r="E100" s="1">
        <f t="shared" si="45"/>
        <v>7</v>
      </c>
      <c r="F100" s="1">
        <f t="shared" si="45"/>
        <v>1.25</v>
      </c>
      <c r="G100" s="1">
        <f t="shared" si="45"/>
        <v>25</v>
      </c>
      <c r="H100" s="3">
        <f t="shared" si="2"/>
        <v>100</v>
      </c>
      <c r="N100" s="1">
        <f t="shared" si="45"/>
        <v>0</v>
      </c>
      <c r="O100" s="1">
        <f t="shared" si="45"/>
        <v>100</v>
      </c>
    </row>
    <row r="101" spans="1:15">
      <c r="A101" s="1" t="s">
        <v>91</v>
      </c>
      <c r="B101" s="1">
        <v>500</v>
      </c>
      <c r="C101" s="1">
        <v>17.5</v>
      </c>
      <c r="D101" s="1">
        <v>10</v>
      </c>
      <c r="E101" s="1">
        <v>14</v>
      </c>
      <c r="F101" s="1">
        <v>2.5</v>
      </c>
      <c r="G101" s="1">
        <v>50</v>
      </c>
      <c r="H101" s="3">
        <f t="shared" si="2"/>
        <v>200</v>
      </c>
      <c r="J101" s="3"/>
      <c r="N101" s="3">
        <v>0</v>
      </c>
      <c r="O101" s="3">
        <f>H101+J101+N101</f>
        <v>200</v>
      </c>
    </row>
    <row r="102" spans="1:15">
      <c r="A102" s="1" t="s">
        <v>109</v>
      </c>
      <c r="B102" s="1">
        <v>200</v>
      </c>
      <c r="C102" s="1">
        <f>C103*0.4</f>
        <v>9</v>
      </c>
      <c r="D102" s="1">
        <f t="shared" ref="D102:O102" si="46">D103*0.4</f>
        <v>3.4000000000000004</v>
      </c>
      <c r="E102" s="1">
        <f t="shared" si="46"/>
        <v>7.4</v>
      </c>
      <c r="F102" s="1">
        <f t="shared" si="46"/>
        <v>0</v>
      </c>
      <c r="G102" s="1">
        <f t="shared" si="46"/>
        <v>10</v>
      </c>
      <c r="H102" s="3">
        <f t="shared" si="2"/>
        <v>40</v>
      </c>
      <c r="N102" s="1">
        <f t="shared" si="46"/>
        <v>0</v>
      </c>
      <c r="O102" s="1">
        <f t="shared" si="46"/>
        <v>40</v>
      </c>
    </row>
    <row r="103" spans="1:15">
      <c r="A103" s="1" t="s">
        <v>92</v>
      </c>
      <c r="B103" s="3">
        <v>500</v>
      </c>
      <c r="C103" s="3">
        <v>22.5</v>
      </c>
      <c r="D103" s="3">
        <v>8.5</v>
      </c>
      <c r="E103" s="3">
        <v>18.5</v>
      </c>
      <c r="F103" s="3">
        <v>0</v>
      </c>
      <c r="G103" s="3">
        <v>25</v>
      </c>
      <c r="H103" s="3">
        <f t="shared" si="2"/>
        <v>100</v>
      </c>
      <c r="I103" s="3"/>
      <c r="J103" s="3"/>
      <c r="K103" s="3"/>
      <c r="L103" s="3"/>
      <c r="M103" s="3"/>
      <c r="N103" s="3">
        <f t="shared" si="4"/>
        <v>0</v>
      </c>
      <c r="O103" s="3">
        <f>H103+J103+N103</f>
        <v>100</v>
      </c>
    </row>
    <row r="104" spans="1:15">
      <c r="B104" s="3"/>
      <c r="C104" s="3"/>
      <c r="D104" s="3"/>
      <c r="E104" s="3"/>
      <c r="F104" s="3"/>
      <c r="G104" s="3"/>
      <c r="H104" s="3">
        <f t="shared" si="2"/>
        <v>0</v>
      </c>
      <c r="I104" s="3"/>
      <c r="J104" s="3"/>
      <c r="K104" s="3"/>
      <c r="L104" s="3"/>
      <c r="M104" s="3"/>
      <c r="N104" s="3"/>
      <c r="O104" s="3"/>
    </row>
    <row r="105" spans="1:15">
      <c r="A105" s="3" t="s">
        <v>93</v>
      </c>
      <c r="B105" s="3">
        <v>500</v>
      </c>
      <c r="C105" s="3">
        <v>15</v>
      </c>
      <c r="D105" s="3">
        <v>0</v>
      </c>
      <c r="E105" s="3">
        <v>10</v>
      </c>
      <c r="F105" s="3">
        <v>0</v>
      </c>
      <c r="G105" s="3">
        <v>20</v>
      </c>
      <c r="H105" s="3">
        <f t="shared" si="2"/>
        <v>80</v>
      </c>
      <c r="I105" s="3"/>
      <c r="J105" s="3"/>
      <c r="K105" s="3"/>
      <c r="L105" s="3"/>
      <c r="M105" s="3"/>
      <c r="N105" s="3">
        <f t="shared" si="4"/>
        <v>0</v>
      </c>
      <c r="O105" s="3">
        <f>H105+J105+N105</f>
        <v>80</v>
      </c>
    </row>
    <row r="106" spans="1:15">
      <c r="A106" s="3" t="s">
        <v>110</v>
      </c>
      <c r="B106" s="3">
        <v>200</v>
      </c>
      <c r="C106" s="3">
        <f>C107*0.4</f>
        <v>6</v>
      </c>
      <c r="D106" s="3">
        <f t="shared" ref="D106:O106" si="47">D107*0.4</f>
        <v>0</v>
      </c>
      <c r="E106" s="3">
        <f t="shared" si="47"/>
        <v>4</v>
      </c>
      <c r="F106" s="3">
        <f t="shared" si="47"/>
        <v>0</v>
      </c>
      <c r="G106" s="3">
        <f t="shared" si="47"/>
        <v>8.6</v>
      </c>
      <c r="H106" s="3">
        <f t="shared" si="2"/>
        <v>34.4</v>
      </c>
      <c r="I106" s="3"/>
      <c r="J106" s="3"/>
      <c r="K106" s="3"/>
      <c r="L106" s="3"/>
      <c r="M106" s="3"/>
      <c r="N106" s="3">
        <f t="shared" si="47"/>
        <v>0</v>
      </c>
      <c r="O106" s="3">
        <f t="shared" si="47"/>
        <v>34.4</v>
      </c>
    </row>
    <row r="107" spans="1:15">
      <c r="A107" s="3" t="s">
        <v>94</v>
      </c>
      <c r="B107" s="3">
        <v>500</v>
      </c>
      <c r="C107" s="3">
        <v>15</v>
      </c>
      <c r="D107" s="3">
        <v>0</v>
      </c>
      <c r="E107" s="3">
        <v>10</v>
      </c>
      <c r="F107" s="3">
        <v>0</v>
      </c>
      <c r="G107" s="3">
        <v>21.5</v>
      </c>
      <c r="H107" s="3">
        <f t="shared" si="2"/>
        <v>86</v>
      </c>
      <c r="I107" s="3"/>
      <c r="J107" s="3"/>
      <c r="K107" s="3"/>
      <c r="L107" s="3"/>
      <c r="M107" s="3"/>
      <c r="N107" s="3">
        <f t="shared" si="4"/>
        <v>0</v>
      </c>
      <c r="O107" s="3">
        <f>H107+J107+N107</f>
        <v>86</v>
      </c>
    </row>
    <row r="108" spans="1:15">
      <c r="A108" s="3"/>
      <c r="B108" s="3"/>
      <c r="C108" s="3"/>
      <c r="D108" s="3"/>
      <c r="E108" s="3"/>
      <c r="F108" s="3"/>
      <c r="G108" s="3"/>
      <c r="H108" s="3">
        <f t="shared" si="2"/>
        <v>0</v>
      </c>
      <c r="I108" s="3"/>
      <c r="J108" s="3"/>
      <c r="K108" s="3"/>
      <c r="L108" s="3"/>
      <c r="M108" s="3"/>
      <c r="N108" s="3">
        <f t="shared" ref="N108:N112" si="48">M108*9</f>
        <v>0</v>
      </c>
      <c r="O108" s="3">
        <f>H108+J108+N108</f>
        <v>0</v>
      </c>
    </row>
    <row r="109" spans="1:15">
      <c r="A109" s="3" t="s">
        <v>111</v>
      </c>
      <c r="B109" s="3">
        <v>200</v>
      </c>
      <c r="C109" s="3">
        <f>C112/5</f>
        <v>26.080000000000002</v>
      </c>
      <c r="D109" s="3">
        <f t="shared" ref="D109:O109" si="49">D112/5</f>
        <v>0.8</v>
      </c>
      <c r="E109" s="3">
        <f t="shared" si="49"/>
        <v>21.880000000000003</v>
      </c>
      <c r="F109" s="3">
        <f t="shared" si="49"/>
        <v>0.54</v>
      </c>
      <c r="G109" s="3">
        <f t="shared" si="49"/>
        <v>0</v>
      </c>
      <c r="H109" s="3">
        <f t="shared" si="2"/>
        <v>0</v>
      </c>
      <c r="I109" s="3"/>
      <c r="J109" s="3"/>
      <c r="K109" s="3"/>
      <c r="L109" s="3"/>
      <c r="M109" s="3"/>
      <c r="N109" s="3">
        <f t="shared" si="49"/>
        <v>0</v>
      </c>
      <c r="O109" s="3">
        <f t="shared" si="49"/>
        <v>0</v>
      </c>
    </row>
    <row r="110" spans="1:15">
      <c r="A110" s="3" t="s">
        <v>117</v>
      </c>
      <c r="B110" s="3">
        <v>250</v>
      </c>
      <c r="C110" s="3">
        <f>C112/4</f>
        <v>32.6</v>
      </c>
      <c r="D110" s="3">
        <f t="shared" ref="D110:O110" si="50">D112/4</f>
        <v>1</v>
      </c>
      <c r="E110" s="3">
        <f t="shared" si="50"/>
        <v>27.35</v>
      </c>
      <c r="F110" s="3">
        <f t="shared" si="50"/>
        <v>0.67500000000000004</v>
      </c>
      <c r="G110" s="3">
        <f t="shared" si="50"/>
        <v>0</v>
      </c>
      <c r="H110" s="3">
        <f t="shared" si="2"/>
        <v>0</v>
      </c>
      <c r="I110" s="3"/>
      <c r="J110" s="3"/>
      <c r="K110" s="3"/>
      <c r="L110" s="3"/>
      <c r="M110" s="3"/>
      <c r="N110" s="3">
        <f t="shared" si="50"/>
        <v>0</v>
      </c>
      <c r="O110" s="3">
        <f t="shared" si="50"/>
        <v>0</v>
      </c>
    </row>
    <row r="111" spans="1:15">
      <c r="A111" s="3" t="s">
        <v>95</v>
      </c>
      <c r="B111" s="3">
        <v>500</v>
      </c>
      <c r="C111" s="3">
        <f>C112/2</f>
        <v>65.2</v>
      </c>
      <c r="D111" s="3">
        <f t="shared" ref="D111:O111" si="51">D112/2</f>
        <v>2</v>
      </c>
      <c r="E111" s="3">
        <f t="shared" si="51"/>
        <v>54.7</v>
      </c>
      <c r="F111" s="3">
        <f t="shared" si="51"/>
        <v>1.35</v>
      </c>
      <c r="G111" s="3">
        <f t="shared" si="51"/>
        <v>0</v>
      </c>
      <c r="H111" s="3">
        <f t="shared" si="2"/>
        <v>0</v>
      </c>
      <c r="I111" s="3"/>
      <c r="J111" s="3"/>
      <c r="K111" s="3"/>
      <c r="L111" s="3"/>
      <c r="M111" s="3"/>
      <c r="N111" s="3">
        <f t="shared" si="51"/>
        <v>0</v>
      </c>
      <c r="O111" s="3">
        <f t="shared" si="51"/>
        <v>0</v>
      </c>
    </row>
    <row r="112" spans="1:15">
      <c r="A112" s="3" t="s">
        <v>126</v>
      </c>
      <c r="B112" s="3">
        <v>1000</v>
      </c>
      <c r="C112" s="3">
        <v>130.4</v>
      </c>
      <c r="D112" s="3">
        <v>4</v>
      </c>
      <c r="E112" s="3">
        <v>109.4</v>
      </c>
      <c r="F112" s="3">
        <v>2.7</v>
      </c>
      <c r="G112" s="3">
        <v>0</v>
      </c>
      <c r="H112" s="3">
        <f t="shared" si="2"/>
        <v>0</v>
      </c>
      <c r="I112" s="3"/>
      <c r="J112" s="3"/>
      <c r="K112" s="3"/>
      <c r="L112" s="3"/>
      <c r="M112" s="3"/>
      <c r="N112" s="3">
        <f t="shared" si="48"/>
        <v>0</v>
      </c>
      <c r="O112" s="3">
        <f t="shared" ref="O112:O145" si="52">H112+J112+N112</f>
        <v>0</v>
      </c>
    </row>
    <row r="113" spans="1:15">
      <c r="A113" s="3" t="s">
        <v>112</v>
      </c>
      <c r="B113" s="3">
        <v>200</v>
      </c>
      <c r="C113" s="3">
        <f>C116/5</f>
        <v>26.2</v>
      </c>
      <c r="D113" s="3">
        <f t="shared" ref="D113:G113" si="53">D116/5</f>
        <v>0.8</v>
      </c>
      <c r="E113" s="3">
        <f t="shared" si="53"/>
        <v>22</v>
      </c>
      <c r="F113" s="3">
        <f t="shared" si="53"/>
        <v>0.6</v>
      </c>
      <c r="G113" s="3">
        <f t="shared" si="53"/>
        <v>10</v>
      </c>
      <c r="H113" s="3">
        <f t="shared" si="2"/>
        <v>40</v>
      </c>
      <c r="I113" s="3"/>
      <c r="J113" s="3"/>
      <c r="K113" s="3"/>
      <c r="L113" s="3"/>
      <c r="M113" s="3"/>
      <c r="N113" s="3">
        <f t="shared" ref="N113:N134" si="54">M113*9</f>
        <v>0</v>
      </c>
      <c r="O113" s="3">
        <f t="shared" si="52"/>
        <v>40</v>
      </c>
    </row>
    <row r="114" spans="1:15">
      <c r="A114" s="3" t="s">
        <v>118</v>
      </c>
      <c r="B114" s="3">
        <v>250</v>
      </c>
      <c r="C114" s="3">
        <f>C116/4</f>
        <v>32.75</v>
      </c>
      <c r="D114" s="3">
        <f t="shared" ref="D114:G114" si="55">D116/4</f>
        <v>1</v>
      </c>
      <c r="E114" s="3">
        <f t="shared" si="55"/>
        <v>27.5</v>
      </c>
      <c r="F114" s="3">
        <f t="shared" si="55"/>
        <v>0.75</v>
      </c>
      <c r="G114" s="3">
        <f t="shared" si="55"/>
        <v>12.5</v>
      </c>
      <c r="H114" s="3">
        <f t="shared" si="2"/>
        <v>50</v>
      </c>
      <c r="I114" s="3"/>
      <c r="J114" s="3"/>
      <c r="K114" s="3"/>
      <c r="L114" s="3"/>
      <c r="M114" s="3"/>
      <c r="N114" s="3">
        <f t="shared" si="54"/>
        <v>0</v>
      </c>
      <c r="O114" s="3">
        <f t="shared" si="52"/>
        <v>50</v>
      </c>
    </row>
    <row r="115" spans="1:15">
      <c r="A115" s="3" t="s">
        <v>96</v>
      </c>
      <c r="B115" s="3">
        <v>500</v>
      </c>
      <c r="C115" s="3">
        <f>C116/2</f>
        <v>65.5</v>
      </c>
      <c r="D115" s="3">
        <f t="shared" ref="D115:G115" si="56">D116/2</f>
        <v>2</v>
      </c>
      <c r="E115" s="3">
        <f t="shared" si="56"/>
        <v>55</v>
      </c>
      <c r="F115" s="3">
        <f t="shared" si="56"/>
        <v>1.5</v>
      </c>
      <c r="G115" s="3">
        <f t="shared" si="56"/>
        <v>25</v>
      </c>
      <c r="H115" s="3">
        <f t="shared" si="2"/>
        <v>100</v>
      </c>
      <c r="I115" s="3"/>
      <c r="J115" s="3"/>
      <c r="K115" s="3"/>
      <c r="L115" s="3"/>
      <c r="M115" s="3"/>
      <c r="N115" s="3">
        <f t="shared" si="54"/>
        <v>0</v>
      </c>
      <c r="O115" s="3">
        <f t="shared" si="52"/>
        <v>100</v>
      </c>
    </row>
    <row r="116" spans="1:15">
      <c r="A116" s="3" t="s">
        <v>125</v>
      </c>
      <c r="B116" s="3">
        <v>1000</v>
      </c>
      <c r="C116" s="3">
        <v>131</v>
      </c>
      <c r="D116" s="3">
        <v>4</v>
      </c>
      <c r="E116" s="3">
        <v>110</v>
      </c>
      <c r="F116" s="3">
        <v>3</v>
      </c>
      <c r="G116" s="3">
        <v>50</v>
      </c>
      <c r="H116" s="3">
        <f t="shared" si="2"/>
        <v>200</v>
      </c>
      <c r="I116" s="3"/>
      <c r="J116" s="3"/>
      <c r="K116" s="3"/>
      <c r="L116" s="3"/>
      <c r="M116" s="3"/>
      <c r="N116" s="3">
        <f t="shared" si="54"/>
        <v>0</v>
      </c>
      <c r="O116" s="3">
        <f t="shared" si="52"/>
        <v>200</v>
      </c>
    </row>
    <row r="117" spans="1:15">
      <c r="A117" s="3" t="s">
        <v>119</v>
      </c>
      <c r="B117" s="3">
        <v>250</v>
      </c>
      <c r="C117" s="3">
        <f>C118/2</f>
        <v>32.75</v>
      </c>
      <c r="D117" s="3">
        <f t="shared" ref="D117:G117" si="57">D118/2</f>
        <v>1</v>
      </c>
      <c r="E117" s="3">
        <f t="shared" si="57"/>
        <v>27.5</v>
      </c>
      <c r="F117" s="3">
        <f t="shared" si="57"/>
        <v>0</v>
      </c>
      <c r="G117" s="3">
        <f t="shared" si="57"/>
        <v>12.5</v>
      </c>
      <c r="H117" s="3">
        <f t="shared" si="2"/>
        <v>50</v>
      </c>
      <c r="I117" s="3"/>
      <c r="J117" s="3"/>
      <c r="K117" s="3"/>
      <c r="L117" s="3"/>
      <c r="M117" s="3"/>
      <c r="N117" s="3">
        <f t="shared" si="54"/>
        <v>0</v>
      </c>
      <c r="O117" s="3">
        <f t="shared" si="52"/>
        <v>50</v>
      </c>
    </row>
    <row r="118" spans="1:15">
      <c r="A118" s="3" t="s">
        <v>97</v>
      </c>
      <c r="B118" s="3">
        <v>500</v>
      </c>
      <c r="C118" s="3">
        <v>65.5</v>
      </c>
      <c r="D118" s="3">
        <v>2</v>
      </c>
      <c r="E118" s="3">
        <v>55</v>
      </c>
      <c r="F118" s="3"/>
      <c r="G118" s="3">
        <v>25</v>
      </c>
      <c r="H118" s="3">
        <f t="shared" si="2"/>
        <v>100</v>
      </c>
      <c r="I118" s="3"/>
      <c r="J118" s="3"/>
      <c r="K118" s="3"/>
      <c r="L118" s="3"/>
      <c r="M118" s="3"/>
      <c r="N118" s="3">
        <f t="shared" si="54"/>
        <v>0</v>
      </c>
      <c r="O118" s="3">
        <f t="shared" si="52"/>
        <v>100</v>
      </c>
    </row>
    <row r="119" spans="1:15">
      <c r="A119" s="3" t="s">
        <v>113</v>
      </c>
      <c r="B119" s="3">
        <v>200</v>
      </c>
      <c r="C119" s="3">
        <f>C121*0.4</f>
        <v>26</v>
      </c>
      <c r="D119" s="3">
        <f t="shared" ref="D119:G119" si="58">D121*0.4</f>
        <v>0.8</v>
      </c>
      <c r="E119" s="3">
        <f t="shared" si="58"/>
        <v>21.8</v>
      </c>
      <c r="F119" s="3">
        <f t="shared" si="58"/>
        <v>0.60000000000000009</v>
      </c>
      <c r="G119" s="3">
        <f t="shared" si="58"/>
        <v>10</v>
      </c>
      <c r="H119" s="3">
        <f t="shared" si="2"/>
        <v>40</v>
      </c>
      <c r="I119" s="3"/>
      <c r="J119" s="3"/>
      <c r="K119" s="3"/>
      <c r="L119" s="3"/>
      <c r="M119" s="3"/>
      <c r="N119" s="3">
        <f t="shared" si="54"/>
        <v>0</v>
      </c>
      <c r="O119" s="3">
        <f t="shared" si="52"/>
        <v>40</v>
      </c>
    </row>
    <row r="120" spans="1:15">
      <c r="A120" s="3" t="s">
        <v>120</v>
      </c>
      <c r="B120" s="3">
        <v>250</v>
      </c>
      <c r="C120" s="3">
        <f>C121/2</f>
        <v>32.5</v>
      </c>
      <c r="D120" s="3">
        <f t="shared" ref="D120:G120" si="59">D121/2</f>
        <v>1</v>
      </c>
      <c r="E120" s="3">
        <f t="shared" si="59"/>
        <v>27.25</v>
      </c>
      <c r="F120" s="3">
        <f t="shared" si="59"/>
        <v>0.75</v>
      </c>
      <c r="G120" s="3">
        <f t="shared" si="59"/>
        <v>12.5</v>
      </c>
      <c r="H120" s="3">
        <f t="shared" si="2"/>
        <v>50</v>
      </c>
      <c r="I120" s="3"/>
      <c r="J120" s="3"/>
      <c r="K120" s="3"/>
      <c r="L120" s="3"/>
      <c r="M120" s="3"/>
      <c r="N120" s="3">
        <f t="shared" si="54"/>
        <v>0</v>
      </c>
      <c r="O120" s="3">
        <f t="shared" si="52"/>
        <v>50</v>
      </c>
    </row>
    <row r="121" spans="1:15">
      <c r="A121" s="3" t="s">
        <v>104</v>
      </c>
      <c r="B121" s="3">
        <v>500</v>
      </c>
      <c r="C121" s="3">
        <v>65</v>
      </c>
      <c r="D121" s="3">
        <v>2</v>
      </c>
      <c r="E121" s="3">
        <v>54.5</v>
      </c>
      <c r="F121" s="3">
        <v>1.5</v>
      </c>
      <c r="G121" s="3">
        <v>25</v>
      </c>
      <c r="H121" s="3">
        <f t="shared" si="2"/>
        <v>100</v>
      </c>
      <c r="I121" s="3"/>
      <c r="J121" s="3"/>
      <c r="K121" s="3"/>
      <c r="L121" s="3"/>
      <c r="M121" s="3"/>
      <c r="N121" s="3">
        <f t="shared" si="54"/>
        <v>0</v>
      </c>
      <c r="O121" s="3">
        <f t="shared" si="52"/>
        <v>100</v>
      </c>
    </row>
    <row r="122" spans="1:15">
      <c r="A122" s="3" t="s">
        <v>105</v>
      </c>
      <c r="B122" s="3">
        <v>500</v>
      </c>
      <c r="C122" s="3">
        <v>73.5</v>
      </c>
      <c r="D122" s="3">
        <v>2</v>
      </c>
      <c r="E122" s="3">
        <f>155.5/2</f>
        <v>77.75</v>
      </c>
      <c r="F122" s="3">
        <v>2.25</v>
      </c>
      <c r="G122" s="3">
        <v>0</v>
      </c>
      <c r="H122" s="3">
        <f t="shared" si="2"/>
        <v>0</v>
      </c>
      <c r="I122" s="3"/>
      <c r="J122" s="3"/>
      <c r="K122" s="3"/>
      <c r="L122" s="3"/>
      <c r="M122" s="3"/>
      <c r="N122" s="3">
        <f t="shared" si="54"/>
        <v>0</v>
      </c>
      <c r="O122" s="3">
        <f t="shared" si="52"/>
        <v>0</v>
      </c>
    </row>
    <row r="123" spans="1:15">
      <c r="A123" s="3" t="s">
        <v>114</v>
      </c>
      <c r="B123" s="3">
        <v>200</v>
      </c>
      <c r="C123" s="3">
        <f>C125*0.4</f>
        <v>26</v>
      </c>
      <c r="D123" s="3">
        <f t="shared" ref="D123:G123" si="60">D125*0.4</f>
        <v>0.8</v>
      </c>
      <c r="E123" s="3">
        <f t="shared" si="60"/>
        <v>21.8</v>
      </c>
      <c r="F123" s="3">
        <f t="shared" si="60"/>
        <v>0.60000000000000009</v>
      </c>
      <c r="G123" s="3">
        <f t="shared" si="60"/>
        <v>10</v>
      </c>
      <c r="H123" s="3">
        <f t="shared" si="2"/>
        <v>40</v>
      </c>
      <c r="I123" s="3"/>
      <c r="J123" s="3"/>
      <c r="K123" s="3"/>
      <c r="L123" s="3"/>
      <c r="M123" s="3"/>
      <c r="N123" s="3">
        <f t="shared" si="54"/>
        <v>0</v>
      </c>
      <c r="O123" s="3">
        <f t="shared" si="52"/>
        <v>40</v>
      </c>
    </row>
    <row r="124" spans="1:15">
      <c r="A124" s="3" t="s">
        <v>115</v>
      </c>
      <c r="B124" s="3">
        <v>250</v>
      </c>
      <c r="C124" s="3">
        <f>C125/2</f>
        <v>32.5</v>
      </c>
      <c r="D124" s="3">
        <f t="shared" ref="D124:G124" si="61">D125/2</f>
        <v>1</v>
      </c>
      <c r="E124" s="3">
        <f t="shared" si="61"/>
        <v>27.25</v>
      </c>
      <c r="F124" s="3">
        <f t="shared" si="61"/>
        <v>0.75</v>
      </c>
      <c r="G124" s="3">
        <f t="shared" si="61"/>
        <v>12.5</v>
      </c>
      <c r="H124" s="3">
        <f t="shared" si="2"/>
        <v>50</v>
      </c>
      <c r="I124" s="3"/>
      <c r="J124" s="3"/>
      <c r="K124" s="3"/>
      <c r="L124" s="3"/>
      <c r="M124" s="3"/>
      <c r="N124" s="3">
        <f t="shared" si="54"/>
        <v>0</v>
      </c>
      <c r="O124" s="3">
        <f t="shared" si="52"/>
        <v>50</v>
      </c>
    </row>
    <row r="125" spans="1:15">
      <c r="A125" s="3" t="s">
        <v>106</v>
      </c>
      <c r="B125" s="3">
        <v>500</v>
      </c>
      <c r="C125" s="3">
        <v>65</v>
      </c>
      <c r="D125" s="3">
        <v>2</v>
      </c>
      <c r="E125" s="3">
        <v>54.5</v>
      </c>
      <c r="F125" s="3">
        <v>1.5</v>
      </c>
      <c r="G125" s="3">
        <v>25</v>
      </c>
      <c r="H125" s="3">
        <f t="shared" si="2"/>
        <v>100</v>
      </c>
      <c r="I125" s="3"/>
      <c r="J125" s="3"/>
      <c r="K125" s="3"/>
      <c r="L125" s="3"/>
      <c r="M125" s="3"/>
      <c r="N125" s="3">
        <f t="shared" si="54"/>
        <v>0</v>
      </c>
      <c r="O125" s="3">
        <f t="shared" si="52"/>
        <v>100</v>
      </c>
    </row>
    <row r="126" spans="1:15">
      <c r="A126" s="3" t="s">
        <v>103</v>
      </c>
      <c r="B126" s="3">
        <v>500</v>
      </c>
      <c r="C126" s="3">
        <f>C127/2</f>
        <v>65</v>
      </c>
      <c r="D126" s="3">
        <f t="shared" ref="D126:G126" si="62">D127/2</f>
        <v>2</v>
      </c>
      <c r="E126" s="3">
        <f t="shared" si="62"/>
        <v>54.5</v>
      </c>
      <c r="F126" s="3">
        <f t="shared" si="62"/>
        <v>1.5</v>
      </c>
      <c r="G126" s="3">
        <f t="shared" si="62"/>
        <v>0</v>
      </c>
      <c r="H126" s="3">
        <f t="shared" si="2"/>
        <v>0</v>
      </c>
      <c r="I126" s="3"/>
      <c r="J126" s="3"/>
      <c r="K126" s="3"/>
      <c r="L126" s="3"/>
      <c r="M126" s="3"/>
      <c r="N126" s="3">
        <f t="shared" ref="N126:N127" si="63">M126*9</f>
        <v>0</v>
      </c>
      <c r="O126" s="3">
        <f t="shared" si="52"/>
        <v>0</v>
      </c>
    </row>
    <row r="127" spans="1:15">
      <c r="A127" s="3" t="s">
        <v>124</v>
      </c>
      <c r="B127" s="3">
        <v>1000</v>
      </c>
      <c r="C127" s="3">
        <v>130</v>
      </c>
      <c r="D127" s="3">
        <v>4</v>
      </c>
      <c r="E127" s="3">
        <v>109</v>
      </c>
      <c r="F127" s="3">
        <v>3</v>
      </c>
      <c r="G127" s="3">
        <v>0</v>
      </c>
      <c r="H127" s="3">
        <f t="shared" si="2"/>
        <v>0</v>
      </c>
      <c r="I127" s="3"/>
      <c r="J127" s="3"/>
      <c r="K127" s="3"/>
      <c r="L127" s="3"/>
      <c r="M127" s="3"/>
      <c r="N127" s="3">
        <f t="shared" si="63"/>
        <v>0</v>
      </c>
      <c r="O127" s="3">
        <f t="shared" si="52"/>
        <v>0</v>
      </c>
    </row>
    <row r="128" spans="1:15">
      <c r="A128" s="3" t="s">
        <v>108</v>
      </c>
      <c r="B128" s="3">
        <v>250</v>
      </c>
      <c r="C128" s="3">
        <f>C129/2</f>
        <v>35</v>
      </c>
      <c r="D128" s="3">
        <f t="shared" ref="D128:G128" si="64">D129/2</f>
        <v>1</v>
      </c>
      <c r="E128" s="3">
        <f t="shared" si="64"/>
        <v>28.75</v>
      </c>
      <c r="F128" s="3">
        <f t="shared" si="64"/>
        <v>0.75</v>
      </c>
      <c r="G128" s="3">
        <f t="shared" si="64"/>
        <v>2.5</v>
      </c>
      <c r="H128" s="3">
        <f t="shared" si="2"/>
        <v>10</v>
      </c>
      <c r="I128" s="3"/>
      <c r="J128" s="3"/>
      <c r="K128" s="3"/>
      <c r="L128" s="3"/>
      <c r="M128" s="3"/>
      <c r="N128" s="3">
        <f t="shared" ref="N128:N133" si="65">M128*9</f>
        <v>0</v>
      </c>
      <c r="O128" s="3">
        <f t="shared" si="52"/>
        <v>10</v>
      </c>
    </row>
    <row r="129" spans="1:15">
      <c r="A129" s="3" t="s">
        <v>102</v>
      </c>
      <c r="B129" s="3">
        <v>500</v>
      </c>
      <c r="C129" s="3">
        <v>70</v>
      </c>
      <c r="D129" s="3">
        <v>2</v>
      </c>
      <c r="E129" s="3">
        <v>57.5</v>
      </c>
      <c r="F129" s="3">
        <v>1.5</v>
      </c>
      <c r="G129" s="3">
        <v>5</v>
      </c>
      <c r="H129" s="3">
        <f t="shared" si="2"/>
        <v>20</v>
      </c>
      <c r="I129" s="3"/>
      <c r="J129" s="3"/>
      <c r="K129" s="3"/>
      <c r="L129" s="3"/>
      <c r="M129" s="3"/>
      <c r="N129" s="3">
        <f t="shared" si="65"/>
        <v>0</v>
      </c>
      <c r="O129" s="3">
        <f t="shared" si="52"/>
        <v>20</v>
      </c>
    </row>
    <row r="130" spans="1:15">
      <c r="A130" s="3" t="s">
        <v>100</v>
      </c>
      <c r="B130" s="3">
        <v>500</v>
      </c>
      <c r="C130" s="3">
        <v>67.5</v>
      </c>
      <c r="D130" s="3">
        <v>2</v>
      </c>
      <c r="E130" s="3">
        <v>56.5</v>
      </c>
      <c r="F130" s="3">
        <v>1.5</v>
      </c>
      <c r="G130" s="3">
        <v>0</v>
      </c>
      <c r="H130" s="3">
        <f t="shared" si="2"/>
        <v>0</v>
      </c>
      <c r="I130" s="3"/>
      <c r="J130" s="3"/>
      <c r="K130" s="3"/>
      <c r="L130" s="3"/>
      <c r="M130" s="3"/>
      <c r="N130" s="3">
        <f t="shared" si="65"/>
        <v>0</v>
      </c>
      <c r="O130" s="3">
        <f t="shared" si="52"/>
        <v>0</v>
      </c>
    </row>
    <row r="131" spans="1:15">
      <c r="A131" s="3" t="s">
        <v>101</v>
      </c>
      <c r="B131" s="3">
        <v>500</v>
      </c>
      <c r="C131" s="3">
        <f>C132/2</f>
        <v>65</v>
      </c>
      <c r="D131" s="3">
        <f t="shared" ref="D131:G131" si="66">D132/2</f>
        <v>2</v>
      </c>
      <c r="E131" s="3">
        <f t="shared" si="66"/>
        <v>54.5</v>
      </c>
      <c r="F131" s="3">
        <f t="shared" si="66"/>
        <v>1.5</v>
      </c>
      <c r="G131" s="3">
        <f t="shared" si="66"/>
        <v>0</v>
      </c>
      <c r="H131" s="3">
        <f t="shared" si="2"/>
        <v>0</v>
      </c>
      <c r="I131" s="3"/>
      <c r="J131" s="3"/>
      <c r="K131" s="3"/>
      <c r="L131" s="3"/>
      <c r="M131" s="3"/>
      <c r="N131" s="3">
        <f t="shared" si="65"/>
        <v>0</v>
      </c>
      <c r="O131" s="3">
        <f t="shared" si="52"/>
        <v>0</v>
      </c>
    </row>
    <row r="132" spans="1:15">
      <c r="A132" s="3" t="s">
        <v>121</v>
      </c>
      <c r="B132" s="3">
        <v>1000</v>
      </c>
      <c r="C132" s="3">
        <v>130</v>
      </c>
      <c r="D132" s="3">
        <v>4</v>
      </c>
      <c r="E132" s="3">
        <v>109</v>
      </c>
      <c r="F132" s="3">
        <v>3</v>
      </c>
      <c r="G132" s="3">
        <v>0</v>
      </c>
      <c r="H132" s="3">
        <f t="shared" si="2"/>
        <v>0</v>
      </c>
      <c r="I132" s="3"/>
      <c r="J132" s="3"/>
      <c r="K132" s="3"/>
      <c r="L132" s="3"/>
      <c r="M132" s="3"/>
      <c r="N132" s="3">
        <f t="shared" si="65"/>
        <v>0</v>
      </c>
      <c r="O132" s="3">
        <f t="shared" si="52"/>
        <v>0</v>
      </c>
    </row>
    <row r="133" spans="1:15">
      <c r="A133" s="3" t="s">
        <v>99</v>
      </c>
      <c r="B133" s="3">
        <v>500</v>
      </c>
      <c r="C133" s="3">
        <v>35</v>
      </c>
      <c r="D133" s="3">
        <v>2</v>
      </c>
      <c r="E133" s="3">
        <v>26</v>
      </c>
      <c r="F133" s="3">
        <v>1.5</v>
      </c>
      <c r="G133" s="3">
        <v>12.5</v>
      </c>
      <c r="H133" s="3">
        <f t="shared" si="2"/>
        <v>50</v>
      </c>
      <c r="I133" s="3"/>
      <c r="J133" s="3"/>
      <c r="K133" s="3"/>
      <c r="L133" s="3"/>
      <c r="M133" s="3"/>
      <c r="N133" s="3">
        <f t="shared" si="65"/>
        <v>0</v>
      </c>
      <c r="O133" s="3">
        <f t="shared" si="52"/>
        <v>50</v>
      </c>
    </row>
    <row r="134" spans="1:15">
      <c r="A134" s="3" t="s">
        <v>123</v>
      </c>
      <c r="B134" s="3">
        <v>100</v>
      </c>
      <c r="C134" s="3">
        <f>C137/10</f>
        <v>15.4</v>
      </c>
      <c r="D134" s="3">
        <f t="shared" ref="D134:G134" si="67">D137/10</f>
        <v>0</v>
      </c>
      <c r="E134" s="3">
        <f t="shared" si="67"/>
        <v>15.4</v>
      </c>
      <c r="F134" s="3">
        <f t="shared" si="67"/>
        <v>0</v>
      </c>
      <c r="G134" s="3">
        <f t="shared" si="67"/>
        <v>0</v>
      </c>
      <c r="H134" s="3">
        <f t="shared" si="2"/>
        <v>0</v>
      </c>
      <c r="I134" s="3"/>
      <c r="J134" s="3"/>
      <c r="K134" s="3"/>
      <c r="L134" s="3"/>
      <c r="M134" s="3"/>
      <c r="N134" s="3">
        <f t="shared" si="54"/>
        <v>0</v>
      </c>
      <c r="O134" s="3">
        <f t="shared" si="52"/>
        <v>0</v>
      </c>
    </row>
    <row r="135" spans="1:15">
      <c r="A135" s="3" t="s">
        <v>107</v>
      </c>
      <c r="B135" s="3">
        <v>200</v>
      </c>
      <c r="C135" s="3">
        <f>C137/5</f>
        <v>30.8</v>
      </c>
      <c r="D135" s="3">
        <f t="shared" ref="D135:G135" si="68">D137/5</f>
        <v>0</v>
      </c>
      <c r="E135" s="3">
        <f t="shared" si="68"/>
        <v>30.8</v>
      </c>
      <c r="F135" s="3">
        <f t="shared" si="68"/>
        <v>0</v>
      </c>
      <c r="G135" s="3">
        <f t="shared" si="68"/>
        <v>0</v>
      </c>
      <c r="H135" s="3">
        <f t="shared" si="2"/>
        <v>0</v>
      </c>
      <c r="I135" s="3"/>
      <c r="J135" s="3"/>
      <c r="K135" s="3"/>
      <c r="L135" s="3"/>
      <c r="M135" s="3"/>
      <c r="N135" s="3">
        <f t="shared" ref="N135:N137" si="69">M135*9</f>
        <v>0</v>
      </c>
      <c r="O135" s="3">
        <f t="shared" si="52"/>
        <v>0</v>
      </c>
    </row>
    <row r="136" spans="1:15">
      <c r="A136" s="3" t="s">
        <v>98</v>
      </c>
      <c r="B136" s="3">
        <v>500</v>
      </c>
      <c r="C136" s="3">
        <f>C137/2</f>
        <v>77</v>
      </c>
      <c r="D136" s="3">
        <f t="shared" ref="D136:G136" si="70">D137/2</f>
        <v>0</v>
      </c>
      <c r="E136" s="3">
        <f t="shared" si="70"/>
        <v>77</v>
      </c>
      <c r="F136" s="3">
        <f t="shared" si="70"/>
        <v>0</v>
      </c>
      <c r="G136" s="3">
        <f t="shared" si="70"/>
        <v>0</v>
      </c>
      <c r="H136" s="3">
        <f t="shared" si="2"/>
        <v>0</v>
      </c>
      <c r="I136" s="3"/>
      <c r="J136" s="3"/>
      <c r="K136" s="3"/>
      <c r="L136" s="3"/>
      <c r="M136" s="3"/>
      <c r="N136" s="3">
        <f t="shared" si="69"/>
        <v>0</v>
      </c>
      <c r="O136" s="3">
        <f t="shared" si="52"/>
        <v>0</v>
      </c>
    </row>
    <row r="137" spans="1:15">
      <c r="A137" s="3" t="s">
        <v>122</v>
      </c>
      <c r="B137" s="3">
        <v>1000</v>
      </c>
      <c r="C137" s="3">
        <v>154</v>
      </c>
      <c r="D137" s="3"/>
      <c r="E137" s="3">
        <v>154</v>
      </c>
      <c r="F137" s="3">
        <v>0</v>
      </c>
      <c r="G137" s="3">
        <v>0</v>
      </c>
      <c r="H137" s="3">
        <f t="shared" si="2"/>
        <v>0</v>
      </c>
      <c r="I137" s="3"/>
      <c r="J137" s="3"/>
      <c r="K137" s="3"/>
      <c r="L137" s="3"/>
      <c r="M137" s="3"/>
      <c r="N137" s="3">
        <f t="shared" si="69"/>
        <v>0</v>
      </c>
      <c r="O137" s="3">
        <f t="shared" si="52"/>
        <v>0</v>
      </c>
    </row>
    <row r="138" spans="1:15">
      <c r="H138" s="3">
        <f t="shared" si="2"/>
        <v>0</v>
      </c>
      <c r="J138" s="3"/>
      <c r="N138" s="3">
        <f t="shared" ref="N138:N157" si="71">M138*9</f>
        <v>0</v>
      </c>
      <c r="O138" s="3">
        <f t="shared" si="52"/>
        <v>0</v>
      </c>
    </row>
    <row r="139" spans="1:15">
      <c r="A139" s="3" t="s">
        <v>138</v>
      </c>
      <c r="B139" s="3">
        <v>20</v>
      </c>
      <c r="C139" s="3">
        <v>20</v>
      </c>
      <c r="D139" s="3"/>
      <c r="E139" s="3">
        <v>20</v>
      </c>
      <c r="F139" s="3"/>
      <c r="G139" s="3"/>
      <c r="H139" s="3">
        <f t="shared" ref="H139:H158" si="72">G139*4</f>
        <v>0</v>
      </c>
      <c r="I139" s="3"/>
      <c r="J139" s="3"/>
      <c r="K139" s="3"/>
      <c r="L139" s="3"/>
      <c r="M139" s="3"/>
      <c r="N139" s="3">
        <f t="shared" si="71"/>
        <v>0</v>
      </c>
      <c r="O139" s="3">
        <f t="shared" si="52"/>
        <v>0</v>
      </c>
    </row>
    <row r="140" spans="1:15">
      <c r="A140" s="1" t="s">
        <v>144</v>
      </c>
      <c r="B140" s="1">
        <v>20</v>
      </c>
      <c r="C140" s="1">
        <v>34.200000000000003</v>
      </c>
      <c r="E140" s="1">
        <v>34.200000000000003</v>
      </c>
      <c r="F140" s="3"/>
      <c r="G140" s="3"/>
      <c r="H140" s="3">
        <f t="shared" si="72"/>
        <v>0</v>
      </c>
      <c r="I140" s="3"/>
      <c r="J140" s="3"/>
      <c r="K140" s="3"/>
      <c r="L140" s="3"/>
      <c r="M140" s="3"/>
      <c r="N140" s="3">
        <f t="shared" si="71"/>
        <v>0</v>
      </c>
      <c r="O140" s="3">
        <f t="shared" si="52"/>
        <v>0</v>
      </c>
    </row>
    <row r="141" spans="1:15">
      <c r="A141" s="3" t="s">
        <v>139</v>
      </c>
      <c r="B141" s="3">
        <v>20</v>
      </c>
      <c r="C141" s="3"/>
      <c r="D141" s="3">
        <v>20</v>
      </c>
      <c r="E141" s="3">
        <v>20</v>
      </c>
      <c r="F141" s="3"/>
      <c r="G141" s="3"/>
      <c r="H141" s="3">
        <f t="shared" si="72"/>
        <v>0</v>
      </c>
      <c r="I141" s="3"/>
      <c r="J141" s="3"/>
      <c r="K141" s="3"/>
      <c r="L141" s="3"/>
      <c r="M141" s="3"/>
      <c r="N141" s="3">
        <f t="shared" si="71"/>
        <v>0</v>
      </c>
      <c r="O141" s="3">
        <f t="shared" si="52"/>
        <v>0</v>
      </c>
    </row>
    <row r="142" spans="1:15">
      <c r="A142" s="3" t="s">
        <v>145</v>
      </c>
      <c r="B142" s="3">
        <v>50</v>
      </c>
      <c r="C142" s="3"/>
      <c r="D142" s="3">
        <v>20</v>
      </c>
      <c r="E142" s="3">
        <v>20</v>
      </c>
      <c r="F142" s="3"/>
      <c r="G142" s="3"/>
      <c r="H142" s="3">
        <f t="shared" si="72"/>
        <v>0</v>
      </c>
      <c r="I142" s="3"/>
      <c r="J142" s="3"/>
      <c r="K142" s="3"/>
      <c r="L142" s="3"/>
      <c r="M142" s="3"/>
      <c r="N142" s="3">
        <f t="shared" ref="N142:N154" si="73">M142*9</f>
        <v>0</v>
      </c>
      <c r="O142" s="3">
        <f t="shared" si="52"/>
        <v>0</v>
      </c>
    </row>
    <row r="143" spans="1:15">
      <c r="A143" s="3"/>
      <c r="B143" s="3"/>
      <c r="C143" s="3"/>
      <c r="D143" s="3"/>
      <c r="E143" s="3"/>
      <c r="F143" s="3"/>
      <c r="G143" s="3"/>
      <c r="H143" s="3">
        <f t="shared" si="72"/>
        <v>0</v>
      </c>
      <c r="I143" s="3"/>
      <c r="J143" s="3"/>
      <c r="K143" s="3"/>
      <c r="L143" s="3"/>
      <c r="M143" s="3"/>
      <c r="N143" s="3">
        <f t="shared" si="73"/>
        <v>0</v>
      </c>
      <c r="O143" s="3">
        <f t="shared" si="52"/>
        <v>0</v>
      </c>
    </row>
    <row r="144" spans="1:15">
      <c r="A144" s="3" t="s">
        <v>187</v>
      </c>
      <c r="B144" s="1">
        <v>20</v>
      </c>
      <c r="C144" s="3"/>
      <c r="D144" s="3"/>
      <c r="E144" s="3"/>
      <c r="F144" s="3"/>
      <c r="G144" s="3">
        <v>1</v>
      </c>
      <c r="H144" s="3">
        <f t="shared" si="72"/>
        <v>4</v>
      </c>
      <c r="I144" s="3"/>
      <c r="J144" s="3"/>
      <c r="K144" s="3"/>
      <c r="L144" s="3"/>
      <c r="M144" s="3"/>
      <c r="N144" s="3">
        <f t="shared" si="73"/>
        <v>0</v>
      </c>
      <c r="O144" s="3">
        <f t="shared" si="52"/>
        <v>4</v>
      </c>
    </row>
    <row r="145" spans="1:15">
      <c r="A145" s="3" t="s">
        <v>188</v>
      </c>
      <c r="B145" s="3">
        <v>50</v>
      </c>
      <c r="C145" s="3"/>
      <c r="D145" s="3"/>
      <c r="E145" s="3"/>
      <c r="F145" s="3"/>
      <c r="G145" s="3">
        <v>2.5</v>
      </c>
      <c r="H145" s="3">
        <f t="shared" si="72"/>
        <v>10</v>
      </c>
      <c r="I145" s="3"/>
      <c r="J145" s="3"/>
      <c r="K145" s="3"/>
      <c r="L145" s="3"/>
      <c r="M145" s="3"/>
      <c r="N145" s="3">
        <f t="shared" si="73"/>
        <v>0</v>
      </c>
      <c r="O145" s="3">
        <f t="shared" si="52"/>
        <v>10</v>
      </c>
    </row>
    <row r="146" spans="1:15">
      <c r="A146" s="3" t="s">
        <v>189</v>
      </c>
      <c r="B146" s="3">
        <v>100</v>
      </c>
      <c r="C146" s="3"/>
      <c r="D146" s="3"/>
      <c r="E146" s="3"/>
      <c r="F146" s="3"/>
      <c r="G146" s="3">
        <v>5</v>
      </c>
      <c r="H146" s="3">
        <f t="shared" si="72"/>
        <v>20</v>
      </c>
      <c r="I146" s="3"/>
      <c r="J146" s="3"/>
      <c r="K146" s="3"/>
      <c r="L146" s="3"/>
      <c r="M146" s="3"/>
      <c r="N146" s="3"/>
      <c r="O146" s="3"/>
    </row>
    <row r="147" spans="1:15">
      <c r="A147" s="3" t="s">
        <v>190</v>
      </c>
      <c r="B147" s="3">
        <v>500</v>
      </c>
      <c r="C147" s="3"/>
      <c r="D147" s="3"/>
      <c r="E147" s="3"/>
      <c r="F147" s="3"/>
      <c r="G147" s="3">
        <v>25</v>
      </c>
      <c r="H147" s="3">
        <f t="shared" si="72"/>
        <v>100</v>
      </c>
      <c r="I147" s="3"/>
      <c r="J147" s="3"/>
      <c r="K147" s="3"/>
      <c r="L147" s="3"/>
      <c r="M147" s="3"/>
      <c r="N147" s="3"/>
      <c r="O147" s="3"/>
    </row>
    <row r="148" spans="1:15">
      <c r="A148" s="3" t="s">
        <v>191</v>
      </c>
      <c r="B148" s="3">
        <v>20</v>
      </c>
      <c r="C148" s="3"/>
      <c r="D148" s="3"/>
      <c r="E148" s="3"/>
      <c r="F148" s="3"/>
      <c r="G148" s="3">
        <v>2</v>
      </c>
      <c r="H148" s="3">
        <f t="shared" si="72"/>
        <v>8</v>
      </c>
      <c r="I148" s="3"/>
      <c r="J148" s="3"/>
      <c r="K148" s="3"/>
      <c r="L148" s="3"/>
      <c r="M148" s="3"/>
      <c r="N148" s="3">
        <f t="shared" si="73"/>
        <v>0</v>
      </c>
      <c r="O148" s="3">
        <f t="shared" ref="O148:O158" si="74">H148+J148+N148</f>
        <v>8</v>
      </c>
    </row>
    <row r="149" spans="1:15">
      <c r="A149" s="3" t="s">
        <v>192</v>
      </c>
      <c r="B149" s="3">
        <v>500</v>
      </c>
      <c r="C149" s="3"/>
      <c r="D149" s="3"/>
      <c r="E149" s="3"/>
      <c r="F149" s="3"/>
      <c r="G149" s="3">
        <v>50</v>
      </c>
      <c r="H149" s="3">
        <f t="shared" si="72"/>
        <v>200</v>
      </c>
      <c r="I149" s="3"/>
      <c r="J149" s="3"/>
      <c r="K149" s="3"/>
      <c r="L149" s="3"/>
      <c r="M149" s="3"/>
      <c r="N149" s="3">
        <f t="shared" si="73"/>
        <v>0</v>
      </c>
      <c r="O149" s="3">
        <f t="shared" si="74"/>
        <v>200</v>
      </c>
    </row>
    <row r="150" spans="1:15">
      <c r="A150" s="3" t="s">
        <v>193</v>
      </c>
      <c r="B150" s="3">
        <v>20</v>
      </c>
      <c r="C150" s="3"/>
      <c r="D150" s="3"/>
      <c r="E150" s="3"/>
      <c r="F150" s="3"/>
      <c r="G150" s="3">
        <v>4</v>
      </c>
      <c r="H150" s="3">
        <f t="shared" si="72"/>
        <v>16</v>
      </c>
      <c r="I150" s="3"/>
      <c r="J150" s="3"/>
      <c r="K150" s="3"/>
      <c r="L150" s="3"/>
      <c r="M150" s="3"/>
      <c r="N150" s="3">
        <f t="shared" si="73"/>
        <v>0</v>
      </c>
      <c r="O150" s="3">
        <f t="shared" si="74"/>
        <v>16</v>
      </c>
    </row>
    <row r="151" spans="1:15">
      <c r="A151" s="3" t="s">
        <v>194</v>
      </c>
      <c r="B151" s="3">
        <v>20</v>
      </c>
      <c r="C151" s="3"/>
      <c r="D151" s="3"/>
      <c r="E151" s="3"/>
      <c r="F151" s="3"/>
      <c r="G151" s="3">
        <v>10</v>
      </c>
      <c r="H151" s="3">
        <f t="shared" si="72"/>
        <v>40</v>
      </c>
      <c r="I151" s="3"/>
      <c r="J151" s="3"/>
      <c r="K151" s="3"/>
      <c r="L151" s="3"/>
      <c r="M151" s="3"/>
      <c r="N151" s="3">
        <f t="shared" si="73"/>
        <v>0</v>
      </c>
      <c r="O151" s="3">
        <f t="shared" si="74"/>
        <v>40</v>
      </c>
    </row>
    <row r="152" spans="1:15">
      <c r="A152" s="3" t="s">
        <v>195</v>
      </c>
      <c r="B152" s="3">
        <v>200</v>
      </c>
      <c r="C152" s="3"/>
      <c r="D152" s="3"/>
      <c r="E152" s="3"/>
      <c r="F152" s="3"/>
      <c r="G152" s="3">
        <v>100</v>
      </c>
      <c r="H152" s="3">
        <f t="shared" si="72"/>
        <v>400</v>
      </c>
      <c r="I152" s="3"/>
      <c r="J152" s="3"/>
      <c r="K152" s="3"/>
      <c r="L152" s="3"/>
      <c r="M152" s="3"/>
      <c r="N152" s="3">
        <f t="shared" si="73"/>
        <v>0</v>
      </c>
      <c r="O152" s="3">
        <f t="shared" si="74"/>
        <v>400</v>
      </c>
    </row>
    <row r="153" spans="1:15">
      <c r="A153" s="3" t="s">
        <v>196</v>
      </c>
      <c r="B153" s="3">
        <v>500</v>
      </c>
      <c r="C153" s="3"/>
      <c r="D153" s="3"/>
      <c r="E153" s="3"/>
      <c r="F153" s="3"/>
      <c r="G153" s="3">
        <v>250</v>
      </c>
      <c r="H153" s="3">
        <f t="shared" si="72"/>
        <v>1000</v>
      </c>
      <c r="I153" s="3"/>
      <c r="J153" s="3"/>
      <c r="K153" s="3"/>
      <c r="L153" s="3"/>
      <c r="M153" s="3"/>
      <c r="N153" s="3">
        <f t="shared" si="73"/>
        <v>0</v>
      </c>
      <c r="O153" s="3">
        <f t="shared" si="74"/>
        <v>1000</v>
      </c>
    </row>
    <row r="154" spans="1: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>
        <f t="shared" si="73"/>
        <v>0</v>
      </c>
      <c r="O154" s="3">
        <f t="shared" si="74"/>
        <v>0</v>
      </c>
    </row>
    <row r="155" spans="1:15">
      <c r="A155" s="3" t="s">
        <v>140</v>
      </c>
      <c r="B155" s="3">
        <v>250</v>
      </c>
      <c r="C155" s="3"/>
      <c r="D155" s="3"/>
      <c r="E155" s="3"/>
      <c r="F155" s="3"/>
      <c r="G155" s="3"/>
      <c r="H155" s="3">
        <f t="shared" si="72"/>
        <v>0</v>
      </c>
      <c r="I155" s="3"/>
      <c r="J155" s="3"/>
      <c r="K155" s="3"/>
      <c r="L155" s="3"/>
      <c r="M155" s="3">
        <v>25</v>
      </c>
      <c r="N155" s="3">
        <f t="shared" si="71"/>
        <v>225</v>
      </c>
      <c r="O155" s="3">
        <f t="shared" si="74"/>
        <v>225</v>
      </c>
    </row>
    <row r="156" spans="1:15">
      <c r="A156" s="3" t="s">
        <v>141</v>
      </c>
      <c r="B156" s="3">
        <v>50</v>
      </c>
      <c r="C156" s="3"/>
      <c r="D156" s="3"/>
      <c r="E156" s="3"/>
      <c r="F156" s="3"/>
      <c r="G156" s="3"/>
      <c r="H156" s="3">
        <f t="shared" si="72"/>
        <v>0</v>
      </c>
      <c r="I156" s="3"/>
      <c r="J156" s="3"/>
      <c r="K156" s="3"/>
      <c r="L156" s="3"/>
      <c r="M156" s="3">
        <v>10</v>
      </c>
      <c r="N156" s="3">
        <f t="shared" si="71"/>
        <v>90</v>
      </c>
      <c r="O156" s="3">
        <f t="shared" si="74"/>
        <v>90</v>
      </c>
    </row>
    <row r="157" spans="1:15">
      <c r="A157" s="3" t="s">
        <v>142</v>
      </c>
      <c r="B157" s="3">
        <v>100</v>
      </c>
      <c r="C157" s="3"/>
      <c r="D157" s="3"/>
      <c r="E157" s="3"/>
      <c r="F157" s="3"/>
      <c r="G157" s="3"/>
      <c r="H157" s="3">
        <f t="shared" si="72"/>
        <v>0</v>
      </c>
      <c r="I157" s="3"/>
      <c r="J157" s="3"/>
      <c r="K157" s="3"/>
      <c r="L157" s="3"/>
      <c r="M157" s="3">
        <v>20</v>
      </c>
      <c r="N157" s="3">
        <f t="shared" si="71"/>
        <v>180</v>
      </c>
      <c r="O157" s="3">
        <f t="shared" si="74"/>
        <v>180</v>
      </c>
    </row>
    <row r="158" spans="1:15">
      <c r="A158" s="3" t="s">
        <v>143</v>
      </c>
      <c r="B158" s="3">
        <v>250</v>
      </c>
      <c r="C158" s="3"/>
      <c r="D158" s="3"/>
      <c r="E158" s="3"/>
      <c r="F158" s="3"/>
      <c r="G158" s="3"/>
      <c r="H158" s="3">
        <f t="shared" si="72"/>
        <v>0</v>
      </c>
      <c r="I158" s="3"/>
      <c r="J158" s="3"/>
      <c r="K158" s="3"/>
      <c r="L158" s="3"/>
      <c r="M158" s="3">
        <v>50</v>
      </c>
      <c r="N158" s="3">
        <f t="shared" ref="N158" si="75">M158*9</f>
        <v>450</v>
      </c>
      <c r="O158" s="3">
        <f t="shared" si="74"/>
        <v>450</v>
      </c>
    </row>
    <row r="159" spans="1: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>
      <c r="A160" s="3" t="s">
        <v>197</v>
      </c>
      <c r="B160" s="3">
        <v>500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7.25" thickBo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輸液計算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hihumizzz hihumizzz</dc:creator>
  <cp:lastModifiedBy>hihumizzz hihumizzz</cp:lastModifiedBy>
  <cp:lastPrinted>2023-05-20T00:57:21Z</cp:lastPrinted>
  <dcterms:created xsi:type="dcterms:W3CDTF">2015-06-05T18:19:34Z</dcterms:created>
  <dcterms:modified xsi:type="dcterms:W3CDTF">2023-05-20T01:04:57Z</dcterms:modified>
</cp:coreProperties>
</file>