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1_IN_Volts" r:id="rId3" sheetId="1"/>
  </sheets>
</workbook>
</file>

<file path=xl/sharedStrings.xml><?xml version="1.0" encoding="utf-8"?>
<sst xmlns="http://schemas.openxmlformats.org/spreadsheetml/2006/main" count="109" uniqueCount="85">
  <si>
    <t>Repeatability and Reproducibility Analysis Report</t>
  </si>
  <si>
    <t>Process:</t>
  </si>
  <si>
    <t>ST-E</t>
  </si>
  <si>
    <t>Applicable Product:</t>
  </si>
  <si>
    <t>Enphase</t>
  </si>
  <si>
    <t>Appraiser</t>
  </si>
  <si>
    <t>Name</t>
  </si>
  <si>
    <t>Part Name:</t>
  </si>
  <si>
    <t>unknown</t>
  </si>
  <si>
    <t>Date:</t>
  </si>
  <si>
    <t>04-26-2025</t>
  </si>
  <si>
    <t>A</t>
  </si>
  <si>
    <t>ST-E018</t>
  </si>
  <si>
    <t>Characteristics:</t>
  </si>
  <si>
    <t>L1_IN_Volts</t>
  </si>
  <si>
    <t>Gauge Name:</t>
  </si>
  <si>
    <t>Specification:</t>
  </si>
  <si>
    <t>118.0-122.0</t>
  </si>
  <si>
    <t>Gauge No:</t>
  </si>
  <si>
    <t>Spec unit:</t>
  </si>
  <si>
    <t/>
  </si>
  <si>
    <t>Gauge Type:</t>
  </si>
  <si>
    <t>Average of Range Averages</t>
  </si>
  <si>
    <t>Range of Station Averages</t>
  </si>
  <si>
    <t>Lower Specification Limit</t>
  </si>
  <si>
    <t>Upper Specification Limit</t>
  </si>
  <si>
    <t>Measurement System Analysis</t>
  </si>
  <si>
    <t>% Total variation</t>
  </si>
  <si>
    <t>Repeatability - Equipment Variation (EV)</t>
  </si>
  <si>
    <t>% Equipment Variation (EV)</t>
  </si>
  <si>
    <t>Reproducibility - Appraiser Variation (AV)</t>
  </si>
  <si>
    <t>% Appraiser Variation (AV)</t>
  </si>
  <si>
    <t>Repeatability and Reproducibility (R&amp;R)</t>
  </si>
  <si>
    <t>% Repeatability and Reproducibility (R&amp;R)</t>
  </si>
  <si>
    <t>Part Variation (PV)</t>
  </si>
  <si>
    <t>0.003</t>
  </si>
  <si>
    <t>Total variation (TV)</t>
  </si>
  <si>
    <t>Station</t>
  </si>
  <si>
    <t>Trial</t>
  </si>
  <si>
    <t>482517041883</t>
  </si>
  <si>
    <t>482517041880</t>
  </si>
  <si>
    <t>482517041877</t>
  </si>
  <si>
    <t>482517041882</t>
  </si>
  <si>
    <t>482517041886</t>
  </si>
  <si>
    <t>482517041885</t>
  </si>
  <si>
    <t>482517041878</t>
  </si>
  <si>
    <t>482517041881</t>
  </si>
  <si>
    <t>482517041884</t>
  </si>
  <si>
    <t>482517041879</t>
  </si>
  <si>
    <t>Average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</si>
  <si>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</si>
  <si>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</si>
  <si>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</si>
  <si>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</si>
  <si>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</si>
  <si>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</si>
  <si>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</si>
  <si>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</si>
  <si>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</si>
  <si>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</si>
  <si>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Average (ST-E018)</t>
  </si>
  <si>
    <t>119.489</t>
  </si>
  <si>
    <t>119.491</t>
  </si>
  <si>
    <t>119.486</t>
  </si>
  <si>
    <t>119.484</t>
  </si>
  <si>
    <t>119.493</t>
  </si>
  <si>
    <t>119.492</t>
  </si>
  <si>
    <t>Range (ST-E018)</t>
  </si>
  <si>
    <t>0.029</t>
  </si>
  <si>
    <t>0.031</t>
  </si>
  <si>
    <t>0.027</t>
  </si>
  <si>
    <t>0.020</t>
  </si>
  <si>
    <t>0.019</t>
  </si>
  <si>
    <t>0.037</t>
  </si>
  <si>
    <t>0.026</t>
  </si>
  <si>
    <t>0.028</t>
  </si>
  <si>
    <t>GRR REQUIREMENT</t>
  </si>
  <si>
    <t>GR&amp;R</t>
  </si>
  <si>
    <t>Conclusion</t>
  </si>
  <si>
    <t>&lt;10%</t>
  </si>
  <si>
    <t>Gage is excellent</t>
  </si>
  <si>
    <t>10%~30%</t>
  </si>
  <si>
    <t>Gage is acceptable but need to consider the importance of process, the cost of gage and repair cost to determine if improvement needed.</t>
  </si>
  <si>
    <t>&gt;30%</t>
  </si>
  <si>
    <t>Gage is unacceptable.</t>
  </si>
</sst>
</file>

<file path=xl/styles.xml><?xml version="1.0" encoding="utf-8"?>
<styleSheet xmlns="http://schemas.openxmlformats.org/spreadsheetml/2006/main">
  <numFmts count="1">
    <numFmt numFmtId="165" formatCode="0.000"/>
  </numFmts>
  <fonts count="49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b val="true"/>
    </font>
    <font>
      <name val="Calibri"/>
      <sz val="11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12"/>
      <b val="true"/>
    </font>
    <font>
      <name val="Calibri"/>
      <sz val="11.0"/>
      <color indexed="1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6">
    <fill>
      <patternFill patternType="none"/>
    </fill>
    <fill>
      <patternFill patternType="darkGray"/>
    </fill>
    <fill>
      <patternFill>
        <fgColor indexed="44"/>
      </patternFill>
    </fill>
    <fill>
      <patternFill patternType="solid">
        <fgColor indexed="44"/>
      </patternFill>
    </fill>
    <fill>
      <patternFill>
        <fgColor indexed="13"/>
      </patternFill>
    </fill>
    <fill>
      <patternFill patternType="solid">
        <fgColor indexed="13"/>
      </patternFill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3">
    <xf numFmtId="0" fontId="0" fillId="0" borderId="0" xfId="0"/>
    <xf numFmtId="0" fontId="1" fillId="0" borderId="8" xfId="0" applyBorder="true" applyFont="true"/>
    <xf numFmtId="0" fontId="2" fillId="0" borderId="8" xfId="0" applyBorder="true" applyFont="true">
      <alignment horizontal="center"/>
    </xf>
    <xf numFmtId="0" fontId="1" fillId="3" borderId="8" xfId="0" applyBorder="true" applyFont="true" applyNumberFormat="true" applyFill="true"/>
    <xf numFmtId="0" fontId="3" fillId="0" borderId="8" xfId="0" applyBorder="true" applyFont="true">
      <alignment horizontal="center"/>
    </xf>
    <xf numFmtId="165" fontId="4" fillId="0" borderId="8" xfId="0" applyNumberFormat="true" applyFont="true" applyBorder="true"/>
    <xf numFmtId="10" fontId="5" fillId="0" borderId="8" xfId="0" applyNumberFormat="true" applyFont="true" applyBorder="true"/>
    <xf numFmtId="165" fontId="6" fillId="0" borderId="8" xfId="0" applyNumberFormat="true" applyFont="true" applyBorder="true"/>
    <xf numFmtId="10" fontId="7" fillId="0" borderId="8" xfId="0" applyNumberFormat="true" applyFont="true" applyBorder="true"/>
    <xf numFmtId="165" fontId="8" fillId="0" borderId="8" xfId="0" applyNumberFormat="true" applyFont="true" applyBorder="true"/>
    <xf numFmtId="10" fontId="9" fillId="0" borderId="8" xfId="0" applyNumberFormat="true" applyFont="true" applyBorder="true"/>
    <xf numFmtId="10" fontId="1" fillId="5" borderId="8" xfId="0" applyBorder="true" applyFont="true" applyNumberFormat="true" applyFill="true"/>
    <xf numFmtId="165" fontId="10" fillId="0" borderId="8" xfId="0" applyNumberFormat="true" applyFont="true" applyBorder="true"/>
    <xf numFmtId="0" fontId="1" fillId="0" borderId="8" xfId="0" applyBorder="true" applyFont="true" applyNumberFormat="true"/>
    <xf numFmtId="0" fontId="1" fillId="5" borderId="8" xfId="0" applyBorder="true" applyFont="true" applyNumberFormat="true" applyFill="true"/>
    <xf numFmtId="165" fontId="11" fillId="0" borderId="8" xfId="0" applyNumberFormat="true" applyFont="true" applyBorder="true"/>
    <xf numFmtId="165" fontId="12" fillId="0" borderId="8" xfId="0" applyNumberFormat="true" applyFont="true" applyBorder="true"/>
    <xf numFmtId="165" fontId="13" fillId="0" borderId="8" xfId="0" applyNumberFormat="true" applyFont="true" applyBorder="true"/>
    <xf numFmtId="165" fontId="14" fillId="0" borderId="8" xfId="0" applyNumberFormat="true" applyFont="true" applyBorder="true"/>
    <xf numFmtId="165" fontId="15" fillId="0" borderId="8" xfId="0" applyNumberFormat="true" applyFont="true" applyBorder="true"/>
    <xf numFmtId="165" fontId="16" fillId="0" borderId="8" xfId="0" applyNumberFormat="true" applyFont="true" applyBorder="true"/>
    <xf numFmtId="165" fontId="17" fillId="0" borderId="8" xfId="0" applyNumberFormat="true" applyFont="true" applyBorder="true"/>
    <xf numFmtId="165" fontId="18" fillId="0" borderId="8" xfId="0" applyNumberFormat="true" applyFont="true" applyBorder="true"/>
    <xf numFmtId="165" fontId="19" fillId="0" borderId="8" xfId="0" applyNumberFormat="true" applyFont="true" applyBorder="true"/>
    <xf numFmtId="165" fontId="20" fillId="0" borderId="8" xfId="0" applyNumberFormat="true" applyFont="true" applyBorder="true"/>
    <xf numFmtId="165" fontId="21" fillId="0" borderId="8" xfId="0" applyNumberFormat="true" applyFont="true" applyBorder="true"/>
    <xf numFmtId="165" fontId="22" fillId="0" borderId="8" xfId="0" applyNumberFormat="true" applyFont="true" applyBorder="true"/>
    <xf numFmtId="165" fontId="23" fillId="0" borderId="8" xfId="0" applyNumberFormat="true" applyFont="true" applyBorder="true"/>
    <xf numFmtId="165" fontId="24" fillId="0" borderId="8" xfId="0" applyNumberFormat="true" applyFont="true" applyBorder="true"/>
    <xf numFmtId="165" fontId="25" fillId="0" borderId="8" xfId="0" applyNumberFormat="true" applyFont="true" applyBorder="true"/>
    <xf numFmtId="165" fontId="26" fillId="0" borderId="8" xfId="0" applyNumberFormat="true" applyFont="true" applyBorder="true"/>
    <xf numFmtId="165" fontId="27" fillId="0" borderId="8" xfId="0" applyNumberFormat="true" applyFont="true" applyBorder="true"/>
    <xf numFmtId="165" fontId="28" fillId="0" borderId="8" xfId="0" applyNumberFormat="true" applyFont="true" applyBorder="true"/>
    <xf numFmtId="165" fontId="29" fillId="0" borderId="8" xfId="0" applyNumberFormat="true" applyFont="true" applyBorder="true"/>
    <xf numFmtId="165" fontId="30" fillId="0" borderId="8" xfId="0" applyNumberFormat="true" applyFont="true" applyBorder="true"/>
    <xf numFmtId="165" fontId="31" fillId="0" borderId="8" xfId="0" applyNumberFormat="true" applyFont="true" applyBorder="true"/>
    <xf numFmtId="165" fontId="32" fillId="0" borderId="8" xfId="0" applyNumberFormat="true" applyFont="true" applyBorder="true"/>
    <xf numFmtId="165" fontId="33" fillId="0" borderId="8" xfId="0" applyNumberFormat="true" applyFont="true" applyBorder="true"/>
    <xf numFmtId="165" fontId="34" fillId="0" borderId="8" xfId="0" applyNumberFormat="true" applyFont="true" applyBorder="true"/>
    <xf numFmtId="165" fontId="35" fillId="0" borderId="8" xfId="0" applyNumberFormat="true" applyFont="true" applyBorder="true"/>
    <xf numFmtId="165" fontId="36" fillId="0" borderId="8" xfId="0" applyNumberFormat="true" applyFont="true" applyBorder="true"/>
    <xf numFmtId="165" fontId="37" fillId="0" borderId="8" xfId="0" applyNumberFormat="true" applyFont="true" applyBorder="true"/>
    <xf numFmtId="165" fontId="38" fillId="0" borderId="8" xfId="0" applyNumberFormat="true" applyFont="true" applyBorder="true"/>
    <xf numFmtId="165" fontId="39" fillId="0" borderId="8" xfId="0" applyNumberFormat="true" applyFont="true" applyBorder="true"/>
    <xf numFmtId="165" fontId="40" fillId="0" borderId="8" xfId="0" applyNumberFormat="true" applyFont="true" applyBorder="true"/>
    <xf numFmtId="165" fontId="41" fillId="0" borderId="8" xfId="0" applyNumberFormat="true" applyFont="true" applyBorder="true"/>
    <xf numFmtId="165" fontId="42" fillId="0" borderId="8" xfId="0" applyNumberFormat="true" applyFont="true" applyBorder="true"/>
    <xf numFmtId="0" fontId="43" fillId="0" borderId="8" xfId="0" applyBorder="true" applyFont="true" applyNumberFormat="true">
      <alignment wrapText="true" horizontal="center"/>
    </xf>
    <xf numFmtId="0" fontId="44" fillId="0" borderId="8" xfId="0" applyBorder="true" applyFont="true" applyNumberFormat="true">
      <alignment wrapText="true" horizontal="center"/>
    </xf>
    <xf numFmtId="165" fontId="45" fillId="0" borderId="8" xfId="0" applyNumberFormat="true" applyFont="true" applyBorder="true"/>
    <xf numFmtId="165" fontId="46" fillId="0" borderId="8" xfId="0" applyNumberFormat="true" applyFont="true" applyBorder="true"/>
    <xf numFmtId="165" fontId="47" fillId="0" borderId="8" xfId="0" applyNumberFormat="true" applyFont="true" applyBorder="true"/>
    <xf numFmtId="165" fontId="48" fillId="0" borderId="8" xfId="0" applyNumberFormat="true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2">
        <v>0</v>
      </c>
    </row>
    <row r="2">
      <c r="A2" t="s" s="1">
        <v>1</v>
      </c>
      <c r="B2" t="s" s="3">
        <v>2</v>
      </c>
      <c r="C2" t="s" s="1">
        <v>3</v>
      </c>
      <c r="D2" t="s" s="3">
        <v>4</v>
      </c>
      <c r="E2" t="s" s="1">
        <v>5</v>
      </c>
      <c r="F2" t="s" s="1">
        <v>6</v>
      </c>
    </row>
    <row r="3">
      <c r="A3" t="s" s="1">
        <v>7</v>
      </c>
      <c r="B3" t="s" s="3">
        <v>8</v>
      </c>
      <c r="C3" t="s" s="1">
        <v>9</v>
      </c>
      <c r="D3" t="s" s="3">
        <v>10</v>
      </c>
      <c r="E3" t="s" s="1">
        <v>11</v>
      </c>
      <c r="F3" t="s" s="3">
        <v>12</v>
      </c>
    </row>
    <row r="4">
      <c r="A4" t="s" s="1">
        <v>13</v>
      </c>
      <c r="B4" t="s" s="3">
        <v>14</v>
      </c>
      <c r="C4" t="s" s="1">
        <v>15</v>
      </c>
      <c r="D4" t="s" s="3">
        <v>2</v>
      </c>
      <c r="E4" s="1"/>
      <c r="F4" s="3"/>
    </row>
    <row r="5">
      <c r="A5" t="s" s="1">
        <v>16</v>
      </c>
      <c r="B5" t="s" s="3">
        <v>17</v>
      </c>
      <c r="C5" t="s" s="1">
        <v>18</v>
      </c>
      <c r="D5" t="s" s="3">
        <v>12</v>
      </c>
      <c r="E5" s="1"/>
      <c r="F5" s="3"/>
    </row>
    <row r="6">
      <c r="A6" t="s" s="1">
        <v>19</v>
      </c>
      <c r="B6" t="s" s="3">
        <v>20</v>
      </c>
      <c r="C6" t="s" s="1">
        <v>21</v>
      </c>
      <c r="D6" s="3"/>
      <c r="E6" s="1"/>
      <c r="F6" s="1"/>
    </row>
    <row r="7">
      <c r="A7" s="1"/>
      <c r="B7" s="1"/>
      <c r="C7" s="1"/>
      <c r="D7" s="1"/>
      <c r="E7" s="1"/>
      <c r="F7" s="1"/>
    </row>
    <row r="8"/>
    <row r="9">
      <c r="A9" t="s" s="1">
        <v>22</v>
      </c>
      <c r="B9" s="51" t="n">
        <f>IF(AND(M30=""),"",AVERAGE(M30) / 10*1)</f>
        <v>0.002849999999999966</v>
      </c>
      <c r="C9" t="s" s="1">
        <v>23</v>
      </c>
      <c r="D9" s="52" t="n">
        <f>IF(AND(M29=""),"",(MAX(M29)-MIN(M29)))</f>
        <v>0.0</v>
      </c>
      <c r="E9" t="s" s="1">
        <v>24</v>
      </c>
      <c r="F9" t="n" s="1">
        <v>118.0</v>
      </c>
      <c r="G9" t="s" s="1">
        <v>25</v>
      </c>
      <c r="H9" t="n" s="1">
        <v>122.0</v>
      </c>
    </row>
    <row r="10"/>
    <row r="11">
      <c r="A11" t="s" s="4">
        <v>26</v>
      </c>
      <c r="B11" s="4"/>
      <c r="C11" t="s" s="4">
        <v>27</v>
      </c>
      <c r="D11" s="4"/>
    </row>
    <row r="12">
      <c r="A12" t="s" s="1">
        <v>28</v>
      </c>
      <c r="B12" s="5" t="n">
        <f>IF(B9=""," ",B9*0.5908)</f>
        <v>0.0016837799999999798</v>
      </c>
      <c r="C12" t="s" s="1">
        <v>29</v>
      </c>
      <c r="D12" s="6" t="n">
        <f>IF(B9="","",B12*6/(H9-F9))</f>
        <v>0.0025256699999999695</v>
      </c>
    </row>
    <row r="13">
      <c r="A13" t="s" s="1">
        <v>30</v>
      </c>
      <c r="B13" s="7" t="n">
        <f>IF(D9="","",IF((D9*0.5231)*(D9*0.5231)-(B12*B12/100)&lt;0,0,SQRT((D9*0.5231)*(D9*0.5231)-(B12*B12/100))))</f>
        <v>0.0</v>
      </c>
      <c r="C13" t="s" s="1">
        <v>31</v>
      </c>
      <c r="D13" s="8" t="n">
        <f>IF(B13="","",B13*6/(H9-F9))</f>
        <v>0.0</v>
      </c>
    </row>
    <row r="14">
      <c r="A14" t="s" s="1">
        <v>32</v>
      </c>
      <c r="B14" s="9" t="n">
        <f>IF(B9="","",SQRT(B12*B12+B13*B13))</f>
        <v>0.0016837799999999798</v>
      </c>
      <c r="C14" t="s" s="1">
        <v>33</v>
      </c>
      <c r="D14" s="11" t="n">
        <f>IF(B14="","",B14*6/(H9-F9))</f>
        <v>0.0025256699999999695</v>
      </c>
    </row>
    <row r="15">
      <c r="A15" t="s" s="1">
        <v>34</v>
      </c>
      <c r="B15" t="n" s="49">
        <f>IF(M31="","",M31*0.3146)</f>
        <v>0.002831400000000107</v>
      </c>
    </row>
    <row r="16">
      <c r="A16" t="s" s="1">
        <v>36</v>
      </c>
      <c r="B16" s="12" t="n">
        <f>IF(B14="","",SQRT(B14*B14+B15*B15))</f>
        <v>0.0032942284450839985</v>
      </c>
    </row>
    <row r="17"/>
    <row r="18">
      <c r="A18" t="s" s="1">
        <v>37</v>
      </c>
      <c r="B18" t="s" s="1">
        <v>38</v>
      </c>
      <c r="C18" t="s" s="14">
        <v>39</v>
      </c>
      <c r="D18" t="s" s="14">
        <v>40</v>
      </c>
      <c r="E18" t="s" s="14">
        <v>41</v>
      </c>
      <c r="F18" t="s" s="14">
        <v>42</v>
      </c>
      <c r="G18" t="s" s="14">
        <v>43</v>
      </c>
      <c r="H18" t="s" s="14">
        <v>44</v>
      </c>
      <c r="I18" t="s" s="14">
        <v>45</v>
      </c>
      <c r="J18" t="s" s="14">
        <v>46</v>
      </c>
      <c r="K18" t="s" s="14">
        <v>47</v>
      </c>
      <c r="L18" t="s" s="14">
        <v>48</v>
      </c>
      <c r="M18" t="s" s="1">
        <v>49</v>
      </c>
    </row>
    <row r="19">
      <c r="A19" t="s" s="1">
        <v>12</v>
      </c>
      <c r="B19" t="s" s="1">
        <v>50</v>
      </c>
      <c r="C19" t="n" s="1">
        <v>119.488</v>
      </c>
      <c r="D19" t="n" s="1">
        <v>119.501</v>
      </c>
      <c r="E19" t="n" s="1">
        <v>119.498</v>
      </c>
      <c r="F19" t="n" s="1">
        <v>119.495</v>
      </c>
      <c r="G19" t="n" s="1">
        <v>119.49</v>
      </c>
      <c r="H19" t="n" s="1">
        <v>119.495</v>
      </c>
      <c r="I19" t="n" s="1">
        <v>119.482</v>
      </c>
      <c r="J19" t="n" s="1">
        <v>119.511</v>
      </c>
      <c r="K19" t="n" s="1">
        <v>119.491</v>
      </c>
      <c r="L19" t="n" s="1">
        <v>119.503</v>
      </c>
      <c r="M19" s="15" t="n">
        <f>IF(SUM(C19:L19)&lt;&gt;0,AVERAGE(C19:L19), 0.000)</f>
        <v>119.49539999999999</v>
      </c>
    </row>
    <row r="20">
      <c r="A20" t="s" s="1">
        <v>12</v>
      </c>
      <c r="B20" t="s" s="1">
        <v>51</v>
      </c>
      <c r="C20" t="n" s="1">
        <v>119.503</v>
      </c>
      <c r="D20" t="n" s="1">
        <v>119.498</v>
      </c>
      <c r="E20" t="n" s="1">
        <v>119.485</v>
      </c>
      <c r="F20" t="n" s="1">
        <v>119.496</v>
      </c>
      <c r="G20" t="n" s="1">
        <v>119.494</v>
      </c>
      <c r="H20" t="n" s="1">
        <v>119.49</v>
      </c>
      <c r="I20" t="n" s="1">
        <v>119.496</v>
      </c>
      <c r="J20" t="n" s="1">
        <v>119.487</v>
      </c>
      <c r="K20" t="n" s="1">
        <v>119.489</v>
      </c>
      <c r="L20" t="n" s="1">
        <v>119.49</v>
      </c>
      <c r="M20" s="16" t="n">
        <f>IF(SUM(C20:L20)&lt;&gt;0,AVERAGE(C20:L20), 0.000)</f>
        <v>119.49279999999999</v>
      </c>
    </row>
    <row r="21">
      <c r="A21" t="s" s="1">
        <v>12</v>
      </c>
      <c r="B21" t="s" s="1">
        <v>52</v>
      </c>
      <c r="C21" t="n" s="1">
        <v>119.494</v>
      </c>
      <c r="D21" t="n" s="1">
        <v>119.476</v>
      </c>
      <c r="E21" t="n" s="1">
        <v>119.505</v>
      </c>
      <c r="F21" t="n" s="1">
        <v>119.491</v>
      </c>
      <c r="G21" t="n" s="1">
        <v>119.476</v>
      </c>
      <c r="H21" t="n" s="1">
        <v>119.509</v>
      </c>
      <c r="I21" t="n" s="1">
        <v>119.49</v>
      </c>
      <c r="J21" t="n" s="1">
        <v>119.485</v>
      </c>
      <c r="K21" t="n" s="1">
        <v>119.496</v>
      </c>
      <c r="L21" t="n" s="1">
        <v>119.499</v>
      </c>
      <c r="M21" s="17" t="n">
        <f>IF(SUM(C21:L21)&lt;&gt;0,AVERAGE(C21:L21), 0.000)</f>
        <v>119.49210000000001</v>
      </c>
    </row>
    <row r="22">
      <c r="A22" t="s" s="1">
        <v>12</v>
      </c>
      <c r="B22" t="s" s="1">
        <v>53</v>
      </c>
      <c r="C22" t="n" s="1">
        <v>119.5</v>
      </c>
      <c r="D22" t="n" s="1">
        <v>119.487</v>
      </c>
      <c r="E22" t="n" s="1">
        <v>119.488</v>
      </c>
      <c r="F22" t="n" s="1">
        <v>119.484</v>
      </c>
      <c r="G22" t="n" s="1">
        <v>119.477</v>
      </c>
      <c r="H22" t="n" s="1">
        <v>119.477</v>
      </c>
      <c r="I22" t="n" s="1">
        <v>119.473</v>
      </c>
      <c r="J22" t="n" s="1">
        <v>119.5</v>
      </c>
      <c r="K22" t="n" s="1">
        <v>119.477</v>
      </c>
      <c r="L22" t="n" s="1">
        <v>119.492</v>
      </c>
      <c r="M22" s="18" t="n">
        <f>IF(SUM(C22:L22)&lt;&gt;0,AVERAGE(C22:L22), 0.000)</f>
        <v>119.4855</v>
      </c>
    </row>
    <row r="23">
      <c r="A23" t="s" s="1">
        <v>12</v>
      </c>
      <c r="B23" t="s" s="1">
        <v>54</v>
      </c>
      <c r="C23" t="n" s="1">
        <v>119.49</v>
      </c>
      <c r="D23" t="n" s="1">
        <v>119.498</v>
      </c>
      <c r="E23" t="n" s="1">
        <v>119.483</v>
      </c>
      <c r="F23" t="n" s="1">
        <v>119.488</v>
      </c>
      <c r="G23" t="n" s="1">
        <v>119.489</v>
      </c>
      <c r="H23" t="n" s="1">
        <v>119.49</v>
      </c>
      <c r="I23" t="n" s="1">
        <v>119.474</v>
      </c>
      <c r="J23" t="n" s="1">
        <v>119.48</v>
      </c>
      <c r="K23" t="n" s="1">
        <v>119.485</v>
      </c>
      <c r="L23" t="n" s="1">
        <v>119.511</v>
      </c>
      <c r="M23" s="19" t="n">
        <f>IF(SUM(C23:L23)&lt;&gt;0,AVERAGE(C23:L23), 0.000)</f>
        <v>119.4888</v>
      </c>
    </row>
    <row r="24">
      <c r="A24" t="s" s="1">
        <v>12</v>
      </c>
      <c r="B24" t="s" s="1">
        <v>55</v>
      </c>
      <c r="C24" t="n" s="1">
        <v>119.481</v>
      </c>
      <c r="D24" t="n" s="1">
        <v>119.482</v>
      </c>
      <c r="E24" t="n" s="1">
        <v>119.478</v>
      </c>
      <c r="F24" t="n" s="1">
        <v>119.494</v>
      </c>
      <c r="G24" t="n" s="1">
        <v>119.495</v>
      </c>
      <c r="H24" t="n" s="1">
        <v>119.495</v>
      </c>
      <c r="I24" t="n" s="1">
        <v>119.488</v>
      </c>
      <c r="J24" t="n" s="1">
        <v>119.482</v>
      </c>
      <c r="K24" t="n" s="1">
        <v>119.498</v>
      </c>
      <c r="L24" t="n" s="1">
        <v>119.488</v>
      </c>
      <c r="M24" s="20" t="n">
        <f>IF(SUM(C24:L24)&lt;&gt;0,AVERAGE(C24:L24), 0.000)</f>
        <v>119.4881</v>
      </c>
    </row>
    <row r="25">
      <c r="A25" t="s" s="1">
        <v>12</v>
      </c>
      <c r="B25" t="s" s="1">
        <v>56</v>
      </c>
      <c r="C25" t="n" s="1">
        <v>119.486</v>
      </c>
      <c r="D25" t="n" s="1">
        <v>119.507</v>
      </c>
      <c r="E25" t="n" s="1">
        <v>119.498</v>
      </c>
      <c r="F25" t="n" s="1">
        <v>119.484</v>
      </c>
      <c r="G25" t="n" s="1">
        <v>119.487</v>
      </c>
      <c r="H25" t="n" s="1">
        <v>119.483</v>
      </c>
      <c r="I25" t="n" s="1">
        <v>119.494</v>
      </c>
      <c r="J25" t="n" s="1">
        <v>119.501</v>
      </c>
      <c r="K25" t="n" s="1">
        <v>119.501</v>
      </c>
      <c r="L25" t="n" s="1">
        <v>119.475</v>
      </c>
      <c r="M25" s="21" t="n">
        <f>IF(SUM(C25:L25)&lt;&gt;0,AVERAGE(C25:L25), 0.000)</f>
        <v>119.49159999999999</v>
      </c>
    </row>
    <row r="26">
      <c r="A26" t="s" s="1">
        <v>12</v>
      </c>
      <c r="B26" t="s" s="1">
        <v>57</v>
      </c>
      <c r="C26" t="n" s="1">
        <v>119.496</v>
      </c>
      <c r="D26" t="n" s="1">
        <v>119.484</v>
      </c>
      <c r="E26" t="n" s="1">
        <v>119.483</v>
      </c>
      <c r="F26" t="n" s="1">
        <v>119.476</v>
      </c>
      <c r="G26" t="n" s="1">
        <v>119.476</v>
      </c>
      <c r="H26" t="n" s="1">
        <v>119.472</v>
      </c>
      <c r="I26" t="n" s="1">
        <v>119.481</v>
      </c>
      <c r="J26" t="n" s="1">
        <v>119.504</v>
      </c>
      <c r="K26" t="n" s="1">
        <v>119.478</v>
      </c>
      <c r="L26" t="n" s="1">
        <v>119.49</v>
      </c>
      <c r="M26" s="22" t="n">
        <f>IF(SUM(C26:L26)&lt;&gt;0,AVERAGE(C26:L26), 0.000)</f>
        <v>119.484</v>
      </c>
    </row>
    <row r="27">
      <c r="A27" t="s" s="1">
        <v>12</v>
      </c>
      <c r="B27" t="s" s="1">
        <v>58</v>
      </c>
      <c r="C27" t="n" s="1">
        <v>119.474</v>
      </c>
      <c r="D27" t="n" s="1">
        <v>119.486</v>
      </c>
      <c r="E27" t="n" s="1">
        <v>119.483</v>
      </c>
      <c r="F27" t="n" s="1">
        <v>119.496</v>
      </c>
      <c r="G27" t="n" s="1">
        <v>119.494</v>
      </c>
      <c r="H27" t="n" s="1">
        <v>119.49</v>
      </c>
      <c r="I27" t="n" s="1">
        <v>119.493</v>
      </c>
      <c r="J27" t="n" s="1">
        <v>119.483</v>
      </c>
      <c r="K27" t="n" s="1">
        <v>119.498</v>
      </c>
      <c r="L27" t="n" s="1">
        <v>119.497</v>
      </c>
      <c r="M27" s="23" t="n">
        <f>IF(SUM(C27:L27)&lt;&gt;0,AVERAGE(C27:L27), 0.000)</f>
        <v>119.4894</v>
      </c>
    </row>
    <row r="28">
      <c r="A28" t="s" s="1">
        <v>12</v>
      </c>
      <c r="B28" t="s" s="1">
        <v>59</v>
      </c>
      <c r="C28" t="n" s="1">
        <v>119.474</v>
      </c>
      <c r="D28" t="n" s="1">
        <v>119.495</v>
      </c>
      <c r="E28" t="n" s="1">
        <v>119.493</v>
      </c>
      <c r="F28" t="n" s="1">
        <v>119.483</v>
      </c>
      <c r="G28" t="n" s="1">
        <v>119.482</v>
      </c>
      <c r="H28" t="n" s="1">
        <v>119.491</v>
      </c>
      <c r="I28" t="n" s="1">
        <v>119.47</v>
      </c>
      <c r="J28" t="n" s="1">
        <v>119.496</v>
      </c>
      <c r="K28" t="n" s="1">
        <v>119.473</v>
      </c>
      <c r="L28" t="n" s="1">
        <v>119.474</v>
      </c>
      <c r="M28" s="24" t="n">
        <f>IF(SUM(C28:L28)&lt;&gt;0,AVERAGE(C28:L28), 0.000)</f>
        <v>119.4831</v>
      </c>
    </row>
    <row r="29">
      <c r="A29" t="s" s="1">
        <v>60</v>
      </c>
      <c r="B29" s="1"/>
      <c r="C29" s="25" t="n">
        <f>IF(SUM(C19:C28)&lt;&gt;0,AVERAGE(C19:C28),"")</f>
        <v>119.48859999999999</v>
      </c>
      <c r="D29" s="26" t="n">
        <f>IF(SUM(D19:D28)&lt;&gt;0,AVERAGE(D19:D28),"")</f>
        <v>119.49140000000003</v>
      </c>
      <c r="E29" s="27" t="n">
        <f>IF(SUM(E19:E28)&lt;&gt;0,AVERAGE(E19:E28),"")</f>
        <v>119.4894</v>
      </c>
      <c r="F29" s="28" t="n">
        <f>IF(SUM(F19:F28)&lt;&gt;0,AVERAGE(F19:F28),"")</f>
        <v>119.4887</v>
      </c>
      <c r="G29" s="29" t="n">
        <f>IF(SUM(G19:G28)&lt;&gt;0,AVERAGE(G19:G28),"")</f>
        <v>119.48599999999999</v>
      </c>
      <c r="H29" s="30" t="n">
        <f>IF(SUM(H19:H28)&lt;&gt;0,AVERAGE(H19:H28),"")</f>
        <v>119.48920000000001</v>
      </c>
      <c r="I29" s="31" t="n">
        <f>IF(SUM(I19:I28)&lt;&gt;0,AVERAGE(I19:I28),"")</f>
        <v>119.48410000000001</v>
      </c>
      <c r="J29" s="32" t="n">
        <f>IF(SUM(J19:J28)&lt;&gt;0,AVERAGE(J19:J28),"")</f>
        <v>119.4929</v>
      </c>
      <c r="K29" s="33" t="n">
        <f>IF(SUM(K19:K28)&lt;&gt;0,AVERAGE(K19:K28),"")</f>
        <v>119.48859999999999</v>
      </c>
      <c r="L29" s="34" t="n">
        <f>IF(SUM(L19:L28)&lt;&gt;0,AVERAGE(L19:L28),"")</f>
        <v>119.49189999999999</v>
      </c>
      <c r="M29" s="35" t="n">
        <f>IF(SUM(C29:L29)&lt;&gt;0,AVERAGE(C29:L29), 0.000)</f>
        <v>119.48907999999999</v>
      </c>
    </row>
    <row r="30">
      <c r="A30" t="s" s="1">
        <v>67</v>
      </c>
      <c r="B30" s="1"/>
      <c r="C30" s="36" t="n">
        <f>IF(C29="","",MAX(C19:C28)-MIN(C19:C28))</f>
        <v>0.028999999999996362</v>
      </c>
      <c r="D30" s="37" t="n">
        <f>IF(D29="","",MAX(D19:D28)-MIN(D19:D28))</f>
        <v>0.03100000000000591</v>
      </c>
      <c r="E30" s="38" t="n">
        <f>IF(E29="","",MAX(E19:E28)-MIN(E19:E28))</f>
        <v>0.027000000000001023</v>
      </c>
      <c r="F30" s="39" t="n">
        <f>IF(F29="","",MAX(F19:F28)-MIN(F19:F28))</f>
        <v>0.01999999999999602</v>
      </c>
      <c r="G30" s="40" t="n">
        <f>IF(G29="","",MAX(G19:G28)-MIN(G19:G28))</f>
        <v>0.019000000000005457</v>
      </c>
      <c r="H30" s="41" t="n">
        <f>IF(H29="","",MAX(H19:H28)-MIN(H19:H28))</f>
        <v>0.03700000000000614</v>
      </c>
      <c r="I30" s="42" t="n">
        <f>IF(I29="","",MAX(I19:I28)-MIN(I19:I28))</f>
        <v>0.02599999999999625</v>
      </c>
      <c r="J30" s="43" t="n">
        <f>IF(J29="","",MAX(J19:J28)-MIN(J19:J28))</f>
        <v>0.0309999999999917</v>
      </c>
      <c r="K30" s="44" t="n">
        <f>IF(K29="","",MAX(K19:K28)-MIN(K19:K28))</f>
        <v>0.028000000000005798</v>
      </c>
      <c r="L30" s="45" t="n">
        <f>IF(L29="","",MAX(L19:L28)-MIN(L19:L28))</f>
        <v>0.03699999999999193</v>
      </c>
      <c r="M30" s="46" t="n">
        <f>IF(SUM(C30:L30)&lt;&gt;0,AVERAGE(C30:L30), 0.000)</f>
        <v>0.028499999999999658</v>
      </c>
    </row>
    <row r="31">
      <c r="A31" t="s" s="1">
        <v>49</v>
      </c>
      <c r="B31" s="1"/>
      <c r="C31" t="n" s="1">
        <v>119.489</v>
      </c>
      <c r="D31" t="n" s="1">
        <v>119.491</v>
      </c>
      <c r="E31" t="n" s="1">
        <v>119.489</v>
      </c>
      <c r="F31" t="n" s="1">
        <v>119.489</v>
      </c>
      <c r="G31" t="n" s="1">
        <v>119.486</v>
      </c>
      <c r="H31" t="n" s="1">
        <v>119.489</v>
      </c>
      <c r="I31" t="n" s="1">
        <v>119.484</v>
      </c>
      <c r="J31" t="n" s="1">
        <v>119.493</v>
      </c>
      <c r="K31" t="n" s="1">
        <v>119.489</v>
      </c>
      <c r="L31" t="n" s="1">
        <v>119.492</v>
      </c>
      <c r="M31" t="n" s="50">
        <f>IF(C31="","",MAX(C31:L31)-MIN(C31:L31))</f>
        <v>0.009000000000000341</v>
      </c>
    </row>
    <row r="32"/>
    <row r="33">
      <c r="A33" t="s" s="47">
        <v>76</v>
      </c>
      <c r="B33" t="s" s="47">
        <v>77</v>
      </c>
      <c r="C33" t="s" s="47">
        <v>78</v>
      </c>
    </row>
    <row r="34">
      <c r="A34" t="s" s="48">
        <v>20</v>
      </c>
      <c r="B34" t="s" s="48">
        <v>79</v>
      </c>
      <c r="C34" t="s" s="48">
        <v>80</v>
      </c>
    </row>
    <row r="35">
      <c r="A35" t="s" s="48">
        <v>20</v>
      </c>
      <c r="B35" t="s" s="48">
        <v>81</v>
      </c>
      <c r="C35" t="s" s="48">
        <v>82</v>
      </c>
    </row>
    <row r="36">
      <c r="A36" t="s" s="48">
        <v>20</v>
      </c>
      <c r="B36" t="s" s="48">
        <v>83</v>
      </c>
      <c r="C36" t="s" s="48">
        <v>84</v>
      </c>
    </row>
  </sheetData>
  <mergeCells>
    <mergeCell ref="A1:M1"/>
    <mergeCell ref="A10:B10"/>
    <mergeCell ref="C10:D10"/>
    <mergeCell ref="A33:A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2025-04-26T16:10:44Z</dcterms:created>
  <dc:creator>Apache POI</dc:creator>
</coreProperties>
</file>