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F:\Simone Baratella\Desktop\"/>
    </mc:Choice>
  </mc:AlternateContent>
  <xr:revisionPtr revIDLastSave="0" documentId="13_ncr:1_{47CCAABB-7B27-459E-A1A5-584E0D0E4B45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ummary" sheetId="8" r:id="rId1"/>
    <sheet name="N2" sheetId="2" r:id="rId2"/>
    <sheet name="N3" sheetId="3" r:id="rId3"/>
    <sheet name="N4" sheetId="1" r:id="rId4"/>
    <sheet name="N5" sheetId="4" r:id="rId5"/>
    <sheet name="N6" sheetId="5" r:id="rId6"/>
    <sheet name="N7" sheetId="6" r:id="rId7"/>
    <sheet name="Combined NSIZE" sheetId="9" r:id="rId8"/>
    <sheet name="Classification N4" sheetId="10" r:id="rId9"/>
    <sheet name="Classification C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8" l="1"/>
  <c r="P6" i="8"/>
  <c r="AC4" i="8"/>
  <c r="AC5" i="8"/>
  <c r="L5" i="11"/>
  <c r="M8" i="11"/>
  <c r="L8" i="11"/>
  <c r="M5" i="11"/>
  <c r="I3" i="11"/>
  <c r="J52" i="11"/>
  <c r="I52" i="11"/>
  <c r="J51" i="11"/>
  <c r="I51" i="11"/>
  <c r="J50" i="11"/>
  <c r="I50" i="11"/>
  <c r="J49" i="11"/>
  <c r="I49" i="11"/>
  <c r="J48" i="11"/>
  <c r="I48" i="11"/>
  <c r="J47" i="11"/>
  <c r="I47" i="11"/>
  <c r="J46" i="11"/>
  <c r="I46" i="11"/>
  <c r="J45" i="11"/>
  <c r="I45" i="11"/>
  <c r="J44" i="11"/>
  <c r="I44" i="11"/>
  <c r="J43" i="11"/>
  <c r="I43" i="11"/>
  <c r="J42" i="11"/>
  <c r="I42" i="11"/>
  <c r="J41" i="11"/>
  <c r="I41" i="11"/>
  <c r="J40" i="11"/>
  <c r="I40" i="11"/>
  <c r="J39" i="11"/>
  <c r="I39" i="11"/>
  <c r="J38" i="11"/>
  <c r="I38" i="11"/>
  <c r="J37" i="11"/>
  <c r="I37" i="11"/>
  <c r="J36" i="11"/>
  <c r="I36" i="11"/>
  <c r="J35" i="11"/>
  <c r="I35" i="11"/>
  <c r="J34" i="11"/>
  <c r="I34" i="11"/>
  <c r="J33" i="11"/>
  <c r="I33" i="11"/>
  <c r="J32" i="11"/>
  <c r="I32" i="11"/>
  <c r="J31" i="11"/>
  <c r="I31" i="11"/>
  <c r="J30" i="11"/>
  <c r="I30" i="11"/>
  <c r="J29" i="11"/>
  <c r="I29" i="11"/>
  <c r="J28" i="11"/>
  <c r="I28" i="11"/>
  <c r="J27" i="11"/>
  <c r="I27" i="11"/>
  <c r="J26" i="11"/>
  <c r="I26" i="11"/>
  <c r="J25" i="11"/>
  <c r="I25" i="11"/>
  <c r="J24" i="11"/>
  <c r="I24" i="11"/>
  <c r="J23" i="11"/>
  <c r="I23" i="11"/>
  <c r="J22" i="11"/>
  <c r="I22" i="11"/>
  <c r="J21" i="11"/>
  <c r="I21" i="11"/>
  <c r="J20" i="11"/>
  <c r="I20" i="11"/>
  <c r="J19" i="11"/>
  <c r="I19" i="11"/>
  <c r="J18" i="11"/>
  <c r="I18" i="11"/>
  <c r="J17" i="11"/>
  <c r="I17" i="11"/>
  <c r="J16" i="11"/>
  <c r="I16" i="11"/>
  <c r="J15" i="11"/>
  <c r="I15" i="11"/>
  <c r="J14" i="11"/>
  <c r="I14" i="11"/>
  <c r="J13" i="11"/>
  <c r="I13" i="11"/>
  <c r="J12" i="11"/>
  <c r="I12" i="11"/>
  <c r="J11" i="11"/>
  <c r="I11" i="11"/>
  <c r="J10" i="11"/>
  <c r="I10" i="11"/>
  <c r="J9" i="11"/>
  <c r="I9" i="11"/>
  <c r="J8" i="11"/>
  <c r="I8" i="11"/>
  <c r="J7" i="11"/>
  <c r="I7" i="11"/>
  <c r="J6" i="11"/>
  <c r="I6" i="11"/>
  <c r="J5" i="11"/>
  <c r="I5" i="11"/>
  <c r="J4" i="11"/>
  <c r="I4" i="11"/>
  <c r="J3" i="1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3" i="10"/>
  <c r="O4" i="8"/>
  <c r="T10" i="8"/>
  <c r="S10" i="8"/>
  <c r="R10" i="8"/>
  <c r="Q10" i="8"/>
  <c r="P10" i="8"/>
  <c r="O10" i="8"/>
  <c r="O9" i="8"/>
  <c r="J12" i="9"/>
  <c r="L12" i="9" s="1"/>
  <c r="I12" i="9"/>
  <c r="K12" i="9" s="1"/>
  <c r="H12" i="9"/>
  <c r="J11" i="9"/>
  <c r="I11" i="9"/>
  <c r="H11" i="9"/>
  <c r="L11" i="9" s="1"/>
  <c r="J10" i="9"/>
  <c r="I10" i="9"/>
  <c r="H10" i="9"/>
  <c r="L10" i="9" s="1"/>
  <c r="L9" i="9"/>
  <c r="K9" i="9"/>
  <c r="M9" i="9" s="1"/>
  <c r="J9" i="9"/>
  <c r="I9" i="9"/>
  <c r="H9" i="9"/>
  <c r="J8" i="9"/>
  <c r="L8" i="9" s="1"/>
  <c r="I8" i="9"/>
  <c r="K8" i="9" s="1"/>
  <c r="M8" i="9" s="1"/>
  <c r="H8" i="9"/>
  <c r="J7" i="9"/>
  <c r="I7" i="9"/>
  <c r="H7" i="9"/>
  <c r="L7" i="9" s="1"/>
  <c r="J6" i="9"/>
  <c r="I6" i="9"/>
  <c r="H6" i="9"/>
  <c r="L6" i="9" s="1"/>
  <c r="L5" i="9"/>
  <c r="K5" i="9"/>
  <c r="M5" i="9" s="1"/>
  <c r="J5" i="9"/>
  <c r="I5" i="9"/>
  <c r="H5" i="9"/>
  <c r="J4" i="9"/>
  <c r="L4" i="9" s="1"/>
  <c r="I4" i="9"/>
  <c r="K4" i="9" s="1"/>
  <c r="H4" i="9"/>
  <c r="N3" i="9"/>
  <c r="J3" i="9"/>
  <c r="H3" i="9"/>
  <c r="I3" i="9" s="1"/>
  <c r="Q5" i="8"/>
  <c r="Q4" i="8"/>
  <c r="S5" i="8"/>
  <c r="Q6" i="8"/>
  <c r="S6" i="8"/>
  <c r="Q7" i="8"/>
  <c r="S7" i="8"/>
  <c r="Q8" i="8"/>
  <c r="S8" i="8"/>
  <c r="Q9" i="8"/>
  <c r="S9" i="8"/>
  <c r="T8" i="8"/>
  <c r="R4" i="8"/>
  <c r="R6" i="8"/>
  <c r="T4" i="8"/>
  <c r="R5" i="8"/>
  <c r="T5" i="8"/>
  <c r="T6" i="8"/>
  <c r="R7" i="8"/>
  <c r="T7" i="8"/>
  <c r="R8" i="8"/>
  <c r="R9" i="8"/>
  <c r="T9" i="8"/>
  <c r="P9" i="8"/>
  <c r="P8" i="8"/>
  <c r="P7" i="8"/>
  <c r="P5" i="8"/>
  <c r="P4" i="8"/>
  <c r="O8" i="8"/>
  <c r="O7" i="8"/>
  <c r="O6" i="8"/>
  <c r="O5" i="8"/>
  <c r="L12" i="6"/>
  <c r="J12" i="6"/>
  <c r="I12" i="6"/>
  <c r="H12" i="6"/>
  <c r="K12" i="6" s="1"/>
  <c r="M12" i="6" s="1"/>
  <c r="K11" i="6"/>
  <c r="M11" i="6" s="1"/>
  <c r="J11" i="6"/>
  <c r="L11" i="6" s="1"/>
  <c r="I11" i="6"/>
  <c r="H11" i="6"/>
  <c r="J10" i="6"/>
  <c r="I10" i="6"/>
  <c r="H10" i="6"/>
  <c r="L10" i="6" s="1"/>
  <c r="J9" i="6"/>
  <c r="I9" i="6"/>
  <c r="H9" i="6"/>
  <c r="K9" i="6" s="1"/>
  <c r="L8" i="6"/>
  <c r="J8" i="6"/>
  <c r="I8" i="6"/>
  <c r="H8" i="6"/>
  <c r="K8" i="6" s="1"/>
  <c r="M8" i="6" s="1"/>
  <c r="K7" i="6"/>
  <c r="J7" i="6"/>
  <c r="L7" i="6" s="1"/>
  <c r="I7" i="6"/>
  <c r="H7" i="6"/>
  <c r="J6" i="6"/>
  <c r="I6" i="6"/>
  <c r="H6" i="6"/>
  <c r="L6" i="6" s="1"/>
  <c r="J5" i="6"/>
  <c r="I5" i="6"/>
  <c r="H5" i="6"/>
  <c r="L5" i="6" s="1"/>
  <c r="L4" i="6"/>
  <c r="J4" i="6"/>
  <c r="I4" i="6"/>
  <c r="H4" i="6"/>
  <c r="K4" i="6" s="1"/>
  <c r="M4" i="6" s="1"/>
  <c r="N3" i="6"/>
  <c r="L3" i="6"/>
  <c r="J3" i="6"/>
  <c r="H3" i="6"/>
  <c r="I3" i="6" s="1"/>
  <c r="K3" i="6" s="1"/>
  <c r="M3" i="6" s="1"/>
  <c r="J12" i="5"/>
  <c r="I12" i="5"/>
  <c r="H12" i="5"/>
  <c r="L12" i="5" s="1"/>
  <c r="L11" i="5"/>
  <c r="K11" i="5"/>
  <c r="M11" i="5" s="1"/>
  <c r="J11" i="5"/>
  <c r="I11" i="5"/>
  <c r="H11" i="5"/>
  <c r="L10" i="5"/>
  <c r="J10" i="5"/>
  <c r="I10" i="5"/>
  <c r="H10" i="5"/>
  <c r="K10" i="5" s="1"/>
  <c r="M10" i="5" s="1"/>
  <c r="J9" i="5"/>
  <c r="I9" i="5"/>
  <c r="H9" i="5"/>
  <c r="L9" i="5" s="1"/>
  <c r="J8" i="5"/>
  <c r="I8" i="5"/>
  <c r="H8" i="5"/>
  <c r="L8" i="5" s="1"/>
  <c r="L7" i="5"/>
  <c r="K7" i="5"/>
  <c r="M7" i="5" s="1"/>
  <c r="J7" i="5"/>
  <c r="I7" i="5"/>
  <c r="H7" i="5"/>
  <c r="L6" i="5"/>
  <c r="J6" i="5"/>
  <c r="I6" i="5"/>
  <c r="H6" i="5"/>
  <c r="K6" i="5" s="1"/>
  <c r="M6" i="5" s="1"/>
  <c r="K5" i="5"/>
  <c r="J5" i="5"/>
  <c r="I5" i="5"/>
  <c r="H5" i="5"/>
  <c r="L5" i="5" s="1"/>
  <c r="M5" i="5" s="1"/>
  <c r="J4" i="5"/>
  <c r="I4" i="5"/>
  <c r="H4" i="5"/>
  <c r="L4" i="5" s="1"/>
  <c r="N3" i="5"/>
  <c r="L3" i="5"/>
  <c r="J3" i="5"/>
  <c r="H3" i="5"/>
  <c r="J12" i="4"/>
  <c r="I12" i="4"/>
  <c r="K12" i="4" s="1"/>
  <c r="M12" i="4" s="1"/>
  <c r="H12" i="4"/>
  <c r="L12" i="4" s="1"/>
  <c r="L11" i="4"/>
  <c r="K11" i="4"/>
  <c r="M11" i="4" s="1"/>
  <c r="J11" i="4"/>
  <c r="I11" i="4"/>
  <c r="H11" i="4"/>
  <c r="J10" i="4"/>
  <c r="I10" i="4"/>
  <c r="H10" i="4"/>
  <c r="L10" i="4" s="1"/>
  <c r="J9" i="4"/>
  <c r="I9" i="4"/>
  <c r="H9" i="4"/>
  <c r="L9" i="4" s="1"/>
  <c r="J8" i="4"/>
  <c r="I8" i="4"/>
  <c r="K8" i="4" s="1"/>
  <c r="H8" i="4"/>
  <c r="L8" i="4" s="1"/>
  <c r="L7" i="4"/>
  <c r="K7" i="4"/>
  <c r="M7" i="4" s="1"/>
  <c r="J7" i="4"/>
  <c r="I7" i="4"/>
  <c r="H7" i="4"/>
  <c r="J6" i="4"/>
  <c r="I6" i="4"/>
  <c r="K6" i="4" s="1"/>
  <c r="H6" i="4"/>
  <c r="L6" i="4" s="1"/>
  <c r="K5" i="4"/>
  <c r="M5" i="4" s="1"/>
  <c r="J5" i="4"/>
  <c r="I5" i="4"/>
  <c r="H5" i="4"/>
  <c r="L5" i="4" s="1"/>
  <c r="J4" i="4"/>
  <c r="I4" i="4"/>
  <c r="K4" i="4" s="1"/>
  <c r="H4" i="4"/>
  <c r="L4" i="4" s="1"/>
  <c r="N3" i="4"/>
  <c r="L3" i="4"/>
  <c r="J3" i="4"/>
  <c r="H3" i="4"/>
  <c r="L12" i="1"/>
  <c r="J12" i="1"/>
  <c r="I12" i="1"/>
  <c r="H12" i="1"/>
  <c r="K12" i="1" s="1"/>
  <c r="M12" i="1" s="1"/>
  <c r="K11" i="1"/>
  <c r="J11" i="1"/>
  <c r="L11" i="1" s="1"/>
  <c r="I11" i="1"/>
  <c r="H11" i="1"/>
  <c r="J10" i="1"/>
  <c r="I10" i="1"/>
  <c r="H10" i="1"/>
  <c r="L10" i="1" s="1"/>
  <c r="J9" i="1"/>
  <c r="I9" i="1"/>
  <c r="H9" i="1"/>
  <c r="K9" i="1" s="1"/>
  <c r="L8" i="1"/>
  <c r="J8" i="1"/>
  <c r="I8" i="1"/>
  <c r="H8" i="1"/>
  <c r="K8" i="1" s="1"/>
  <c r="M8" i="1" s="1"/>
  <c r="K7" i="1"/>
  <c r="J7" i="1"/>
  <c r="L7" i="1" s="1"/>
  <c r="I7" i="1"/>
  <c r="H7" i="1"/>
  <c r="J6" i="1"/>
  <c r="I6" i="1"/>
  <c r="H6" i="1"/>
  <c r="L6" i="1" s="1"/>
  <c r="J5" i="1"/>
  <c r="I5" i="1"/>
  <c r="H5" i="1"/>
  <c r="K5" i="1" s="1"/>
  <c r="L4" i="1"/>
  <c r="J4" i="1"/>
  <c r="I4" i="1"/>
  <c r="H4" i="1"/>
  <c r="K4" i="1" s="1"/>
  <c r="M4" i="1" s="1"/>
  <c r="N3" i="1"/>
  <c r="L3" i="1"/>
  <c r="J3" i="1"/>
  <c r="H3" i="1"/>
  <c r="I3" i="1" s="1"/>
  <c r="K3" i="1" s="1"/>
  <c r="M3" i="1" s="1"/>
  <c r="J12" i="3"/>
  <c r="I12" i="3"/>
  <c r="H12" i="3"/>
  <c r="L12" i="3" s="1"/>
  <c r="L11" i="3"/>
  <c r="J11" i="3"/>
  <c r="I11" i="3"/>
  <c r="H11" i="3"/>
  <c r="K11" i="3" s="1"/>
  <c r="M11" i="3" s="1"/>
  <c r="L10" i="3"/>
  <c r="J10" i="3"/>
  <c r="I10" i="3"/>
  <c r="H10" i="3"/>
  <c r="K10" i="3" s="1"/>
  <c r="M10" i="3" s="1"/>
  <c r="K9" i="3"/>
  <c r="J9" i="3"/>
  <c r="I9" i="3"/>
  <c r="H9" i="3"/>
  <c r="L9" i="3" s="1"/>
  <c r="J8" i="3"/>
  <c r="I8" i="3"/>
  <c r="H8" i="3"/>
  <c r="L8" i="3" s="1"/>
  <c r="L7" i="3"/>
  <c r="J7" i="3"/>
  <c r="I7" i="3"/>
  <c r="H7" i="3"/>
  <c r="K7" i="3" s="1"/>
  <c r="M7" i="3" s="1"/>
  <c r="L6" i="3"/>
  <c r="J6" i="3"/>
  <c r="I6" i="3"/>
  <c r="H6" i="3"/>
  <c r="K6" i="3" s="1"/>
  <c r="M6" i="3" s="1"/>
  <c r="J5" i="3"/>
  <c r="I5" i="3"/>
  <c r="H5" i="3"/>
  <c r="K5" i="3" s="1"/>
  <c r="J4" i="3"/>
  <c r="I4" i="3"/>
  <c r="H4" i="3"/>
  <c r="L4" i="3" s="1"/>
  <c r="N3" i="3"/>
  <c r="J3" i="3"/>
  <c r="H3" i="3"/>
  <c r="L3" i="3" s="1"/>
  <c r="M4" i="2"/>
  <c r="M3" i="2"/>
  <c r="K4" i="2"/>
  <c r="K7" i="2"/>
  <c r="M7" i="2" s="1"/>
  <c r="K10" i="2"/>
  <c r="M10" i="2" s="1"/>
  <c r="K3" i="2"/>
  <c r="J9" i="2"/>
  <c r="J12" i="2"/>
  <c r="I12" i="2"/>
  <c r="K12" i="2" s="1"/>
  <c r="M12" i="2" s="1"/>
  <c r="H12" i="2"/>
  <c r="L12" i="2" s="1"/>
  <c r="L11" i="2"/>
  <c r="J11" i="2"/>
  <c r="I11" i="2"/>
  <c r="K11" i="2" s="1"/>
  <c r="M11" i="2" s="1"/>
  <c r="H11" i="2"/>
  <c r="J10" i="2"/>
  <c r="L10" i="2" s="1"/>
  <c r="I10" i="2"/>
  <c r="H10" i="2"/>
  <c r="I9" i="2"/>
  <c r="K9" i="2" s="1"/>
  <c r="M9" i="2" s="1"/>
  <c r="H9" i="2"/>
  <c r="J8" i="2"/>
  <c r="I8" i="2"/>
  <c r="K8" i="2" s="1"/>
  <c r="M8" i="2" s="1"/>
  <c r="H8" i="2"/>
  <c r="L8" i="2" s="1"/>
  <c r="L7" i="2"/>
  <c r="J7" i="2"/>
  <c r="I7" i="2"/>
  <c r="H7" i="2"/>
  <c r="J6" i="2"/>
  <c r="L6" i="2" s="1"/>
  <c r="I6" i="2"/>
  <c r="K6" i="2" s="1"/>
  <c r="M6" i="2" s="1"/>
  <c r="H6" i="2"/>
  <c r="J5" i="2"/>
  <c r="I5" i="2"/>
  <c r="K5" i="2" s="1"/>
  <c r="M5" i="2" s="1"/>
  <c r="H5" i="2"/>
  <c r="L5" i="2" s="1"/>
  <c r="J4" i="2"/>
  <c r="I4" i="2"/>
  <c r="H4" i="2"/>
  <c r="L4" i="2" s="1"/>
  <c r="N3" i="2"/>
  <c r="J3" i="2"/>
  <c r="H3" i="2"/>
  <c r="L3" i="2" s="1"/>
  <c r="M8" i="10" l="1"/>
  <c r="M5" i="10"/>
  <c r="L5" i="10"/>
  <c r="L8" i="10"/>
  <c r="M4" i="9"/>
  <c r="M12" i="9"/>
  <c r="K3" i="9"/>
  <c r="L3" i="9"/>
  <c r="K11" i="9"/>
  <c r="M11" i="9" s="1"/>
  <c r="K6" i="9"/>
  <c r="M6" i="9" s="1"/>
  <c r="K10" i="9"/>
  <c r="M10" i="9" s="1"/>
  <c r="K7" i="9"/>
  <c r="M7" i="9" s="1"/>
  <c r="M9" i="6"/>
  <c r="M7" i="6"/>
  <c r="K6" i="6"/>
  <c r="M6" i="6" s="1"/>
  <c r="K10" i="6"/>
  <c r="M10" i="6" s="1"/>
  <c r="K5" i="6"/>
  <c r="M5" i="6" s="1"/>
  <c r="L9" i="6"/>
  <c r="K9" i="5"/>
  <c r="M9" i="5" s="1"/>
  <c r="I3" i="5"/>
  <c r="K3" i="5" s="1"/>
  <c r="M3" i="5" s="1"/>
  <c r="K4" i="5"/>
  <c r="M4" i="5" s="1"/>
  <c r="K8" i="5"/>
  <c r="M8" i="5" s="1"/>
  <c r="K12" i="5"/>
  <c r="M12" i="5" s="1"/>
  <c r="M4" i="4"/>
  <c r="M6" i="4"/>
  <c r="M8" i="4"/>
  <c r="K10" i="4"/>
  <c r="M10" i="4" s="1"/>
  <c r="K9" i="4"/>
  <c r="M9" i="4" s="1"/>
  <c r="I3" i="4"/>
  <c r="K3" i="4" s="1"/>
  <c r="M3" i="4" s="1"/>
  <c r="M11" i="1"/>
  <c r="M7" i="1"/>
  <c r="K6" i="1"/>
  <c r="M6" i="1" s="1"/>
  <c r="K10" i="1"/>
  <c r="M10" i="1" s="1"/>
  <c r="L5" i="1"/>
  <c r="M5" i="1" s="1"/>
  <c r="L9" i="1"/>
  <c r="M9" i="1" s="1"/>
  <c r="M9" i="3"/>
  <c r="I3" i="3"/>
  <c r="K3" i="3" s="1"/>
  <c r="M3" i="3" s="1"/>
  <c r="L5" i="3"/>
  <c r="M5" i="3" s="1"/>
  <c r="K4" i="3"/>
  <c r="M4" i="3" s="1"/>
  <c r="K8" i="3"/>
  <c r="M8" i="3" s="1"/>
  <c r="K12" i="3"/>
  <c r="M12" i="3" s="1"/>
  <c r="L9" i="2"/>
  <c r="I3" i="2"/>
  <c r="M3" i="9" l="1"/>
</calcChain>
</file>

<file path=xl/sharedStrings.xml><?xml version="1.0" encoding="utf-8"?>
<sst xmlns="http://schemas.openxmlformats.org/spreadsheetml/2006/main" count="2164" uniqueCount="102">
  <si>
    <t>Query</t>
  </si>
  <si>
    <t>True Label</t>
  </si>
  <si>
    <t>Predicted Label</t>
  </si>
  <si>
    <t>Correct</t>
  </si>
  <si>
    <t>mutants in Marvel Comics</t>
  </si>
  <si>
    <t>Marvel Comics mutants</t>
  </si>
  <si>
    <t>Yes</t>
  </si>
  <si>
    <t>Marvel Comics superhero teams</t>
  </si>
  <si>
    <t>X-Men storylines</t>
  </si>
  <si>
    <t>Adventure games</t>
  </si>
  <si>
    <t>No</t>
  </si>
  <si>
    <t>powers of Marvel mutants</t>
  </si>
  <si>
    <t>famous Marvel mutants</t>
  </si>
  <si>
    <t>nuclear power in medicine</t>
  </si>
  <si>
    <t>Nuclear physics</t>
  </si>
  <si>
    <t>nuclear fusion experiments</t>
  </si>
  <si>
    <t>nuclear reactor design</t>
  </si>
  <si>
    <t>nuclear energy applications</t>
  </si>
  <si>
    <t>nuclear power plants</t>
  </si>
  <si>
    <t>top Xbox games by Microsoft</t>
  </si>
  <si>
    <t>Microsoft games</t>
  </si>
  <si>
    <t>popular Xbox games</t>
  </si>
  <si>
    <t>Microsoft game studios</t>
  </si>
  <si>
    <t>upcoming Microsoft games</t>
  </si>
  <si>
    <t>classic Microsoft games</t>
  </si>
  <si>
    <t>aerodynamics of cars</t>
  </si>
  <si>
    <t>Aerodynamics</t>
  </si>
  <si>
    <t>principles of aerodynamics</t>
  </si>
  <si>
    <t>aerodynamic forces on wings</t>
  </si>
  <si>
    <t>applications of aerodynamics</t>
  </si>
  <si>
    <t>aerodynamics in engineering</t>
  </si>
  <si>
    <t>top adventure games</t>
  </si>
  <si>
    <t>adventure games for consoles</t>
  </si>
  <si>
    <t>adventure games 2022</t>
  </si>
  <si>
    <t>classic adventure games</t>
  </si>
  <si>
    <t>popular adventure games</t>
  </si>
  <si>
    <t>medieval European kingdoms</t>
  </si>
  <si>
    <t>Former kingdoms</t>
  </si>
  <si>
    <t>ancient kingdoms of China</t>
  </si>
  <si>
    <t>fall of the Roman Empire</t>
  </si>
  <si>
    <t>famous kingdoms in Africa</t>
  </si>
  <si>
    <t>history of the Persian Empire</t>
  </si>
  <si>
    <t>formal language theory</t>
  </si>
  <si>
    <t>Formal languages</t>
  </si>
  <si>
    <t>applications of formal languages</t>
  </si>
  <si>
    <t>formal languages in linguistics</t>
  </si>
  <si>
    <t>formal languages in AI</t>
  </si>
  <si>
    <t>formal languages and automata</t>
  </si>
  <si>
    <t>latest Ford cars</t>
  </si>
  <si>
    <t>Ford vehicles</t>
  </si>
  <si>
    <t>Ford electric vehicles</t>
  </si>
  <si>
    <t>history of Ford trucks</t>
  </si>
  <si>
    <t>popular Ford models</t>
  </si>
  <si>
    <t>Ford SUVs reviews</t>
  </si>
  <si>
    <t>famous flying boats</t>
  </si>
  <si>
    <t>Flying boats</t>
  </si>
  <si>
    <t>flying boats during WWII</t>
  </si>
  <si>
    <t>modern flying boats</t>
  </si>
  <si>
    <t>history of flying boats</t>
  </si>
  <si>
    <t>flying boat technology</t>
  </si>
  <si>
    <t>fish species in Lake Victoria</t>
  </si>
  <si>
    <t>Fish of Africa</t>
  </si>
  <si>
    <t>freshwater fish in Africa</t>
  </si>
  <si>
    <t>endemic fish of Lake Malawi</t>
  </si>
  <si>
    <t>tropical fish in Africa</t>
  </si>
  <si>
    <t>African cichlids</t>
  </si>
  <si>
    <t>TP</t>
  </si>
  <si>
    <t>FP</t>
  </si>
  <si>
    <t>FN</t>
  </si>
  <si>
    <t>Precision</t>
  </si>
  <si>
    <t>Recall</t>
  </si>
  <si>
    <t>F1 Score</t>
  </si>
  <si>
    <t>Accuracy</t>
  </si>
  <si>
    <t>Category</t>
  </si>
  <si>
    <t>N-GRAM SIZE 4</t>
  </si>
  <si>
    <t>N-GRAM SIZE 2</t>
  </si>
  <si>
    <t>N-GRAM SIZE 3</t>
  </si>
  <si>
    <t>N-GRAM SIZE 5</t>
  </si>
  <si>
    <t>N-GRAM SIZE 6</t>
  </si>
  <si>
    <t>N-GRAM SIZE 7</t>
  </si>
  <si>
    <t>0,00</t>
  </si>
  <si>
    <t>n-gram size</t>
  </si>
  <si>
    <t>st.dev</t>
  </si>
  <si>
    <t>COMBINED</t>
  </si>
  <si>
    <t>Combined</t>
  </si>
  <si>
    <t>Top Category 3</t>
  </si>
  <si>
    <t>Top Category 2</t>
  </si>
  <si>
    <t xml:space="preserve">Top Category 1 </t>
  </si>
  <si>
    <t>d 1-2</t>
  </si>
  <si>
    <t>d 2-3</t>
  </si>
  <si>
    <t>AVG 1-2</t>
  </si>
  <si>
    <t>ds</t>
  </si>
  <si>
    <t>AVG 2-3</t>
  </si>
  <si>
    <t>N4</t>
  </si>
  <si>
    <t>Different N-GRAMS sizes performance</t>
  </si>
  <si>
    <t xml:space="preserve">Differences in confidence </t>
  </si>
  <si>
    <t>avg 1st category confidence</t>
  </si>
  <si>
    <t>avg Δ confindence 1st-2nd category</t>
  </si>
  <si>
    <t>avg Δ confindence 2nd-3rd category</t>
  </si>
  <si>
    <t>Cos sim 1</t>
  </si>
  <si>
    <t>Cos sim  2</t>
  </si>
  <si>
    <t>Cos sim 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</si>
</sst>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z val="11"/>
      <color theme="1"/>
      <name val="Calibri"/>
      <scheme val="minor"/>
    </font>
    <font>
      <b/>
      <sz val="12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theme="0"/>
      <name val="Calibri"/>
      <family val="2"/>
    </font>
    <font>
      <b/>
      <sz val="14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2" fillId="0" borderId="0" xfId="1"/>
    <xf numFmtId="0" fontId="3" fillId="2" borderId="21" xfId="0" applyFont="1" applyFill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2" fontId="0" fillId="3" borderId="14" xfId="0" applyNumberFormat="1" applyFill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2" fontId="2" fillId="3" borderId="24" xfId="0" applyNumberFormat="1" applyFont="1" applyFill="1" applyBorder="1" applyAlignment="1">
      <alignment horizontal="center"/>
    </xf>
    <xf numFmtId="2" fontId="2" fillId="0" borderId="24" xfId="0" applyNumberFormat="1" applyFont="1" applyBorder="1" applyAlignment="1">
      <alignment horizontal="center"/>
    </xf>
    <xf numFmtId="2" fontId="2" fillId="0" borderId="25" xfId="0" applyNumberFormat="1" applyFon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0" fontId="6" fillId="0" borderId="0" xfId="2" applyAlignment="1">
      <alignment horizontal="center" vertical="center"/>
    </xf>
    <xf numFmtId="164" fontId="7" fillId="6" borderId="22" xfId="2" applyNumberFormat="1" applyFont="1" applyFill="1" applyBorder="1" applyAlignment="1">
      <alignment horizontal="center" vertical="center"/>
    </xf>
    <xf numFmtId="164" fontId="7" fillId="0" borderId="22" xfId="2" applyNumberFormat="1" applyFont="1" applyBorder="1" applyAlignment="1">
      <alignment horizontal="center" vertical="center"/>
    </xf>
    <xf numFmtId="0" fontId="7" fillId="6" borderId="27" xfId="2" applyFont="1" applyFill="1" applyBorder="1" applyAlignment="1">
      <alignment horizontal="center" vertical="center"/>
    </xf>
    <xf numFmtId="0" fontId="7" fillId="0" borderId="27" xfId="2" applyFont="1" applyBorder="1" applyAlignment="1">
      <alignment horizontal="center" vertical="center"/>
    </xf>
    <xf numFmtId="0" fontId="8" fillId="5" borderId="10" xfId="2" applyFont="1" applyFill="1" applyBorder="1" applyAlignment="1">
      <alignment horizontal="center" vertical="center"/>
    </xf>
    <xf numFmtId="0" fontId="8" fillId="5" borderId="12" xfId="2" applyFont="1" applyFill="1" applyBorder="1" applyAlignment="1">
      <alignment horizontal="center" vertical="center"/>
    </xf>
    <xf numFmtId="0" fontId="7" fillId="6" borderId="13" xfId="2" applyFont="1" applyFill="1" applyBorder="1" applyAlignment="1">
      <alignment horizontal="center" vertical="center"/>
    </xf>
    <xf numFmtId="164" fontId="7" fillId="6" borderId="14" xfId="2" applyNumberFormat="1" applyFont="1" applyFill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164" fontId="7" fillId="0" borderId="14" xfId="2" applyNumberFormat="1" applyFont="1" applyBorder="1" applyAlignment="1">
      <alignment horizontal="center" vertical="center"/>
    </xf>
    <xf numFmtId="0" fontId="7" fillId="0" borderId="15" xfId="2" applyFont="1" applyBorder="1" applyAlignment="1">
      <alignment horizontal="center" vertical="center"/>
    </xf>
    <xf numFmtId="164" fontId="7" fillId="0" borderId="16" xfId="2" applyNumberFormat="1" applyFont="1" applyBorder="1" applyAlignment="1">
      <alignment horizontal="center" vertical="center"/>
    </xf>
    <xf numFmtId="0" fontId="8" fillId="5" borderId="28" xfId="2" applyFont="1" applyFill="1" applyBorder="1" applyAlignment="1">
      <alignment horizontal="center" vertical="center"/>
    </xf>
    <xf numFmtId="0" fontId="8" fillId="5" borderId="29" xfId="2" applyFont="1" applyFill="1" applyBorder="1" applyAlignment="1">
      <alignment horizontal="center" vertical="center"/>
    </xf>
    <xf numFmtId="0" fontId="8" fillId="5" borderId="21" xfId="2" applyFont="1" applyFill="1" applyBorder="1" applyAlignment="1">
      <alignment horizontal="center" vertical="center"/>
    </xf>
    <xf numFmtId="0" fontId="7" fillId="0" borderId="32" xfId="2" applyFont="1" applyBorder="1" applyAlignment="1">
      <alignment horizontal="center" vertical="center"/>
    </xf>
    <xf numFmtId="164" fontId="7" fillId="0" borderId="26" xfId="2" applyNumberFormat="1" applyFont="1" applyBorder="1" applyAlignment="1">
      <alignment horizontal="center" vertical="center"/>
    </xf>
    <xf numFmtId="0" fontId="5" fillId="6" borderId="30" xfId="2" applyFont="1" applyFill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5" fillId="0" borderId="31" xfId="2" applyFont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8" fillId="5" borderId="23" xfId="2" applyFont="1" applyFill="1" applyBorder="1" applyAlignment="1">
      <alignment horizontal="center" vertical="center"/>
    </xf>
    <xf numFmtId="164" fontId="7" fillId="6" borderId="24" xfId="2" applyNumberFormat="1" applyFont="1" applyFill="1" applyBorder="1" applyAlignment="1">
      <alignment horizontal="center" vertical="center"/>
    </xf>
    <xf numFmtId="164" fontId="7" fillId="0" borderId="24" xfId="2" applyNumberFormat="1" applyFont="1" applyBorder="1" applyAlignment="1">
      <alignment horizontal="center" vertical="center"/>
    </xf>
    <xf numFmtId="164" fontId="7" fillId="0" borderId="25" xfId="2" applyNumberFormat="1" applyFont="1" applyBorder="1" applyAlignment="1">
      <alignment horizontal="center" vertical="center"/>
    </xf>
    <xf numFmtId="164" fontId="7" fillId="6" borderId="13" xfId="2" applyNumberFormat="1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165" fontId="7" fillId="6" borderId="9" xfId="2" applyNumberFormat="1" applyFont="1" applyFill="1" applyBorder="1" applyAlignment="1">
      <alignment horizontal="center" vertical="center"/>
    </xf>
    <xf numFmtId="165" fontId="7" fillId="0" borderId="9" xfId="2" applyNumberFormat="1" applyFont="1" applyBorder="1" applyAlignment="1">
      <alignment horizontal="center" vertical="center"/>
    </xf>
    <xf numFmtId="0" fontId="11" fillId="5" borderId="36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2" fontId="0" fillId="3" borderId="17" xfId="0" applyNumberFormat="1" applyFill="1" applyBorder="1" applyAlignment="1">
      <alignment horizontal="center" vertical="center"/>
    </xf>
    <xf numFmtId="2" fontId="0" fillId="3" borderId="18" xfId="0" applyNumberFormat="1" applyFill="1" applyBorder="1" applyAlignment="1">
      <alignment horizontal="center" vertical="center"/>
    </xf>
    <xf numFmtId="2" fontId="0" fillId="3" borderId="19" xfId="0" applyNumberFormat="1" applyFill="1" applyBorder="1" applyAlignment="1">
      <alignment horizontal="center" vertical="center"/>
    </xf>
    <xf numFmtId="0" fontId="10" fillId="7" borderId="33" xfId="2" applyFont="1" applyFill="1" applyBorder="1" applyAlignment="1">
      <alignment horizontal="center" vertical="center"/>
    </xf>
    <xf numFmtId="0" fontId="10" fillId="7" borderId="34" xfId="2" applyFont="1" applyFill="1" applyBorder="1" applyAlignment="1">
      <alignment horizontal="center" vertical="center"/>
    </xf>
    <xf numFmtId="0" fontId="10" fillId="7" borderId="35" xfId="2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0" fontId="4" fillId="4" borderId="33" xfId="0" applyFont="1" applyFill="1" applyBorder="1" applyAlignment="1">
      <alignment horizontal="center"/>
    </xf>
    <xf numFmtId="0" fontId="4" fillId="4" borderId="34" xfId="0" applyFont="1" applyFill="1" applyBorder="1" applyAlignment="1">
      <alignment horizontal="center"/>
    </xf>
    <xf numFmtId="0" fontId="4" fillId="4" borderId="35" xfId="0" applyFont="1" applyFill="1" applyBorder="1" applyAlignment="1">
      <alignment horizontal="center"/>
    </xf>
  </cellXfs>
  <cellStyles count="3">
    <cellStyle name="Normale" xfId="0" builtinId="0"/>
    <cellStyle name="Normale 2" xfId="1" xr:uid="{22C39E14-7D16-440E-A140-3533DD06E1F0}"/>
    <cellStyle name="Normale 3" xfId="2" xr:uid="{45C22B24-40BF-4104-BB66-6F484DC11788}"/>
  </cellStyles>
  <dxfs count="0"/>
  <tableStyles count="0" defaultTableStyle="Table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Summary!$N$3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Summary!$M$4:$M$10</c:f>
              <c:strCach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Combined</c:v>
                </c:pt>
              </c:strCache>
            </c:strRef>
          </c:cat>
          <c:val>
            <c:numRef>
              <c:f>Summary!$N$4:$N$10</c:f>
              <c:numCache>
                <c:formatCode>0.00</c:formatCode>
                <c:ptCount val="7"/>
                <c:pt idx="0">
                  <c:v>0.2</c:v>
                </c:pt>
                <c:pt idx="1">
                  <c:v>0.88</c:v>
                </c:pt>
                <c:pt idx="2">
                  <c:v>0.94</c:v>
                </c:pt>
                <c:pt idx="3">
                  <c:v>0.9</c:v>
                </c:pt>
                <c:pt idx="4">
                  <c:v>0.88</c:v>
                </c:pt>
                <c:pt idx="5">
                  <c:v>0.7</c:v>
                </c:pt>
                <c:pt idx="6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4-4C97-9B2B-90D73DFAC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712272"/>
        <c:axId val="818711792"/>
      </c:barChart>
      <c:catAx>
        <c:axId val="81871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8711792"/>
        <c:crosses val="autoZero"/>
        <c:auto val="1"/>
        <c:lblAlgn val="ctr"/>
        <c:lblOffset val="100"/>
        <c:noMultiLvlLbl val="0"/>
      </c:catAx>
      <c:valAx>
        <c:axId val="8187117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871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Summary!$O$3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Summary!$P$4:$P$10</c:f>
                <c:numCache>
                  <c:formatCode>General</c:formatCode>
                  <c:ptCount val="7"/>
                  <c:pt idx="0">
                    <c:v>0.5132002392796674</c:v>
                  </c:pt>
                  <c:pt idx="1">
                    <c:v>0.17248787237282151</c:v>
                  </c:pt>
                  <c:pt idx="2">
                    <c:v>0.1185854122563144</c:v>
                  </c:pt>
                  <c:pt idx="3">
                    <c:v>0.15811388300841883</c:v>
                  </c:pt>
                  <c:pt idx="4">
                    <c:v>0.17248787237282151</c:v>
                  </c:pt>
                  <c:pt idx="5">
                    <c:v>0.25</c:v>
                  </c:pt>
                  <c:pt idx="6">
                    <c:v>5.2704627669472981E-2</c:v>
                  </c:pt>
                </c:numCache>
              </c:numRef>
            </c:plus>
            <c:minus>
              <c:numRef>
                <c:f>Summary!$P$4:$P$10</c:f>
                <c:numCache>
                  <c:formatCode>General</c:formatCode>
                  <c:ptCount val="7"/>
                  <c:pt idx="0">
                    <c:v>0.5132002392796674</c:v>
                  </c:pt>
                  <c:pt idx="1">
                    <c:v>0.17248787237282151</c:v>
                  </c:pt>
                  <c:pt idx="2">
                    <c:v>0.1185854122563144</c:v>
                  </c:pt>
                  <c:pt idx="3">
                    <c:v>0.15811388300841883</c:v>
                  </c:pt>
                  <c:pt idx="4">
                    <c:v>0.17248787237282151</c:v>
                  </c:pt>
                  <c:pt idx="5">
                    <c:v>0.25</c:v>
                  </c:pt>
                  <c:pt idx="6">
                    <c:v>5.2704627669472981E-2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Summary!$M$4:$M$10</c:f>
              <c:strCach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Combined</c:v>
                </c:pt>
              </c:strCache>
            </c:strRef>
          </c:cat>
          <c:val>
            <c:numRef>
              <c:f>Summary!$O$4:$O$10</c:f>
              <c:numCache>
                <c:formatCode>0.00</c:formatCode>
                <c:ptCount val="7"/>
                <c:pt idx="0">
                  <c:v>0.70370370370370372</c:v>
                </c:pt>
                <c:pt idx="1">
                  <c:v>0.94545454545454533</c:v>
                </c:pt>
                <c:pt idx="2">
                  <c:v>0.96250000000000002</c:v>
                </c:pt>
                <c:pt idx="3">
                  <c:v>0.95</c:v>
                </c:pt>
                <c:pt idx="4">
                  <c:v>0.94545454545454533</c:v>
                </c:pt>
                <c:pt idx="5">
                  <c:v>0.91666666666666663</c:v>
                </c:pt>
                <c:pt idx="6">
                  <c:v>0.98333333333333317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F-4162-A96B-817F1C691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5420032"/>
        <c:axId val="885415232"/>
      </c:barChart>
      <c:catAx>
        <c:axId val="88542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5415232"/>
        <c:crosses val="autoZero"/>
        <c:auto val="1"/>
        <c:lblAlgn val="ctr"/>
        <c:lblOffset val="100"/>
        <c:noMultiLvlLbl val="0"/>
      </c:catAx>
      <c:valAx>
        <c:axId val="885415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542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Summary!$Q$3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Summary!$R$4:$R$10</c:f>
                <c:numCache>
                  <c:formatCode>General</c:formatCode>
                  <c:ptCount val="7"/>
                  <c:pt idx="0">
                    <c:v>0.35276684147527876</c:v>
                  </c:pt>
                  <c:pt idx="1">
                    <c:v>0.21499353995462764</c:v>
                  </c:pt>
                  <c:pt idx="2">
                    <c:v>0.13498971154211192</c:v>
                  </c:pt>
                  <c:pt idx="3">
                    <c:v>0.19436506316151048</c:v>
                  </c:pt>
                  <c:pt idx="4">
                    <c:v>0.25298221281347005</c:v>
                  </c:pt>
                  <c:pt idx="5">
                    <c:v>0.3559026084010441</c:v>
                  </c:pt>
                  <c:pt idx="6">
                    <c:v>6.3245553203367583E-2</c:v>
                  </c:pt>
                </c:numCache>
              </c:numRef>
            </c:plus>
            <c:minus>
              <c:numRef>
                <c:f>Summary!$R$4:$R$10</c:f>
                <c:numCache>
                  <c:formatCode>General</c:formatCode>
                  <c:ptCount val="7"/>
                  <c:pt idx="0">
                    <c:v>0.35276684147527876</c:v>
                  </c:pt>
                  <c:pt idx="1">
                    <c:v>0.21499353995462764</c:v>
                  </c:pt>
                  <c:pt idx="2">
                    <c:v>0.13498971154211192</c:v>
                  </c:pt>
                  <c:pt idx="3">
                    <c:v>0.19436506316151048</c:v>
                  </c:pt>
                  <c:pt idx="4">
                    <c:v>0.25298221281347005</c:v>
                  </c:pt>
                  <c:pt idx="5">
                    <c:v>0.3559026084010441</c:v>
                  </c:pt>
                  <c:pt idx="6">
                    <c:v>6.3245553203367583E-2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Summary!$M$4:$M$10</c:f>
              <c:strCach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Combined</c:v>
                </c:pt>
              </c:strCache>
            </c:strRef>
          </c:cat>
          <c:val>
            <c:numRef>
              <c:f>Summary!$Q$4:$Q$10</c:f>
              <c:numCache>
                <c:formatCode>0.00</c:formatCode>
                <c:ptCount val="7"/>
                <c:pt idx="0">
                  <c:v>0.2</c:v>
                </c:pt>
                <c:pt idx="1">
                  <c:v>0.88000000000000012</c:v>
                </c:pt>
                <c:pt idx="2">
                  <c:v>0.93999999999999984</c:v>
                </c:pt>
                <c:pt idx="3">
                  <c:v>0.9</c:v>
                </c:pt>
                <c:pt idx="4">
                  <c:v>0.88000000000000012</c:v>
                </c:pt>
                <c:pt idx="5">
                  <c:v>0.7</c:v>
                </c:pt>
                <c:pt idx="6">
                  <c:v>0.98000000000000009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9-435F-BC4D-B1A5157E4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5420032"/>
        <c:axId val="885415232"/>
      </c:barChart>
      <c:catAx>
        <c:axId val="88542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5415232"/>
        <c:crosses val="autoZero"/>
        <c:auto val="1"/>
        <c:lblAlgn val="ctr"/>
        <c:lblOffset val="100"/>
        <c:noMultiLvlLbl val="0"/>
      </c:catAx>
      <c:valAx>
        <c:axId val="8854152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542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Summary!$S$3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Summary!$T$4:$T$10</c:f>
                <c:numCache>
                  <c:formatCode>General</c:formatCode>
                  <c:ptCount val="7"/>
                  <c:pt idx="0">
                    <c:v>0.28057884773431929</c:v>
                  </c:pt>
                  <c:pt idx="1">
                    <c:v>0.17110607709707887</c:v>
                  </c:pt>
                  <c:pt idx="2">
                    <c:v>0.10169009728458066</c:v>
                  </c:pt>
                  <c:pt idx="3">
                    <c:v>0.15727730161684025</c:v>
                  </c:pt>
                  <c:pt idx="4">
                    <c:v>0.22361159036832343</c:v>
                  </c:pt>
                  <c:pt idx="5">
                    <c:v>0.25362765824346334</c:v>
                  </c:pt>
                  <c:pt idx="6">
                    <c:v>4.2854956435548333E-2</c:v>
                  </c:pt>
                </c:numCache>
              </c:numRef>
            </c:plus>
            <c:minus>
              <c:numRef>
                <c:f>Summary!$T$4:$T$10</c:f>
                <c:numCache>
                  <c:formatCode>General</c:formatCode>
                  <c:ptCount val="7"/>
                  <c:pt idx="0">
                    <c:v>0.28057884773431929</c:v>
                  </c:pt>
                  <c:pt idx="1">
                    <c:v>0.17110607709707887</c:v>
                  </c:pt>
                  <c:pt idx="2">
                    <c:v>0.10169009728458066</c:v>
                  </c:pt>
                  <c:pt idx="3">
                    <c:v>0.15727730161684025</c:v>
                  </c:pt>
                  <c:pt idx="4">
                    <c:v>0.22361159036832343</c:v>
                  </c:pt>
                  <c:pt idx="5">
                    <c:v>0.25362765824346334</c:v>
                  </c:pt>
                  <c:pt idx="6">
                    <c:v>4.2854956435548333E-2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Summary!$M$4:$M$10</c:f>
              <c:strCach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Combined</c:v>
                </c:pt>
              </c:strCache>
            </c:strRef>
          </c:cat>
          <c:val>
            <c:numRef>
              <c:f>Summary!$S$4:$S$10</c:f>
              <c:numCache>
                <c:formatCode>0.00</c:formatCode>
                <c:ptCount val="7"/>
                <c:pt idx="0">
                  <c:v>0.50714285714285723</c:v>
                </c:pt>
                <c:pt idx="1">
                  <c:v>0.883531746031746</c:v>
                </c:pt>
                <c:pt idx="2">
                  <c:v>0.94081196581196591</c:v>
                </c:pt>
                <c:pt idx="3">
                  <c:v>0.9015873015873016</c:v>
                </c:pt>
                <c:pt idx="4">
                  <c:v>0.87361111111111112</c:v>
                </c:pt>
                <c:pt idx="5">
                  <c:v>0.77901234567901234</c:v>
                </c:pt>
                <c:pt idx="6">
                  <c:v>0.97979797979797978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4-4FC9-BF92-BB1285B26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5420032"/>
        <c:axId val="885415232"/>
      </c:barChart>
      <c:catAx>
        <c:axId val="88542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5415232"/>
        <c:crosses val="autoZero"/>
        <c:auto val="1"/>
        <c:lblAlgn val="ctr"/>
        <c:lblOffset val="100"/>
        <c:noMultiLvlLbl val="0"/>
      </c:catAx>
      <c:valAx>
        <c:axId val="885415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542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Distance from next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Summary!$Y$3</c:f>
              <c:strCache>
                <c:ptCount val="1"/>
                <c:pt idx="0">
                  <c:v>avg Δ confindence 1st-2nd category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Summary!$Z$4:$Z$5</c:f>
                <c:numCache>
                  <c:formatCode>General</c:formatCode>
                  <c:ptCount val="2"/>
                  <c:pt idx="0">
                    <c:v>0.11068509197646</c:v>
                  </c:pt>
                  <c:pt idx="1">
                    <c:v>0.17145240274727949</c:v>
                  </c:pt>
                </c:numCache>
              </c:numRef>
            </c:plus>
            <c:minus>
              <c:numRef>
                <c:f>Summary!$Z$4:$Z$5</c:f>
                <c:numCache>
                  <c:formatCode>General</c:formatCode>
                  <c:ptCount val="2"/>
                  <c:pt idx="0">
                    <c:v>0.11068509197646</c:v>
                  </c:pt>
                  <c:pt idx="1">
                    <c:v>0.17145240274727949</c:v>
                  </c:pt>
                </c:numCache>
              </c:numRef>
            </c:minus>
            <c:spPr>
              <a:solidFill>
                <a:schemeClr val="tx1"/>
              </a:solidFill>
              <a:ln w="9525" cap="flat" cmpd="sng" algn="ctr">
                <a:solidFill>
                  <a:schemeClr val="tx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Summary!$X$4:$X$5</c:f>
              <c:strCache>
                <c:ptCount val="2"/>
                <c:pt idx="0">
                  <c:v>N4</c:v>
                </c:pt>
                <c:pt idx="1">
                  <c:v>Combined</c:v>
                </c:pt>
              </c:strCache>
            </c:strRef>
          </c:cat>
          <c:val>
            <c:numRef>
              <c:f>Summary!$Y$4:$Y$5</c:f>
              <c:numCache>
                <c:formatCode>0.000</c:formatCode>
                <c:ptCount val="2"/>
                <c:pt idx="0">
                  <c:v>0.21657836587506094</c:v>
                </c:pt>
                <c:pt idx="1">
                  <c:v>0.40340948233339424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D-4DD2-AE61-BB58359ED9D1}"/>
            </c:ext>
          </c:extLst>
        </c:ser>
        <c:ser>
          <c:idx val="0"/>
          <c:order val="1"/>
          <c:tx>
            <c:strRef>
              <c:f>Summary!$AA$3</c:f>
              <c:strCache>
                <c:ptCount val="1"/>
                <c:pt idx="0">
                  <c:v>avg Δ confindence 2nd-3rd category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Summary!$AB$4:$AB$5</c:f>
                <c:numCache>
                  <c:formatCode>General</c:formatCode>
                  <c:ptCount val="2"/>
                  <c:pt idx="0">
                    <c:v>0.10048185092591658</c:v>
                  </c:pt>
                  <c:pt idx="1">
                    <c:v>9.3133214120584229E-2</c:v>
                  </c:pt>
                </c:numCache>
              </c:numRef>
            </c:plus>
            <c:minus>
              <c:numRef>
                <c:f>Summary!$AB$4:$AB$5</c:f>
                <c:numCache>
                  <c:formatCode>General</c:formatCode>
                  <c:ptCount val="2"/>
                  <c:pt idx="0">
                    <c:v>0.10048185092591658</c:v>
                  </c:pt>
                  <c:pt idx="1">
                    <c:v>9.3133214120584229E-2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Summary!$X$4:$X$5</c:f>
              <c:strCache>
                <c:ptCount val="2"/>
                <c:pt idx="0">
                  <c:v>N4</c:v>
                </c:pt>
                <c:pt idx="1">
                  <c:v>Combined</c:v>
                </c:pt>
              </c:strCache>
            </c:strRef>
          </c:cat>
          <c:val>
            <c:numRef>
              <c:f>Summary!$AA$4:$AA$5</c:f>
              <c:numCache>
                <c:formatCode>0.000</c:formatCode>
                <c:ptCount val="2"/>
                <c:pt idx="0">
                  <c:v>5.5394816112289226E-2</c:v>
                </c:pt>
                <c:pt idx="1">
                  <c:v>5.9774281301570718E-2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2D-4DD2-AE61-BB58359ED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712272"/>
        <c:axId val="818711792"/>
      </c:barChart>
      <c:catAx>
        <c:axId val="81871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8711792"/>
        <c:crosses val="autoZero"/>
        <c:auto val="1"/>
        <c:lblAlgn val="ctr"/>
        <c:lblOffset val="100"/>
        <c:noMultiLvlLbl val="0"/>
      </c:catAx>
      <c:valAx>
        <c:axId val="8187117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871227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94678809552154"/>
          <c:y val="0.36971916784257747"/>
          <c:w val="0.18604294651071149"/>
          <c:h val="0.30972514265423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7246</xdr:colOff>
      <xdr:row>10</xdr:row>
      <xdr:rowOff>137386</xdr:rowOff>
    </xdr:from>
    <xdr:to>
      <xdr:col>20</xdr:col>
      <xdr:colOff>65224</xdr:colOff>
      <xdr:row>25</xdr:row>
      <xdr:rowOff>105912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30C854-B8E8-5140-CA38-EAD3C2B96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27591</xdr:colOff>
      <xdr:row>26</xdr:row>
      <xdr:rowOff>27714</xdr:rowOff>
    </xdr:from>
    <xdr:to>
      <xdr:col>20</xdr:col>
      <xdr:colOff>91830</xdr:colOff>
      <xdr:row>40</xdr:row>
      <xdr:rowOff>178988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8307D2A-CD3D-655B-48D0-B0DB2C62A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641903</xdr:colOff>
      <xdr:row>41</xdr:row>
      <xdr:rowOff>96631</xdr:rowOff>
    </xdr:from>
    <xdr:to>
      <xdr:col>20</xdr:col>
      <xdr:colOff>57337</xdr:colOff>
      <xdr:row>56</xdr:row>
      <xdr:rowOff>68447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AE2B888-5629-4C59-AF80-99DCAE6EE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58</xdr:row>
      <xdr:rowOff>0</xdr:rowOff>
    </xdr:from>
    <xdr:to>
      <xdr:col>20</xdr:col>
      <xdr:colOff>64239</xdr:colOff>
      <xdr:row>72</xdr:row>
      <xdr:rowOff>151274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7ED2D9D-120C-4A33-8E04-947929BFF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33301</xdr:colOff>
      <xdr:row>7</xdr:row>
      <xdr:rowOff>151923</xdr:rowOff>
    </xdr:from>
    <xdr:to>
      <xdr:col>27</xdr:col>
      <xdr:colOff>78223</xdr:colOff>
      <xdr:row>24</xdr:row>
      <xdr:rowOff>117431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EC4AC53-CF5C-4487-A415-ED4B99193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3739-C762-4C00-88C2-1FA8C576F695}">
  <dimension ref="B1:AC91"/>
  <sheetViews>
    <sheetView tabSelected="1" topLeftCell="A21" zoomScale="70" zoomScaleNormal="70" workbookViewId="0">
      <selection activeCell="W9" sqref="W9"/>
    </sheetView>
  </sheetViews>
  <sheetFormatPr defaultRowHeight="15" x14ac:dyDescent="0.25"/>
  <cols>
    <col min="2" max="2" width="28.140625" bestFit="1" customWidth="1"/>
    <col min="3" max="3" width="4.7109375" bestFit="1" customWidth="1"/>
    <col min="4" max="4" width="5.7109375" bestFit="1" customWidth="1"/>
    <col min="5" max="5" width="4.7109375" bestFit="1" customWidth="1"/>
    <col min="7" max="7" width="6.28515625" bestFit="1" customWidth="1"/>
    <col min="8" max="8" width="8.28515625" bestFit="1" customWidth="1"/>
    <col min="9" max="9" width="8.7109375" bestFit="1" customWidth="1"/>
    <col min="13" max="13" width="15" bestFit="1" customWidth="1"/>
    <col min="14" max="14" width="8.7109375" bestFit="1" customWidth="1"/>
    <col min="15" max="15" width="9.140625" bestFit="1" customWidth="1"/>
    <col min="16" max="16" width="6.42578125" bestFit="1" customWidth="1"/>
    <col min="17" max="17" width="6.28515625" bestFit="1" customWidth="1"/>
    <col min="18" max="18" width="6.42578125" bestFit="1" customWidth="1"/>
    <col min="19" max="19" width="8.28515625" bestFit="1" customWidth="1"/>
    <col min="20" max="20" width="6.42578125" bestFit="1" customWidth="1"/>
    <col min="24" max="24" width="12.42578125" bestFit="1" customWidth="1"/>
    <col min="25" max="25" width="37.5703125" bestFit="1" customWidth="1"/>
    <col min="26" max="26" width="7.42578125" bestFit="1" customWidth="1"/>
    <col min="27" max="27" width="38" bestFit="1" customWidth="1"/>
    <col min="28" max="28" width="7.42578125" bestFit="1" customWidth="1"/>
    <col min="29" max="29" width="29.5703125" bestFit="1" customWidth="1"/>
  </cols>
  <sheetData>
    <row r="1" spans="2:29" ht="15.75" thickBot="1" x14ac:dyDescent="0.3"/>
    <row r="2" spans="2:29" ht="19.5" thickBot="1" x14ac:dyDescent="0.35">
      <c r="B2" s="75" t="s">
        <v>75</v>
      </c>
      <c r="C2" s="75"/>
      <c r="D2" s="75"/>
      <c r="E2" s="75"/>
      <c r="F2" s="28"/>
      <c r="G2" s="28"/>
      <c r="H2" s="28"/>
      <c r="I2" s="28"/>
      <c r="M2" s="84" t="s">
        <v>94</v>
      </c>
      <c r="N2" s="85"/>
      <c r="O2" s="85"/>
      <c r="P2" s="85"/>
      <c r="Q2" s="85"/>
      <c r="R2" s="85"/>
      <c r="S2" s="85"/>
      <c r="T2" s="86"/>
      <c r="X2" s="83" t="s">
        <v>95</v>
      </c>
      <c r="Y2" s="83"/>
      <c r="Z2" s="83"/>
      <c r="AA2" s="83"/>
      <c r="AB2" s="83"/>
      <c r="AC2" s="83"/>
    </row>
    <row r="3" spans="2:29" ht="15.75" x14ac:dyDescent="0.25">
      <c r="B3" s="15" t="s">
        <v>73</v>
      </c>
      <c r="C3" s="16" t="s">
        <v>66</v>
      </c>
      <c r="D3" s="16" t="s">
        <v>67</v>
      </c>
      <c r="E3" s="16" t="s">
        <v>68</v>
      </c>
      <c r="F3" s="16" t="s">
        <v>69</v>
      </c>
      <c r="G3" s="16" t="s">
        <v>70</v>
      </c>
      <c r="H3" s="16" t="s">
        <v>71</v>
      </c>
      <c r="I3" s="17" t="s">
        <v>72</v>
      </c>
      <c r="M3" s="15" t="s">
        <v>81</v>
      </c>
      <c r="N3" s="29" t="s">
        <v>72</v>
      </c>
      <c r="O3" s="15" t="s">
        <v>69</v>
      </c>
      <c r="P3" s="17" t="s">
        <v>82</v>
      </c>
      <c r="Q3" s="15" t="s">
        <v>70</v>
      </c>
      <c r="R3" s="17" t="s">
        <v>82</v>
      </c>
      <c r="S3" s="15" t="s">
        <v>71</v>
      </c>
      <c r="T3" s="38" t="s">
        <v>82</v>
      </c>
      <c r="X3" s="82" t="s">
        <v>81</v>
      </c>
      <c r="Y3" s="82" t="s">
        <v>97</v>
      </c>
      <c r="Z3" s="82" t="s">
        <v>82</v>
      </c>
      <c r="AA3" s="82" t="s">
        <v>98</v>
      </c>
      <c r="AB3" s="82" t="s">
        <v>82</v>
      </c>
      <c r="AC3" s="74" t="s">
        <v>96</v>
      </c>
    </row>
    <row r="4" spans="2:29" x14ac:dyDescent="0.25">
      <c r="B4" s="25" t="s">
        <v>5</v>
      </c>
      <c r="C4" s="26">
        <v>0</v>
      </c>
      <c r="D4" s="26">
        <v>0</v>
      </c>
      <c r="E4" s="26">
        <v>5</v>
      </c>
      <c r="F4" s="26" t="s">
        <v>80</v>
      </c>
      <c r="G4" s="26">
        <v>0</v>
      </c>
      <c r="H4" s="26" t="s">
        <v>80</v>
      </c>
      <c r="I4" s="76">
        <v>0.2</v>
      </c>
      <c r="M4" s="25">
        <v>2</v>
      </c>
      <c r="N4" s="30">
        <v>0.2</v>
      </c>
      <c r="O4" s="32">
        <f>AVERAGE(F4:F13)</f>
        <v>0.70370370370370372</v>
      </c>
      <c r="P4" s="33">
        <f>STDEV(F4:F13)</f>
        <v>0.5132002392796674</v>
      </c>
      <c r="Q4" s="32">
        <f>AVERAGE(G4:G13)</f>
        <v>0.2</v>
      </c>
      <c r="R4" s="33">
        <f>STDEV(G4:G13)</f>
        <v>0.35276684147527876</v>
      </c>
      <c r="S4" s="32">
        <f>AVERAGE(H4:H13)</f>
        <v>0.50714285714285723</v>
      </c>
      <c r="T4" s="39">
        <f>STDEV(H4:H13)</f>
        <v>0.28057884773431929</v>
      </c>
      <c r="X4" s="70" t="s">
        <v>93</v>
      </c>
      <c r="Y4" s="72">
        <v>0.21657836587506094</v>
      </c>
      <c r="Z4" s="72">
        <v>0.11068509197646</v>
      </c>
      <c r="AA4" s="72">
        <v>5.5394816112289226E-2</v>
      </c>
      <c r="AB4" s="72">
        <v>0.10048185092591658</v>
      </c>
      <c r="AC4" s="72">
        <f>AVERAGE('Classification N4'!C3:C52)</f>
        <v>0.27697559222002294</v>
      </c>
    </row>
    <row r="5" spans="2:29" x14ac:dyDescent="0.25">
      <c r="B5" s="12" t="s">
        <v>14</v>
      </c>
      <c r="C5" s="27">
        <v>0</v>
      </c>
      <c r="D5" s="27">
        <v>0</v>
      </c>
      <c r="E5" s="27">
        <v>5</v>
      </c>
      <c r="F5" s="27" t="s">
        <v>80</v>
      </c>
      <c r="G5" s="27">
        <v>0</v>
      </c>
      <c r="H5" s="27" t="s">
        <v>80</v>
      </c>
      <c r="I5" s="77"/>
      <c r="M5" s="12">
        <v>3</v>
      </c>
      <c r="N5" s="31">
        <v>0.88</v>
      </c>
      <c r="O5" s="34">
        <f>AVERAGE(F17:F26)</f>
        <v>0.94545454545454533</v>
      </c>
      <c r="P5" s="35">
        <f>STDEV(F17:F26)</f>
        <v>0.17248787237282151</v>
      </c>
      <c r="Q5" s="34">
        <f>AVERAGE(G17:G26)</f>
        <v>0.88000000000000012</v>
      </c>
      <c r="R5" s="35">
        <f>STDEV(G17:G26)</f>
        <v>0.21499353995462764</v>
      </c>
      <c r="S5" s="34">
        <f>AVERAGE(H17:H26)</f>
        <v>0.883531746031746</v>
      </c>
      <c r="T5" s="40">
        <f>STDEV(H17:H26)</f>
        <v>0.17110607709707887</v>
      </c>
      <c r="X5" s="71" t="s">
        <v>84</v>
      </c>
      <c r="Y5" s="73">
        <v>0.40340948233339424</v>
      </c>
      <c r="Z5" s="73">
        <v>0.17145240274727949</v>
      </c>
      <c r="AA5" s="73">
        <v>5.9774281301570718E-2</v>
      </c>
      <c r="AB5" s="73">
        <v>9.3133214120584229E-2</v>
      </c>
      <c r="AC5" s="73">
        <f>AVERAGE('Classification C'!C3:C52)</f>
        <v>0.46977879402171036</v>
      </c>
    </row>
    <row r="6" spans="2:29" x14ac:dyDescent="0.25">
      <c r="B6" s="25" t="s">
        <v>20</v>
      </c>
      <c r="C6" s="26">
        <v>2</v>
      </c>
      <c r="D6" s="26">
        <v>0</v>
      </c>
      <c r="E6" s="26">
        <v>3</v>
      </c>
      <c r="F6" s="26">
        <v>1</v>
      </c>
      <c r="G6" s="26">
        <v>0.4</v>
      </c>
      <c r="H6" s="26">
        <v>0.57142857142857195</v>
      </c>
      <c r="I6" s="77"/>
      <c r="M6" s="25">
        <v>4</v>
      </c>
      <c r="N6" s="30">
        <v>0.94</v>
      </c>
      <c r="O6" s="32">
        <f>AVERAGE(F30:F39)</f>
        <v>0.96250000000000002</v>
      </c>
      <c r="P6" s="33">
        <f>STDEV(F30:F39)</f>
        <v>0.1185854122563144</v>
      </c>
      <c r="Q6" s="32">
        <f>AVERAGE(G30:G39)</f>
        <v>0.93999999999999984</v>
      </c>
      <c r="R6" s="33">
        <f>STDEV(G30:G39)</f>
        <v>0.13498971154211192</v>
      </c>
      <c r="S6" s="32">
        <f>AVERAGE(H30:H39)</f>
        <v>0.94081196581196591</v>
      </c>
      <c r="T6" s="39">
        <f>STDEV(H30:H39)</f>
        <v>0.10169009728458066</v>
      </c>
    </row>
    <row r="7" spans="2:29" x14ac:dyDescent="0.25">
      <c r="B7" s="12" t="s">
        <v>26</v>
      </c>
      <c r="C7" s="27">
        <v>0</v>
      </c>
      <c r="D7" s="27">
        <v>0</v>
      </c>
      <c r="E7" s="27">
        <v>5</v>
      </c>
      <c r="F7" s="27" t="s">
        <v>80</v>
      </c>
      <c r="G7" s="27">
        <v>0</v>
      </c>
      <c r="H7" s="27" t="s">
        <v>80</v>
      </c>
      <c r="I7" s="77"/>
      <c r="M7" s="12">
        <v>5</v>
      </c>
      <c r="N7" s="31">
        <v>0.9</v>
      </c>
      <c r="O7" s="34">
        <f>AVERAGE(F43:F52)</f>
        <v>0.95</v>
      </c>
      <c r="P7" s="35">
        <f>STDEV(F43:F52)</f>
        <v>0.15811388300841883</v>
      </c>
      <c r="Q7" s="34">
        <f>AVERAGE(G43:G52)</f>
        <v>0.9</v>
      </c>
      <c r="R7" s="35">
        <f>STDEV(G43:G52)</f>
        <v>0.19436506316151048</v>
      </c>
      <c r="S7" s="34">
        <f>AVERAGE(H43:H52)</f>
        <v>0.9015873015873016</v>
      </c>
      <c r="T7" s="40">
        <f>STDEV(H43:H52)</f>
        <v>0.15727730161684025</v>
      </c>
    </row>
    <row r="8" spans="2:29" x14ac:dyDescent="0.25">
      <c r="B8" s="25" t="s">
        <v>9</v>
      </c>
      <c r="C8" s="26">
        <v>5</v>
      </c>
      <c r="D8" s="26">
        <v>40</v>
      </c>
      <c r="E8" s="26">
        <v>0</v>
      </c>
      <c r="F8" s="26">
        <v>0.1111111111111111</v>
      </c>
      <c r="G8" s="26">
        <v>1</v>
      </c>
      <c r="H8" s="26">
        <v>0.19999999999999998</v>
      </c>
      <c r="I8" s="77"/>
      <c r="M8" s="25">
        <v>6</v>
      </c>
      <c r="N8" s="30">
        <v>0.88</v>
      </c>
      <c r="O8" s="32">
        <f>AVERAGE(F56:F65)</f>
        <v>0.94545454545454533</v>
      </c>
      <c r="P8" s="33">
        <f>STDEV(F56:F65)</f>
        <v>0.17248787237282151</v>
      </c>
      <c r="Q8" s="32">
        <f>AVERAGE(G56:G65)</f>
        <v>0.88000000000000012</v>
      </c>
      <c r="R8" s="33">
        <f>STDEV(G56:G65)</f>
        <v>0.25298221281347005</v>
      </c>
      <c r="S8" s="32">
        <f>AVERAGE(H56:H65)</f>
        <v>0.87361111111111112</v>
      </c>
      <c r="T8" s="39">
        <f>STDEV(H56:H65)</f>
        <v>0.22361159036832343</v>
      </c>
    </row>
    <row r="9" spans="2:29" ht="15.75" thickBot="1" x14ac:dyDescent="0.3">
      <c r="B9" s="12" t="s">
        <v>37</v>
      </c>
      <c r="C9" s="27">
        <v>3</v>
      </c>
      <c r="D9" s="27">
        <v>0</v>
      </c>
      <c r="E9" s="27">
        <v>2</v>
      </c>
      <c r="F9" s="27">
        <v>1</v>
      </c>
      <c r="G9" s="27">
        <v>0.6</v>
      </c>
      <c r="H9" s="27">
        <v>0.74999999999999989</v>
      </c>
      <c r="I9" s="77"/>
      <c r="M9" s="13">
        <v>7</v>
      </c>
      <c r="N9" s="42">
        <v>0.7</v>
      </c>
      <c r="O9" s="36">
        <f>AVERAGE(F69:F78)</f>
        <v>0.91666666666666663</v>
      </c>
      <c r="P9" s="37">
        <f>STDEV(F69:F78)</f>
        <v>0.25</v>
      </c>
      <c r="Q9" s="36">
        <f>AVERAGE(G69:G78)</f>
        <v>0.7</v>
      </c>
      <c r="R9" s="37">
        <f>STDEV(G69:G78)</f>
        <v>0.3559026084010441</v>
      </c>
      <c r="S9" s="36">
        <f>AVERAGE(H69:H78)</f>
        <v>0.77901234567901234</v>
      </c>
      <c r="T9" s="41">
        <f>STDEV(H69:H78)</f>
        <v>0.25362765824346334</v>
      </c>
    </row>
    <row r="10" spans="2:29" x14ac:dyDescent="0.25">
      <c r="B10" s="25" t="s">
        <v>43</v>
      </c>
      <c r="C10" s="26">
        <v>0</v>
      </c>
      <c r="D10" s="26">
        <v>0</v>
      </c>
      <c r="E10" s="26">
        <v>5</v>
      </c>
      <c r="F10" s="26" t="s">
        <v>80</v>
      </c>
      <c r="G10" s="26">
        <v>0</v>
      </c>
      <c r="H10" s="26" t="s">
        <v>80</v>
      </c>
      <c r="I10" s="77"/>
      <c r="M10" s="25" t="s">
        <v>84</v>
      </c>
      <c r="N10" s="30">
        <v>0.98</v>
      </c>
      <c r="O10" s="32">
        <f>AVERAGE(F82:F91)</f>
        <v>0.98333333333333317</v>
      </c>
      <c r="P10" s="33">
        <f>STDEV(F82:F91)</f>
        <v>5.2704627669472981E-2</v>
      </c>
      <c r="Q10" s="32">
        <f>AVERAGE(G82:G91)</f>
        <v>0.98000000000000009</v>
      </c>
      <c r="R10" s="33">
        <f>STDEV(G82:G91)</f>
        <v>6.3245553203367583E-2</v>
      </c>
      <c r="S10" s="32">
        <f>AVERAGE(H82:H91)</f>
        <v>0.97979797979797978</v>
      </c>
      <c r="T10" s="39">
        <f>STDEV(H82:H91)</f>
        <v>4.2854956435548333E-2</v>
      </c>
    </row>
    <row r="11" spans="2:29" x14ac:dyDescent="0.25">
      <c r="B11" s="12" t="s">
        <v>49</v>
      </c>
      <c r="C11" s="27">
        <v>0</v>
      </c>
      <c r="D11" s="27">
        <v>0</v>
      </c>
      <c r="E11" s="27">
        <v>5</v>
      </c>
      <c r="F11" s="27" t="s">
        <v>80</v>
      </c>
      <c r="G11" s="27">
        <v>0</v>
      </c>
      <c r="H11" s="27" t="s">
        <v>80</v>
      </c>
      <c r="I11" s="77"/>
    </row>
    <row r="12" spans="2:29" x14ac:dyDescent="0.25">
      <c r="B12" s="25" t="s">
        <v>55</v>
      </c>
      <c r="C12" s="26">
        <v>0</v>
      </c>
      <c r="D12" s="26">
        <v>0</v>
      </c>
      <c r="E12" s="26">
        <v>5</v>
      </c>
      <c r="F12" s="26" t="s">
        <v>80</v>
      </c>
      <c r="G12" s="26">
        <v>0</v>
      </c>
      <c r="H12" s="26" t="s">
        <v>80</v>
      </c>
      <c r="I12" s="77"/>
    </row>
    <row r="13" spans="2:29" ht="15.75" thickBot="1" x14ac:dyDescent="0.3">
      <c r="B13" s="12" t="s">
        <v>61</v>
      </c>
      <c r="C13" s="27">
        <v>0</v>
      </c>
      <c r="D13" s="27">
        <v>0</v>
      </c>
      <c r="E13" s="27">
        <v>5</v>
      </c>
      <c r="F13" s="27" t="s">
        <v>80</v>
      </c>
      <c r="G13" s="27">
        <v>0</v>
      </c>
      <c r="H13" s="27" t="s">
        <v>80</v>
      </c>
      <c r="I13" s="78"/>
    </row>
    <row r="15" spans="2:29" ht="19.5" thickBot="1" x14ac:dyDescent="0.35">
      <c r="B15" s="75" t="s">
        <v>76</v>
      </c>
      <c r="C15" s="75"/>
      <c r="D15" s="75"/>
      <c r="E15" s="75"/>
      <c r="F15" s="28"/>
      <c r="G15" s="28"/>
      <c r="H15" s="28"/>
      <c r="I15" s="28"/>
    </row>
    <row r="16" spans="2:29" x14ac:dyDescent="0.25">
      <c r="B16" s="15" t="s">
        <v>73</v>
      </c>
      <c r="C16" s="16" t="s">
        <v>66</v>
      </c>
      <c r="D16" s="16" t="s">
        <v>67</v>
      </c>
      <c r="E16" s="16" t="s">
        <v>68</v>
      </c>
      <c r="F16" s="16" t="s">
        <v>69</v>
      </c>
      <c r="G16" s="16" t="s">
        <v>70</v>
      </c>
      <c r="H16" s="16" t="s">
        <v>71</v>
      </c>
      <c r="I16" s="17" t="s">
        <v>72</v>
      </c>
    </row>
    <row r="17" spans="2:9" x14ac:dyDescent="0.25">
      <c r="B17" s="25" t="s">
        <v>5</v>
      </c>
      <c r="C17" s="26">
        <v>4</v>
      </c>
      <c r="D17" s="26">
        <v>0</v>
      </c>
      <c r="E17" s="26">
        <v>1</v>
      </c>
      <c r="F17" s="26">
        <v>1</v>
      </c>
      <c r="G17" s="26">
        <v>0.8</v>
      </c>
      <c r="H17" s="26">
        <v>0.88888888888888895</v>
      </c>
      <c r="I17" s="76">
        <v>0.88</v>
      </c>
    </row>
    <row r="18" spans="2:9" x14ac:dyDescent="0.25">
      <c r="B18" s="12" t="s">
        <v>14</v>
      </c>
      <c r="C18" s="27">
        <v>5</v>
      </c>
      <c r="D18" s="27">
        <v>0</v>
      </c>
      <c r="E18" s="27">
        <v>0</v>
      </c>
      <c r="F18" s="27">
        <v>1</v>
      </c>
      <c r="G18" s="27">
        <v>1</v>
      </c>
      <c r="H18" s="27">
        <v>1</v>
      </c>
      <c r="I18" s="77"/>
    </row>
    <row r="19" spans="2:9" x14ac:dyDescent="0.25">
      <c r="B19" s="25" t="s">
        <v>20</v>
      </c>
      <c r="C19" s="26">
        <v>5</v>
      </c>
      <c r="D19" s="26">
        <v>0</v>
      </c>
      <c r="E19" s="26">
        <v>0</v>
      </c>
      <c r="F19" s="26">
        <v>1</v>
      </c>
      <c r="G19" s="26">
        <v>1</v>
      </c>
      <c r="H19" s="26">
        <v>1</v>
      </c>
      <c r="I19" s="77"/>
    </row>
    <row r="20" spans="2:9" x14ac:dyDescent="0.25">
      <c r="B20" s="12" t="s">
        <v>26</v>
      </c>
      <c r="C20" s="27">
        <v>5</v>
      </c>
      <c r="D20" s="27">
        <v>0</v>
      </c>
      <c r="E20" s="27">
        <v>0</v>
      </c>
      <c r="F20" s="27">
        <v>1</v>
      </c>
      <c r="G20" s="27">
        <v>1</v>
      </c>
      <c r="H20" s="27">
        <v>1</v>
      </c>
      <c r="I20" s="77"/>
    </row>
    <row r="21" spans="2:9" x14ac:dyDescent="0.25">
      <c r="B21" s="25" t="s">
        <v>9</v>
      </c>
      <c r="C21" s="26">
        <v>5</v>
      </c>
      <c r="D21" s="26">
        <v>6</v>
      </c>
      <c r="E21" s="26">
        <v>0</v>
      </c>
      <c r="F21" s="26">
        <v>0.45454545454545453</v>
      </c>
      <c r="G21" s="26">
        <v>1</v>
      </c>
      <c r="H21" s="26">
        <v>0.625</v>
      </c>
      <c r="I21" s="77"/>
    </row>
    <row r="22" spans="2:9" x14ac:dyDescent="0.25">
      <c r="B22" s="12" t="s">
        <v>37</v>
      </c>
      <c r="C22" s="27">
        <v>3</v>
      </c>
      <c r="D22" s="27">
        <v>0</v>
      </c>
      <c r="E22" s="27">
        <v>2</v>
      </c>
      <c r="F22" s="27">
        <v>1</v>
      </c>
      <c r="G22" s="27">
        <v>0.6</v>
      </c>
      <c r="H22" s="27">
        <v>0.74999999999999989</v>
      </c>
      <c r="I22" s="77"/>
    </row>
    <row r="23" spans="2:9" x14ac:dyDescent="0.25">
      <c r="B23" s="25" t="s">
        <v>43</v>
      </c>
      <c r="C23" s="26">
        <v>5</v>
      </c>
      <c r="D23" s="26">
        <v>0</v>
      </c>
      <c r="E23" s="26">
        <v>0</v>
      </c>
      <c r="F23" s="26">
        <v>1</v>
      </c>
      <c r="G23" s="26">
        <v>1</v>
      </c>
      <c r="H23" s="26">
        <v>1</v>
      </c>
      <c r="I23" s="77"/>
    </row>
    <row r="24" spans="2:9" x14ac:dyDescent="0.25">
      <c r="B24" s="12" t="s">
        <v>49</v>
      </c>
      <c r="C24" s="27">
        <v>2</v>
      </c>
      <c r="D24" s="27">
        <v>0</v>
      </c>
      <c r="E24" s="27">
        <v>3</v>
      </c>
      <c r="F24" s="27">
        <v>1</v>
      </c>
      <c r="G24" s="27">
        <v>0.4</v>
      </c>
      <c r="H24" s="27">
        <v>0.57142857142857151</v>
      </c>
      <c r="I24" s="77"/>
    </row>
    <row r="25" spans="2:9" x14ac:dyDescent="0.25">
      <c r="B25" s="25" t="s">
        <v>55</v>
      </c>
      <c r="C25" s="26">
        <v>5</v>
      </c>
      <c r="D25" s="26">
        <v>0</v>
      </c>
      <c r="E25" s="26">
        <v>0</v>
      </c>
      <c r="F25" s="26">
        <v>1</v>
      </c>
      <c r="G25" s="26">
        <v>1</v>
      </c>
      <c r="H25" s="26">
        <v>1</v>
      </c>
      <c r="I25" s="77"/>
    </row>
    <row r="26" spans="2:9" ht="15.75" thickBot="1" x14ac:dyDescent="0.3">
      <c r="B26" s="12" t="s">
        <v>61</v>
      </c>
      <c r="C26" s="27">
        <v>5</v>
      </c>
      <c r="D26" s="27">
        <v>0</v>
      </c>
      <c r="E26" s="27">
        <v>0</v>
      </c>
      <c r="F26" s="27">
        <v>1</v>
      </c>
      <c r="G26" s="27">
        <v>1</v>
      </c>
      <c r="H26" s="27">
        <v>1</v>
      </c>
      <c r="I26" s="78"/>
    </row>
    <row r="28" spans="2:9" ht="19.5" thickBot="1" x14ac:dyDescent="0.35">
      <c r="B28" s="75" t="s">
        <v>74</v>
      </c>
      <c r="C28" s="75"/>
      <c r="D28" s="75"/>
      <c r="E28" s="75"/>
      <c r="F28" s="28"/>
      <c r="G28" s="28"/>
      <c r="H28" s="28"/>
      <c r="I28" s="28"/>
    </row>
    <row r="29" spans="2:9" x14ac:dyDescent="0.25">
      <c r="B29" s="15" t="s">
        <v>73</v>
      </c>
      <c r="C29" s="16" t="s">
        <v>66</v>
      </c>
      <c r="D29" s="16" t="s">
        <v>67</v>
      </c>
      <c r="E29" s="16" t="s">
        <v>68</v>
      </c>
      <c r="F29" s="16" t="s">
        <v>69</v>
      </c>
      <c r="G29" s="16" t="s">
        <v>70</v>
      </c>
      <c r="H29" s="16" t="s">
        <v>71</v>
      </c>
      <c r="I29" s="17" t="s">
        <v>72</v>
      </c>
    </row>
    <row r="30" spans="2:9" x14ac:dyDescent="0.25">
      <c r="B30" s="25" t="s">
        <v>5</v>
      </c>
      <c r="C30" s="26">
        <v>4</v>
      </c>
      <c r="D30" s="26">
        <v>0</v>
      </c>
      <c r="E30" s="26">
        <v>1</v>
      </c>
      <c r="F30" s="26">
        <v>1</v>
      </c>
      <c r="G30" s="26">
        <v>0.8</v>
      </c>
      <c r="H30" s="26">
        <v>0.88888888888888895</v>
      </c>
      <c r="I30" s="76">
        <v>0.94</v>
      </c>
    </row>
    <row r="31" spans="2:9" x14ac:dyDescent="0.25">
      <c r="B31" s="12" t="s">
        <v>14</v>
      </c>
      <c r="C31" s="27">
        <v>5</v>
      </c>
      <c r="D31" s="27">
        <v>0</v>
      </c>
      <c r="E31" s="27">
        <v>0</v>
      </c>
      <c r="F31" s="27">
        <v>1</v>
      </c>
      <c r="G31" s="27">
        <v>1</v>
      </c>
      <c r="H31" s="27">
        <v>1</v>
      </c>
      <c r="I31" s="77"/>
    </row>
    <row r="32" spans="2:9" x14ac:dyDescent="0.25">
      <c r="B32" s="25" t="s">
        <v>20</v>
      </c>
      <c r="C32" s="26">
        <v>5</v>
      </c>
      <c r="D32" s="26">
        <v>0</v>
      </c>
      <c r="E32" s="26">
        <v>0</v>
      </c>
      <c r="F32" s="26">
        <v>1</v>
      </c>
      <c r="G32" s="26">
        <v>1</v>
      </c>
      <c r="H32" s="26">
        <v>1</v>
      </c>
      <c r="I32" s="77"/>
    </row>
    <row r="33" spans="2:9" x14ac:dyDescent="0.25">
      <c r="B33" s="12" t="s">
        <v>26</v>
      </c>
      <c r="C33" s="27">
        <v>5</v>
      </c>
      <c r="D33" s="27">
        <v>0</v>
      </c>
      <c r="E33" s="27">
        <v>0</v>
      </c>
      <c r="F33" s="27">
        <v>1</v>
      </c>
      <c r="G33" s="27">
        <v>1</v>
      </c>
      <c r="H33" s="27">
        <v>1</v>
      </c>
      <c r="I33" s="77"/>
    </row>
    <row r="34" spans="2:9" x14ac:dyDescent="0.25">
      <c r="B34" s="25" t="s">
        <v>9</v>
      </c>
      <c r="C34" s="26">
        <v>5</v>
      </c>
      <c r="D34" s="26">
        <v>3</v>
      </c>
      <c r="E34" s="26">
        <v>0</v>
      </c>
      <c r="F34" s="26">
        <v>0.625</v>
      </c>
      <c r="G34" s="26">
        <v>1</v>
      </c>
      <c r="H34" s="26">
        <v>0.76923076923076927</v>
      </c>
      <c r="I34" s="77"/>
    </row>
    <row r="35" spans="2:9" x14ac:dyDescent="0.25">
      <c r="B35" s="12" t="s">
        <v>37</v>
      </c>
      <c r="C35" s="27">
        <v>3</v>
      </c>
      <c r="D35" s="27">
        <v>0</v>
      </c>
      <c r="E35" s="27">
        <v>2</v>
      </c>
      <c r="F35" s="27">
        <v>1</v>
      </c>
      <c r="G35" s="27">
        <v>0.6</v>
      </c>
      <c r="H35" s="27">
        <v>0.74999999999999989</v>
      </c>
      <c r="I35" s="77"/>
    </row>
    <row r="36" spans="2:9" x14ac:dyDescent="0.25">
      <c r="B36" s="25" t="s">
        <v>43</v>
      </c>
      <c r="C36" s="26">
        <v>5</v>
      </c>
      <c r="D36" s="26">
        <v>0</v>
      </c>
      <c r="E36" s="26">
        <v>0</v>
      </c>
      <c r="F36" s="26">
        <v>1</v>
      </c>
      <c r="G36" s="26">
        <v>1</v>
      </c>
      <c r="H36" s="26">
        <v>1</v>
      </c>
      <c r="I36" s="77"/>
    </row>
    <row r="37" spans="2:9" x14ac:dyDescent="0.25">
      <c r="B37" s="12" t="s">
        <v>49</v>
      </c>
      <c r="C37" s="27">
        <v>5</v>
      </c>
      <c r="D37" s="27">
        <v>0</v>
      </c>
      <c r="E37" s="27">
        <v>0</v>
      </c>
      <c r="F37" s="27">
        <v>1</v>
      </c>
      <c r="G37" s="27">
        <v>1</v>
      </c>
      <c r="H37" s="27">
        <v>1</v>
      </c>
      <c r="I37" s="77"/>
    </row>
    <row r="38" spans="2:9" x14ac:dyDescent="0.25">
      <c r="B38" s="25" t="s">
        <v>55</v>
      </c>
      <c r="C38" s="26">
        <v>5</v>
      </c>
      <c r="D38" s="26">
        <v>0</v>
      </c>
      <c r="E38" s="26">
        <v>0</v>
      </c>
      <c r="F38" s="26">
        <v>1</v>
      </c>
      <c r="G38" s="26">
        <v>1</v>
      </c>
      <c r="H38" s="26">
        <v>1</v>
      </c>
      <c r="I38" s="77"/>
    </row>
    <row r="39" spans="2:9" ht="15.75" thickBot="1" x14ac:dyDescent="0.3">
      <c r="B39" s="12" t="s">
        <v>61</v>
      </c>
      <c r="C39" s="27">
        <v>5</v>
      </c>
      <c r="D39" s="27">
        <v>0</v>
      </c>
      <c r="E39" s="27">
        <v>0</v>
      </c>
      <c r="F39" s="27">
        <v>1</v>
      </c>
      <c r="G39" s="27">
        <v>1</v>
      </c>
      <c r="H39" s="27">
        <v>1</v>
      </c>
      <c r="I39" s="78"/>
    </row>
    <row r="41" spans="2:9" ht="19.5" thickBot="1" x14ac:dyDescent="0.35">
      <c r="B41" s="75" t="s">
        <v>77</v>
      </c>
      <c r="C41" s="75"/>
      <c r="D41" s="75"/>
      <c r="E41" s="75"/>
      <c r="F41" s="28"/>
      <c r="G41" s="28"/>
      <c r="H41" s="28"/>
      <c r="I41" s="28"/>
    </row>
    <row r="42" spans="2:9" x14ac:dyDescent="0.25">
      <c r="B42" s="15" t="s">
        <v>73</v>
      </c>
      <c r="C42" s="16" t="s">
        <v>66</v>
      </c>
      <c r="D42" s="16" t="s">
        <v>67</v>
      </c>
      <c r="E42" s="16" t="s">
        <v>68</v>
      </c>
      <c r="F42" s="16" t="s">
        <v>69</v>
      </c>
      <c r="G42" s="16" t="s">
        <v>70</v>
      </c>
      <c r="H42" s="16" t="s">
        <v>71</v>
      </c>
      <c r="I42" s="17" t="s">
        <v>72</v>
      </c>
    </row>
    <row r="43" spans="2:9" x14ac:dyDescent="0.25">
      <c r="B43" s="25" t="s">
        <v>5</v>
      </c>
      <c r="C43" s="26">
        <v>4</v>
      </c>
      <c r="D43" s="26">
        <v>0</v>
      </c>
      <c r="E43" s="26">
        <v>1</v>
      </c>
      <c r="F43" s="26">
        <v>1</v>
      </c>
      <c r="G43" s="26">
        <v>0.8</v>
      </c>
      <c r="H43" s="26">
        <v>0.88888888888888895</v>
      </c>
      <c r="I43" s="76">
        <v>0.9</v>
      </c>
    </row>
    <row r="44" spans="2:9" x14ac:dyDescent="0.25">
      <c r="B44" s="12" t="s">
        <v>14</v>
      </c>
      <c r="C44" s="27">
        <v>5</v>
      </c>
      <c r="D44" s="27">
        <v>0</v>
      </c>
      <c r="E44" s="27">
        <v>0</v>
      </c>
      <c r="F44" s="27">
        <v>1</v>
      </c>
      <c r="G44" s="27">
        <v>1</v>
      </c>
      <c r="H44" s="27">
        <v>1</v>
      </c>
      <c r="I44" s="77"/>
    </row>
    <row r="45" spans="2:9" x14ac:dyDescent="0.25">
      <c r="B45" s="25" t="s">
        <v>20</v>
      </c>
      <c r="C45" s="26">
        <v>4</v>
      </c>
      <c r="D45" s="26">
        <v>0</v>
      </c>
      <c r="E45" s="26">
        <v>1</v>
      </c>
      <c r="F45" s="26">
        <v>1</v>
      </c>
      <c r="G45" s="26">
        <v>0.8</v>
      </c>
      <c r="H45" s="26">
        <v>0.88888888888888895</v>
      </c>
      <c r="I45" s="77"/>
    </row>
    <row r="46" spans="2:9" x14ac:dyDescent="0.25">
      <c r="B46" s="12" t="s">
        <v>26</v>
      </c>
      <c r="C46" s="27">
        <v>5</v>
      </c>
      <c r="D46" s="27">
        <v>0</v>
      </c>
      <c r="E46" s="27">
        <v>0</v>
      </c>
      <c r="F46" s="27">
        <v>1</v>
      </c>
      <c r="G46" s="27">
        <v>1</v>
      </c>
      <c r="H46" s="27">
        <v>1</v>
      </c>
      <c r="I46" s="77"/>
    </row>
    <row r="47" spans="2:9" x14ac:dyDescent="0.25">
      <c r="B47" s="25" t="s">
        <v>9</v>
      </c>
      <c r="C47" s="26">
        <v>5</v>
      </c>
      <c r="D47" s="26">
        <v>5</v>
      </c>
      <c r="E47" s="26">
        <v>0</v>
      </c>
      <c r="F47" s="26">
        <v>0.5</v>
      </c>
      <c r="G47" s="26">
        <v>1</v>
      </c>
      <c r="H47" s="26">
        <v>0.66666666666666663</v>
      </c>
      <c r="I47" s="77"/>
    </row>
    <row r="48" spans="2:9" x14ac:dyDescent="0.25">
      <c r="B48" s="12" t="s">
        <v>37</v>
      </c>
      <c r="C48" s="27">
        <v>5</v>
      </c>
      <c r="D48" s="27">
        <v>0</v>
      </c>
      <c r="E48" s="27">
        <v>0</v>
      </c>
      <c r="F48" s="27">
        <v>1</v>
      </c>
      <c r="G48" s="27">
        <v>1</v>
      </c>
      <c r="H48" s="27">
        <v>1</v>
      </c>
      <c r="I48" s="77"/>
    </row>
    <row r="49" spans="2:9" x14ac:dyDescent="0.25">
      <c r="B49" s="25" t="s">
        <v>43</v>
      </c>
      <c r="C49" s="26">
        <v>5</v>
      </c>
      <c r="D49" s="26">
        <v>0</v>
      </c>
      <c r="E49" s="26">
        <v>0</v>
      </c>
      <c r="F49" s="26">
        <v>1</v>
      </c>
      <c r="G49" s="26">
        <v>1</v>
      </c>
      <c r="H49" s="26">
        <v>1</v>
      </c>
      <c r="I49" s="77"/>
    </row>
    <row r="50" spans="2:9" x14ac:dyDescent="0.25">
      <c r="B50" s="12" t="s">
        <v>49</v>
      </c>
      <c r="C50" s="27">
        <v>2</v>
      </c>
      <c r="D50" s="27">
        <v>0</v>
      </c>
      <c r="E50" s="27">
        <v>3</v>
      </c>
      <c r="F50" s="27">
        <v>1</v>
      </c>
      <c r="G50" s="27">
        <v>0.4</v>
      </c>
      <c r="H50" s="27">
        <v>0.57142857142857151</v>
      </c>
      <c r="I50" s="77"/>
    </row>
    <row r="51" spans="2:9" x14ac:dyDescent="0.25">
      <c r="B51" s="25" t="s">
        <v>55</v>
      </c>
      <c r="C51" s="26">
        <v>5</v>
      </c>
      <c r="D51" s="26">
        <v>0</v>
      </c>
      <c r="E51" s="26">
        <v>0</v>
      </c>
      <c r="F51" s="26">
        <v>1</v>
      </c>
      <c r="G51" s="26">
        <v>1</v>
      </c>
      <c r="H51" s="26">
        <v>1</v>
      </c>
      <c r="I51" s="77"/>
    </row>
    <row r="52" spans="2:9" ht="15.75" thickBot="1" x14ac:dyDescent="0.3">
      <c r="B52" s="12" t="s">
        <v>61</v>
      </c>
      <c r="C52" s="27">
        <v>5</v>
      </c>
      <c r="D52" s="27">
        <v>0</v>
      </c>
      <c r="E52" s="27">
        <v>0</v>
      </c>
      <c r="F52" s="27">
        <v>1</v>
      </c>
      <c r="G52" s="27">
        <v>1</v>
      </c>
      <c r="H52" s="27">
        <v>1</v>
      </c>
      <c r="I52" s="78"/>
    </row>
    <row r="54" spans="2:9" ht="19.5" thickBot="1" x14ac:dyDescent="0.35">
      <c r="B54" s="75" t="s">
        <v>78</v>
      </c>
      <c r="C54" s="75"/>
      <c r="D54" s="75"/>
      <c r="E54" s="75"/>
      <c r="F54" s="28"/>
      <c r="G54" s="28"/>
      <c r="H54" s="28"/>
      <c r="I54" s="28"/>
    </row>
    <row r="55" spans="2:9" x14ac:dyDescent="0.25">
      <c r="B55" s="15" t="s">
        <v>73</v>
      </c>
      <c r="C55" s="16" t="s">
        <v>66</v>
      </c>
      <c r="D55" s="16" t="s">
        <v>67</v>
      </c>
      <c r="E55" s="16" t="s">
        <v>68</v>
      </c>
      <c r="F55" s="16" t="s">
        <v>69</v>
      </c>
      <c r="G55" s="16" t="s">
        <v>70</v>
      </c>
      <c r="H55" s="16" t="s">
        <v>71</v>
      </c>
      <c r="I55" s="17" t="s">
        <v>72</v>
      </c>
    </row>
    <row r="56" spans="2:9" x14ac:dyDescent="0.25">
      <c r="B56" s="25" t="s">
        <v>5</v>
      </c>
      <c r="C56" s="26">
        <v>4</v>
      </c>
      <c r="D56" s="26">
        <v>0</v>
      </c>
      <c r="E56" s="26">
        <v>1</v>
      </c>
      <c r="F56" s="26">
        <v>1</v>
      </c>
      <c r="G56" s="26">
        <v>0.8</v>
      </c>
      <c r="H56" s="26">
        <v>0.88888888888888895</v>
      </c>
      <c r="I56" s="76">
        <v>0.88</v>
      </c>
    </row>
    <row r="57" spans="2:9" x14ac:dyDescent="0.25">
      <c r="B57" s="12" t="s">
        <v>14</v>
      </c>
      <c r="C57" s="27">
        <v>5</v>
      </c>
      <c r="D57" s="27">
        <v>0</v>
      </c>
      <c r="E57" s="27">
        <v>0</v>
      </c>
      <c r="F57" s="27">
        <v>1</v>
      </c>
      <c r="G57" s="27">
        <v>1</v>
      </c>
      <c r="H57" s="27">
        <v>1</v>
      </c>
      <c r="I57" s="77"/>
    </row>
    <row r="58" spans="2:9" x14ac:dyDescent="0.25">
      <c r="B58" s="25" t="s">
        <v>20</v>
      </c>
      <c r="C58" s="26">
        <v>4</v>
      </c>
      <c r="D58" s="26">
        <v>0</v>
      </c>
      <c r="E58" s="26">
        <v>1</v>
      </c>
      <c r="F58" s="26">
        <v>1</v>
      </c>
      <c r="G58" s="26">
        <v>0.8</v>
      </c>
      <c r="H58" s="26">
        <v>0.88888888888888895</v>
      </c>
      <c r="I58" s="77"/>
    </row>
    <row r="59" spans="2:9" x14ac:dyDescent="0.25">
      <c r="B59" s="12" t="s">
        <v>26</v>
      </c>
      <c r="C59" s="27">
        <v>5</v>
      </c>
      <c r="D59" s="27">
        <v>0</v>
      </c>
      <c r="E59" s="27">
        <v>0</v>
      </c>
      <c r="F59" s="27">
        <v>1</v>
      </c>
      <c r="G59" s="27">
        <v>1</v>
      </c>
      <c r="H59" s="27">
        <v>1</v>
      </c>
      <c r="I59" s="77"/>
    </row>
    <row r="60" spans="2:9" x14ac:dyDescent="0.25">
      <c r="B60" s="25" t="s">
        <v>9</v>
      </c>
      <c r="C60" s="26">
        <v>5</v>
      </c>
      <c r="D60" s="26">
        <v>6</v>
      </c>
      <c r="E60" s="26">
        <v>0</v>
      </c>
      <c r="F60" s="26">
        <v>0.45454545454545453</v>
      </c>
      <c r="G60" s="26">
        <v>1</v>
      </c>
      <c r="H60" s="26">
        <v>0.625</v>
      </c>
      <c r="I60" s="77"/>
    </row>
    <row r="61" spans="2:9" x14ac:dyDescent="0.25">
      <c r="B61" s="12" t="s">
        <v>37</v>
      </c>
      <c r="C61" s="27">
        <v>5</v>
      </c>
      <c r="D61" s="27">
        <v>0</v>
      </c>
      <c r="E61" s="27">
        <v>0</v>
      </c>
      <c r="F61" s="27">
        <v>1</v>
      </c>
      <c r="G61" s="27">
        <v>1</v>
      </c>
      <c r="H61" s="27">
        <v>1</v>
      </c>
      <c r="I61" s="77"/>
    </row>
    <row r="62" spans="2:9" x14ac:dyDescent="0.25">
      <c r="B62" s="25" t="s">
        <v>43</v>
      </c>
      <c r="C62" s="26">
        <v>5</v>
      </c>
      <c r="D62" s="26">
        <v>0</v>
      </c>
      <c r="E62" s="26">
        <v>0</v>
      </c>
      <c r="F62" s="26">
        <v>1</v>
      </c>
      <c r="G62" s="26">
        <v>1</v>
      </c>
      <c r="H62" s="26">
        <v>1</v>
      </c>
      <c r="I62" s="77"/>
    </row>
    <row r="63" spans="2:9" x14ac:dyDescent="0.25">
      <c r="B63" s="12" t="s">
        <v>49</v>
      </c>
      <c r="C63" s="27">
        <v>1</v>
      </c>
      <c r="D63" s="27">
        <v>0</v>
      </c>
      <c r="E63" s="27">
        <v>4</v>
      </c>
      <c r="F63" s="27">
        <v>1</v>
      </c>
      <c r="G63" s="27">
        <v>0.2</v>
      </c>
      <c r="H63" s="27">
        <v>0.33333333333333337</v>
      </c>
      <c r="I63" s="77"/>
    </row>
    <row r="64" spans="2:9" x14ac:dyDescent="0.25">
      <c r="B64" s="25" t="s">
        <v>55</v>
      </c>
      <c r="C64" s="26">
        <v>5</v>
      </c>
      <c r="D64" s="26">
        <v>0</v>
      </c>
      <c r="E64" s="26">
        <v>0</v>
      </c>
      <c r="F64" s="26">
        <v>1</v>
      </c>
      <c r="G64" s="26">
        <v>1</v>
      </c>
      <c r="H64" s="26">
        <v>1</v>
      </c>
      <c r="I64" s="77"/>
    </row>
    <row r="65" spans="2:9" ht="15.75" thickBot="1" x14ac:dyDescent="0.3">
      <c r="B65" s="12" t="s">
        <v>61</v>
      </c>
      <c r="C65" s="27">
        <v>5</v>
      </c>
      <c r="D65" s="27">
        <v>0</v>
      </c>
      <c r="E65" s="27">
        <v>0</v>
      </c>
      <c r="F65" s="27">
        <v>1</v>
      </c>
      <c r="G65" s="27">
        <v>1</v>
      </c>
      <c r="H65" s="27">
        <v>1</v>
      </c>
      <c r="I65" s="78"/>
    </row>
    <row r="67" spans="2:9" ht="19.5" thickBot="1" x14ac:dyDescent="0.35">
      <c r="B67" s="75" t="s">
        <v>79</v>
      </c>
      <c r="C67" s="75"/>
      <c r="D67" s="75"/>
      <c r="E67" s="75"/>
      <c r="F67" s="28"/>
      <c r="G67" s="28"/>
      <c r="H67" s="28"/>
      <c r="I67" s="28"/>
    </row>
    <row r="68" spans="2:9" x14ac:dyDescent="0.25">
      <c r="B68" s="15" t="s">
        <v>73</v>
      </c>
      <c r="C68" s="16" t="s">
        <v>66</v>
      </c>
      <c r="D68" s="16" t="s">
        <v>67</v>
      </c>
      <c r="E68" s="16" t="s">
        <v>68</v>
      </c>
      <c r="F68" s="16" t="s">
        <v>69</v>
      </c>
      <c r="G68" s="16" t="s">
        <v>70</v>
      </c>
      <c r="H68" s="16" t="s">
        <v>71</v>
      </c>
      <c r="I68" s="17" t="s">
        <v>72</v>
      </c>
    </row>
    <row r="69" spans="2:9" x14ac:dyDescent="0.25">
      <c r="B69" s="25" t="s">
        <v>5</v>
      </c>
      <c r="C69" s="26">
        <v>4</v>
      </c>
      <c r="D69" s="26">
        <v>0</v>
      </c>
      <c r="E69" s="26">
        <v>1</v>
      </c>
      <c r="F69" s="26">
        <v>1</v>
      </c>
      <c r="G69" s="26">
        <v>0.8</v>
      </c>
      <c r="H69" s="26">
        <v>0.88888888888888895</v>
      </c>
      <c r="I69" s="76">
        <v>0.7</v>
      </c>
    </row>
    <row r="70" spans="2:9" x14ac:dyDescent="0.25">
      <c r="B70" s="12" t="s">
        <v>14</v>
      </c>
      <c r="C70" s="27">
        <v>5</v>
      </c>
      <c r="D70" s="27">
        <v>0</v>
      </c>
      <c r="E70" s="27">
        <v>0</v>
      </c>
      <c r="F70" s="27">
        <v>1</v>
      </c>
      <c r="G70" s="27">
        <v>1</v>
      </c>
      <c r="H70" s="27">
        <v>1</v>
      </c>
      <c r="I70" s="77"/>
    </row>
    <row r="71" spans="2:9" x14ac:dyDescent="0.25">
      <c r="B71" s="25" t="s">
        <v>20</v>
      </c>
      <c r="C71" s="26">
        <v>4</v>
      </c>
      <c r="D71" s="26">
        <v>0</v>
      </c>
      <c r="E71" s="26">
        <v>1</v>
      </c>
      <c r="F71" s="26">
        <v>1</v>
      </c>
      <c r="G71" s="26">
        <v>0.8</v>
      </c>
      <c r="H71" s="26">
        <v>0.88888888888888895</v>
      </c>
      <c r="I71" s="77"/>
    </row>
    <row r="72" spans="2:9" x14ac:dyDescent="0.25">
      <c r="B72" s="12" t="s">
        <v>26</v>
      </c>
      <c r="C72" s="27">
        <v>5</v>
      </c>
      <c r="D72" s="27">
        <v>0</v>
      </c>
      <c r="E72" s="27">
        <v>0</v>
      </c>
      <c r="F72" s="27">
        <v>1</v>
      </c>
      <c r="G72" s="27">
        <v>1</v>
      </c>
      <c r="H72" s="27">
        <v>1</v>
      </c>
      <c r="I72" s="77"/>
    </row>
    <row r="73" spans="2:9" x14ac:dyDescent="0.25">
      <c r="B73" s="25" t="s">
        <v>9</v>
      </c>
      <c r="C73" s="26">
        <v>5</v>
      </c>
      <c r="D73" s="26">
        <v>15</v>
      </c>
      <c r="E73" s="26">
        <v>0</v>
      </c>
      <c r="F73" s="26">
        <v>0.25</v>
      </c>
      <c r="G73" s="26">
        <v>1</v>
      </c>
      <c r="H73" s="26">
        <v>0.4</v>
      </c>
      <c r="I73" s="77"/>
    </row>
    <row r="74" spans="2:9" x14ac:dyDescent="0.25">
      <c r="B74" s="12" t="s">
        <v>37</v>
      </c>
      <c r="C74" s="27">
        <v>3</v>
      </c>
      <c r="D74" s="27">
        <v>0</v>
      </c>
      <c r="E74" s="27">
        <v>2</v>
      </c>
      <c r="F74" s="27">
        <v>1</v>
      </c>
      <c r="G74" s="27">
        <v>0.6</v>
      </c>
      <c r="H74" s="27">
        <v>0.74999999999999989</v>
      </c>
      <c r="I74" s="77"/>
    </row>
    <row r="75" spans="2:9" x14ac:dyDescent="0.25">
      <c r="B75" s="25" t="s">
        <v>43</v>
      </c>
      <c r="C75" s="26">
        <v>5</v>
      </c>
      <c r="D75" s="26">
        <v>0</v>
      </c>
      <c r="E75" s="26">
        <v>0</v>
      </c>
      <c r="F75" s="26">
        <v>1</v>
      </c>
      <c r="G75" s="26">
        <v>1</v>
      </c>
      <c r="H75" s="26">
        <v>1</v>
      </c>
      <c r="I75" s="77"/>
    </row>
    <row r="76" spans="2:9" x14ac:dyDescent="0.25">
      <c r="B76" s="12" t="s">
        <v>49</v>
      </c>
      <c r="C76" s="27">
        <v>1</v>
      </c>
      <c r="D76" s="27">
        <v>0</v>
      </c>
      <c r="E76" s="27">
        <v>4</v>
      </c>
      <c r="F76" s="27">
        <v>1</v>
      </c>
      <c r="G76" s="27">
        <v>0.2</v>
      </c>
      <c r="H76" s="27">
        <v>0.33333333333333337</v>
      </c>
      <c r="I76" s="77"/>
    </row>
    <row r="77" spans="2:9" x14ac:dyDescent="0.25">
      <c r="B77" s="25" t="s">
        <v>55</v>
      </c>
      <c r="C77" s="26">
        <v>0</v>
      </c>
      <c r="D77" s="26">
        <v>0</v>
      </c>
      <c r="E77" s="26">
        <v>5</v>
      </c>
      <c r="F77" s="26" t="s">
        <v>80</v>
      </c>
      <c r="G77" s="26">
        <v>0</v>
      </c>
      <c r="H77" s="26" t="s">
        <v>80</v>
      </c>
      <c r="I77" s="77"/>
    </row>
    <row r="78" spans="2:9" ht="15.75" thickBot="1" x14ac:dyDescent="0.3">
      <c r="B78" s="12" t="s">
        <v>61</v>
      </c>
      <c r="C78" s="27">
        <v>3</v>
      </c>
      <c r="D78" s="27">
        <v>0</v>
      </c>
      <c r="E78" s="27">
        <v>2</v>
      </c>
      <c r="F78" s="27">
        <v>1</v>
      </c>
      <c r="G78" s="27">
        <v>0.6</v>
      </c>
      <c r="H78" s="27">
        <v>0.74999999999999989</v>
      </c>
      <c r="I78" s="78"/>
    </row>
    <row r="80" spans="2:9" ht="19.5" thickBot="1" x14ac:dyDescent="0.35">
      <c r="B80" s="75" t="s">
        <v>83</v>
      </c>
      <c r="C80" s="75"/>
      <c r="D80" s="75"/>
      <c r="E80" s="75"/>
      <c r="F80" s="28"/>
      <c r="G80" s="28"/>
      <c r="H80" s="28"/>
      <c r="I80" s="28"/>
    </row>
    <row r="81" spans="2:9" x14ac:dyDescent="0.25">
      <c r="B81" s="15" t="s">
        <v>73</v>
      </c>
      <c r="C81" s="16" t="s">
        <v>66</v>
      </c>
      <c r="D81" s="16" t="s">
        <v>67</v>
      </c>
      <c r="E81" s="16" t="s">
        <v>68</v>
      </c>
      <c r="F81" s="16" t="s">
        <v>69</v>
      </c>
      <c r="G81" s="16" t="s">
        <v>70</v>
      </c>
      <c r="H81" s="16" t="s">
        <v>71</v>
      </c>
      <c r="I81" s="17" t="s">
        <v>72</v>
      </c>
    </row>
    <row r="82" spans="2:9" x14ac:dyDescent="0.25">
      <c r="B82" s="25" t="s">
        <v>5</v>
      </c>
      <c r="C82" s="26">
        <v>4</v>
      </c>
      <c r="D82" s="26">
        <v>0</v>
      </c>
      <c r="E82" s="26">
        <v>1</v>
      </c>
      <c r="F82" s="26">
        <v>1</v>
      </c>
      <c r="G82" s="26">
        <v>0.8</v>
      </c>
      <c r="H82" s="26">
        <v>0.88888888888888895</v>
      </c>
      <c r="I82" s="76">
        <v>0.98</v>
      </c>
    </row>
    <row r="83" spans="2:9" x14ac:dyDescent="0.25">
      <c r="B83" s="12" t="s">
        <v>14</v>
      </c>
      <c r="C83" s="27">
        <v>5</v>
      </c>
      <c r="D83" s="27">
        <v>0</v>
      </c>
      <c r="E83" s="27">
        <v>0</v>
      </c>
      <c r="F83" s="27">
        <v>1</v>
      </c>
      <c r="G83" s="27">
        <v>1</v>
      </c>
      <c r="H83" s="27">
        <v>1</v>
      </c>
      <c r="I83" s="77"/>
    </row>
    <row r="84" spans="2:9" x14ac:dyDescent="0.25">
      <c r="B84" s="25" t="s">
        <v>20</v>
      </c>
      <c r="C84" s="26">
        <v>5</v>
      </c>
      <c r="D84" s="26">
        <v>0</v>
      </c>
      <c r="E84" s="26">
        <v>0</v>
      </c>
      <c r="F84" s="26">
        <v>1</v>
      </c>
      <c r="G84" s="26">
        <v>1</v>
      </c>
      <c r="H84" s="26">
        <v>1</v>
      </c>
      <c r="I84" s="77"/>
    </row>
    <row r="85" spans="2:9" x14ac:dyDescent="0.25">
      <c r="B85" s="12" t="s">
        <v>26</v>
      </c>
      <c r="C85" s="27">
        <v>5</v>
      </c>
      <c r="D85" s="27">
        <v>0</v>
      </c>
      <c r="E85" s="27">
        <v>0</v>
      </c>
      <c r="F85" s="27">
        <v>1</v>
      </c>
      <c r="G85" s="27">
        <v>1</v>
      </c>
      <c r="H85" s="27">
        <v>1</v>
      </c>
      <c r="I85" s="77"/>
    </row>
    <row r="86" spans="2:9" x14ac:dyDescent="0.25">
      <c r="B86" s="25" t="s">
        <v>9</v>
      </c>
      <c r="C86" s="26">
        <v>5</v>
      </c>
      <c r="D86" s="26">
        <v>1</v>
      </c>
      <c r="E86" s="26">
        <v>0</v>
      </c>
      <c r="F86" s="26">
        <v>0.83333333333333337</v>
      </c>
      <c r="G86" s="26">
        <v>1</v>
      </c>
      <c r="H86" s="26">
        <v>0.90909090909090906</v>
      </c>
      <c r="I86" s="77"/>
    </row>
    <row r="87" spans="2:9" x14ac:dyDescent="0.25">
      <c r="B87" s="12" t="s">
        <v>37</v>
      </c>
      <c r="C87" s="27">
        <v>5</v>
      </c>
      <c r="D87" s="27">
        <v>0</v>
      </c>
      <c r="E87" s="27">
        <v>0</v>
      </c>
      <c r="F87" s="27">
        <v>1</v>
      </c>
      <c r="G87" s="27">
        <v>1</v>
      </c>
      <c r="H87" s="27">
        <v>1</v>
      </c>
      <c r="I87" s="77"/>
    </row>
    <row r="88" spans="2:9" x14ac:dyDescent="0.25">
      <c r="B88" s="25" t="s">
        <v>43</v>
      </c>
      <c r="C88" s="26">
        <v>5</v>
      </c>
      <c r="D88" s="26">
        <v>0</v>
      </c>
      <c r="E88" s="26">
        <v>0</v>
      </c>
      <c r="F88" s="26">
        <v>1</v>
      </c>
      <c r="G88" s="26">
        <v>1</v>
      </c>
      <c r="H88" s="26">
        <v>1</v>
      </c>
      <c r="I88" s="77"/>
    </row>
    <row r="89" spans="2:9" x14ac:dyDescent="0.25">
      <c r="B89" s="12" t="s">
        <v>49</v>
      </c>
      <c r="C89" s="27">
        <v>5</v>
      </c>
      <c r="D89" s="27">
        <v>0</v>
      </c>
      <c r="E89" s="27">
        <v>0</v>
      </c>
      <c r="F89" s="27">
        <v>1</v>
      </c>
      <c r="G89" s="27">
        <v>1</v>
      </c>
      <c r="H89" s="27">
        <v>1</v>
      </c>
      <c r="I89" s="77"/>
    </row>
    <row r="90" spans="2:9" x14ac:dyDescent="0.25">
      <c r="B90" s="25" t="s">
        <v>55</v>
      </c>
      <c r="C90" s="26">
        <v>5</v>
      </c>
      <c r="D90" s="26">
        <v>0</v>
      </c>
      <c r="E90" s="26">
        <v>0</v>
      </c>
      <c r="F90" s="26">
        <v>1</v>
      </c>
      <c r="G90" s="26">
        <v>1</v>
      </c>
      <c r="H90" s="26">
        <v>1</v>
      </c>
      <c r="I90" s="77"/>
    </row>
    <row r="91" spans="2:9" ht="15.75" thickBot="1" x14ac:dyDescent="0.3">
      <c r="B91" s="12" t="s">
        <v>61</v>
      </c>
      <c r="C91" s="27">
        <v>5</v>
      </c>
      <c r="D91" s="27">
        <v>0</v>
      </c>
      <c r="E91" s="27">
        <v>0</v>
      </c>
      <c r="F91" s="27">
        <v>1</v>
      </c>
      <c r="G91" s="27">
        <v>1</v>
      </c>
      <c r="H91" s="27">
        <v>1</v>
      </c>
      <c r="I91" s="78"/>
    </row>
  </sheetData>
  <mergeCells count="16">
    <mergeCell ref="X2:AC2"/>
    <mergeCell ref="B80:E80"/>
    <mergeCell ref="I82:I91"/>
    <mergeCell ref="M2:T2"/>
    <mergeCell ref="I69:I78"/>
    <mergeCell ref="B2:E2"/>
    <mergeCell ref="I4:I13"/>
    <mergeCell ref="B15:E15"/>
    <mergeCell ref="I17:I26"/>
    <mergeCell ref="B28:E28"/>
    <mergeCell ref="I30:I39"/>
    <mergeCell ref="B41:E41"/>
    <mergeCell ref="I43:I52"/>
    <mergeCell ref="B54:E54"/>
    <mergeCell ref="I56:I65"/>
    <mergeCell ref="B67:E67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030E7-3C72-479E-95BC-E4CB4988DC91}">
  <dimension ref="A1:M52"/>
  <sheetViews>
    <sheetView workbookViewId="0">
      <selection activeCell="D2" sqref="D2"/>
    </sheetView>
  </sheetViews>
  <sheetFormatPr defaultColWidth="9" defaultRowHeight="15" x14ac:dyDescent="0.25"/>
  <cols>
    <col min="1" max="1" width="27.28515625" style="64" bestFit="1" customWidth="1"/>
    <col min="2" max="2" width="19.42578125" style="43" bestFit="1" customWidth="1"/>
    <col min="3" max="3" width="9" style="43" bestFit="1" customWidth="1"/>
    <col min="4" max="4" width="19.42578125" style="43" bestFit="1" customWidth="1"/>
    <col min="5" max="5" width="9.42578125" style="43" bestFit="1" customWidth="1"/>
    <col min="6" max="6" width="19.42578125" style="43" bestFit="1" customWidth="1"/>
    <col min="7" max="7" width="9.42578125" style="43" bestFit="1" customWidth="1"/>
    <col min="8" max="8" width="9" style="28"/>
    <col min="9" max="10" width="6.140625" style="43" bestFit="1" customWidth="1"/>
    <col min="11" max="11" width="9" style="28"/>
    <col min="12" max="13" width="8.7109375" style="43" customWidth="1"/>
    <col min="14" max="16384" width="9" style="28"/>
  </cols>
  <sheetData>
    <row r="1" spans="1:13" ht="19.5" thickBot="1" x14ac:dyDescent="0.3">
      <c r="A1" s="79" t="s">
        <v>83</v>
      </c>
      <c r="B1" s="80"/>
      <c r="C1" s="80"/>
      <c r="D1" s="80"/>
      <c r="E1" s="80"/>
      <c r="F1" s="80"/>
      <c r="G1" s="81"/>
    </row>
    <row r="2" spans="1:13" ht="15.75" x14ac:dyDescent="0.25">
      <c r="A2" s="56" t="s">
        <v>0</v>
      </c>
      <c r="B2" s="48" t="s">
        <v>87</v>
      </c>
      <c r="C2" s="49" t="s">
        <v>99</v>
      </c>
      <c r="D2" s="57" t="s">
        <v>86</v>
      </c>
      <c r="E2" s="58" t="s">
        <v>100</v>
      </c>
      <c r="F2" s="48" t="s">
        <v>85</v>
      </c>
      <c r="G2" s="49" t="s">
        <v>101</v>
      </c>
      <c r="I2" s="65" t="s">
        <v>88</v>
      </c>
      <c r="J2" s="49" t="s">
        <v>89</v>
      </c>
    </row>
    <row r="3" spans="1:13" ht="15.75" thickBot="1" x14ac:dyDescent="0.3">
      <c r="A3" s="61" t="s">
        <v>4</v>
      </c>
      <c r="B3" s="50" t="s">
        <v>5</v>
      </c>
      <c r="C3" s="51">
        <v>0.70260360715758996</v>
      </c>
      <c r="D3" s="46" t="s">
        <v>20</v>
      </c>
      <c r="E3" s="44">
        <v>1.0513061881479E-2</v>
      </c>
      <c r="F3" s="50" t="s">
        <v>26</v>
      </c>
      <c r="G3" s="51">
        <v>6.7003128390484001E-3</v>
      </c>
      <c r="I3" s="66">
        <f t="shared" ref="I3:I34" si="0">C3-E3</f>
        <v>0.69209054527611091</v>
      </c>
      <c r="J3" s="51">
        <f t="shared" ref="J3:J34" si="1">E3-G3</f>
        <v>3.8127490424305997E-3</v>
      </c>
    </row>
    <row r="4" spans="1:13" ht="15.75" x14ac:dyDescent="0.25">
      <c r="A4" s="62" t="s">
        <v>7</v>
      </c>
      <c r="B4" s="52" t="s">
        <v>5</v>
      </c>
      <c r="C4" s="53">
        <v>0.48085109802318998</v>
      </c>
      <c r="D4" s="47" t="s">
        <v>20</v>
      </c>
      <c r="E4" s="45">
        <v>9.6763689351879994E-3</v>
      </c>
      <c r="F4" s="52" t="s">
        <v>26</v>
      </c>
      <c r="G4" s="53">
        <v>6.3606336903781003E-3</v>
      </c>
      <c r="I4" s="67">
        <f t="shared" si="0"/>
        <v>0.47117472908800201</v>
      </c>
      <c r="J4" s="53">
        <f t="shared" si="1"/>
        <v>3.3157352448098991E-3</v>
      </c>
      <c r="L4" s="48" t="s">
        <v>90</v>
      </c>
      <c r="M4" s="49" t="s">
        <v>91</v>
      </c>
    </row>
    <row r="5" spans="1:13" x14ac:dyDescent="0.25">
      <c r="A5" s="61" t="s">
        <v>8</v>
      </c>
      <c r="B5" s="50" t="s">
        <v>9</v>
      </c>
      <c r="C5" s="51">
        <v>0</v>
      </c>
      <c r="D5" s="46" t="s">
        <v>26</v>
      </c>
      <c r="E5" s="44">
        <v>0</v>
      </c>
      <c r="F5" s="50" t="s">
        <v>55</v>
      </c>
      <c r="G5" s="51">
        <v>0</v>
      </c>
      <c r="I5" s="66">
        <f t="shared" si="0"/>
        <v>0</v>
      </c>
      <c r="J5" s="51">
        <f t="shared" si="1"/>
        <v>0</v>
      </c>
      <c r="L5" s="69">
        <f>AVERAGE(I3:I52)</f>
        <v>0.40340948233339424</v>
      </c>
      <c r="M5" s="51">
        <f>STDEV(I3:I52)</f>
        <v>0.17145240274727949</v>
      </c>
    </row>
    <row r="6" spans="1:13" ht="15.75" thickBot="1" x14ac:dyDescent="0.3">
      <c r="A6" s="62" t="s">
        <v>11</v>
      </c>
      <c r="B6" s="52" t="s">
        <v>5</v>
      </c>
      <c r="C6" s="53">
        <v>0.66148648898804996</v>
      </c>
      <c r="D6" s="47" t="s">
        <v>20</v>
      </c>
      <c r="E6" s="45">
        <v>6.2075210738217002E-3</v>
      </c>
      <c r="F6" s="52" t="s">
        <v>37</v>
      </c>
      <c r="G6" s="53">
        <v>2.9141757993852001E-3</v>
      </c>
      <c r="I6" s="67">
        <f t="shared" si="0"/>
        <v>0.65527896791422824</v>
      </c>
      <c r="J6" s="53">
        <f t="shared" si="1"/>
        <v>3.2933452744365E-3</v>
      </c>
    </row>
    <row r="7" spans="1:13" ht="15.75" x14ac:dyDescent="0.25">
      <c r="A7" s="61" t="s">
        <v>12</v>
      </c>
      <c r="B7" s="50" t="s">
        <v>5</v>
      </c>
      <c r="C7" s="51">
        <v>0.66148648898804996</v>
      </c>
      <c r="D7" s="46" t="s">
        <v>20</v>
      </c>
      <c r="E7" s="44">
        <v>6.2075210738217002E-3</v>
      </c>
      <c r="F7" s="50" t="s">
        <v>37</v>
      </c>
      <c r="G7" s="51">
        <v>2.9141757993852001E-3</v>
      </c>
      <c r="I7" s="66">
        <f t="shared" si="0"/>
        <v>0.65527896791422824</v>
      </c>
      <c r="J7" s="51">
        <f t="shared" si="1"/>
        <v>3.2933452744365E-3</v>
      </c>
      <c r="L7" s="48" t="s">
        <v>92</v>
      </c>
      <c r="M7" s="49" t="s">
        <v>91</v>
      </c>
    </row>
    <row r="8" spans="1:13" x14ac:dyDescent="0.25">
      <c r="A8" s="62" t="s">
        <v>13</v>
      </c>
      <c r="B8" s="52" t="s">
        <v>14</v>
      </c>
      <c r="C8" s="53">
        <v>0.60461795402828</v>
      </c>
      <c r="D8" s="47" t="s">
        <v>26</v>
      </c>
      <c r="E8" s="45">
        <v>1.2515277766101E-2</v>
      </c>
      <c r="F8" s="52" t="s">
        <v>49</v>
      </c>
      <c r="G8" s="53">
        <v>5.7700340935566002E-3</v>
      </c>
      <c r="I8" s="67">
        <f t="shared" si="0"/>
        <v>0.59210267626217905</v>
      </c>
      <c r="J8" s="53">
        <f t="shared" si="1"/>
        <v>6.7452436725444001E-3</v>
      </c>
      <c r="L8" s="50">
        <f>AVERAGE(J3:J52)</f>
        <v>5.9774281301570718E-2</v>
      </c>
      <c r="M8" s="51">
        <f>STDEV(J3:J52)</f>
        <v>9.3133214120584229E-2</v>
      </c>
    </row>
    <row r="9" spans="1:13" x14ac:dyDescent="0.25">
      <c r="A9" s="61" t="s">
        <v>15</v>
      </c>
      <c r="B9" s="50" t="s">
        <v>14</v>
      </c>
      <c r="C9" s="51">
        <v>0.60461795402828</v>
      </c>
      <c r="D9" s="46" t="s">
        <v>26</v>
      </c>
      <c r="E9" s="44">
        <v>1.2515277766101E-2</v>
      </c>
      <c r="F9" s="50" t="s">
        <v>49</v>
      </c>
      <c r="G9" s="51">
        <v>5.7700340935566002E-3</v>
      </c>
      <c r="I9" s="66">
        <f t="shared" si="0"/>
        <v>0.59210267626217905</v>
      </c>
      <c r="J9" s="51">
        <f t="shared" si="1"/>
        <v>6.7452436725444001E-3</v>
      </c>
    </row>
    <row r="10" spans="1:13" x14ac:dyDescent="0.25">
      <c r="A10" s="62" t="s">
        <v>16</v>
      </c>
      <c r="B10" s="52" t="s">
        <v>14</v>
      </c>
      <c r="C10" s="53">
        <v>0.60461795402828</v>
      </c>
      <c r="D10" s="47" t="s">
        <v>26</v>
      </c>
      <c r="E10" s="45">
        <v>1.2515277766101E-2</v>
      </c>
      <c r="F10" s="52" t="s">
        <v>49</v>
      </c>
      <c r="G10" s="53">
        <v>5.7700340935566002E-3</v>
      </c>
      <c r="I10" s="67">
        <f t="shared" si="0"/>
        <v>0.59210267626217905</v>
      </c>
      <c r="J10" s="53">
        <f t="shared" si="1"/>
        <v>6.7452436725444001E-3</v>
      </c>
    </row>
    <row r="11" spans="1:13" x14ac:dyDescent="0.25">
      <c r="A11" s="61" t="s">
        <v>17</v>
      </c>
      <c r="B11" s="50" t="s">
        <v>14</v>
      </c>
      <c r="C11" s="51">
        <v>0.62331784227353004</v>
      </c>
      <c r="D11" s="46" t="s">
        <v>26</v>
      </c>
      <c r="E11" s="44">
        <v>3.6926351888114002E-2</v>
      </c>
      <c r="F11" s="50" t="s">
        <v>49</v>
      </c>
      <c r="G11" s="51">
        <v>8.4079159670335992E-3</v>
      </c>
      <c r="I11" s="66">
        <f t="shared" si="0"/>
        <v>0.58639149038541605</v>
      </c>
      <c r="J11" s="51">
        <f t="shared" si="1"/>
        <v>2.8518435921080401E-2</v>
      </c>
    </row>
    <row r="12" spans="1:13" x14ac:dyDescent="0.25">
      <c r="A12" s="62" t="s">
        <v>18</v>
      </c>
      <c r="B12" s="52" t="s">
        <v>14</v>
      </c>
      <c r="C12" s="53">
        <v>0.60461795402828</v>
      </c>
      <c r="D12" s="47" t="s">
        <v>26</v>
      </c>
      <c r="E12" s="45">
        <v>1.2515277766101E-2</v>
      </c>
      <c r="F12" s="52" t="s">
        <v>49</v>
      </c>
      <c r="G12" s="53">
        <v>5.7700340935566002E-3</v>
      </c>
      <c r="I12" s="67">
        <f t="shared" si="0"/>
        <v>0.59210267626217905</v>
      </c>
      <c r="J12" s="53">
        <f t="shared" si="1"/>
        <v>6.7452436725444001E-3</v>
      </c>
    </row>
    <row r="13" spans="1:13" x14ac:dyDescent="0.25">
      <c r="A13" s="61" t="s">
        <v>19</v>
      </c>
      <c r="B13" s="50" t="s">
        <v>20</v>
      </c>
      <c r="C13" s="51">
        <v>0.70728042368256006</v>
      </c>
      <c r="D13" s="46" t="s">
        <v>9</v>
      </c>
      <c r="E13" s="44">
        <v>0.29253645285865998</v>
      </c>
      <c r="F13" s="50" t="s">
        <v>14</v>
      </c>
      <c r="G13" s="51">
        <v>4.2308281952602002E-3</v>
      </c>
      <c r="I13" s="66">
        <f t="shared" si="0"/>
        <v>0.41474397082390008</v>
      </c>
      <c r="J13" s="51">
        <f t="shared" si="1"/>
        <v>0.28830562466339976</v>
      </c>
    </row>
    <row r="14" spans="1:13" x14ac:dyDescent="0.25">
      <c r="A14" s="62" t="s">
        <v>21</v>
      </c>
      <c r="B14" s="52" t="s">
        <v>20</v>
      </c>
      <c r="C14" s="53">
        <v>0.52752820846699</v>
      </c>
      <c r="D14" s="47" t="s">
        <v>9</v>
      </c>
      <c r="E14" s="45">
        <v>0.35456582087721999</v>
      </c>
      <c r="F14" s="52" t="s">
        <v>14</v>
      </c>
      <c r="G14" s="53">
        <v>4.7661835628976003E-3</v>
      </c>
      <c r="I14" s="67">
        <f t="shared" si="0"/>
        <v>0.17296238758977001</v>
      </c>
      <c r="J14" s="53">
        <f t="shared" si="1"/>
        <v>0.3497996373143224</v>
      </c>
    </row>
    <row r="15" spans="1:13" x14ac:dyDescent="0.25">
      <c r="A15" s="61" t="s">
        <v>22</v>
      </c>
      <c r="B15" s="50" t="s">
        <v>20</v>
      </c>
      <c r="C15" s="51">
        <v>0.64905507166334997</v>
      </c>
      <c r="D15" s="46" t="s">
        <v>9</v>
      </c>
      <c r="E15" s="44">
        <v>0.26206445439997</v>
      </c>
      <c r="F15" s="50" t="s">
        <v>14</v>
      </c>
      <c r="G15" s="51">
        <v>7.6607206661991004E-3</v>
      </c>
      <c r="I15" s="66">
        <f t="shared" si="0"/>
        <v>0.38699061726337997</v>
      </c>
      <c r="J15" s="51">
        <f t="shared" si="1"/>
        <v>0.2544037337337709</v>
      </c>
    </row>
    <row r="16" spans="1:13" x14ac:dyDescent="0.25">
      <c r="A16" s="62" t="s">
        <v>23</v>
      </c>
      <c r="B16" s="52" t="s">
        <v>20</v>
      </c>
      <c r="C16" s="53">
        <v>0.61007420677757995</v>
      </c>
      <c r="D16" s="47" t="s">
        <v>9</v>
      </c>
      <c r="E16" s="45">
        <v>0.29036977998006003</v>
      </c>
      <c r="F16" s="52" t="s">
        <v>14</v>
      </c>
      <c r="G16" s="53">
        <v>3.9232291402904003E-3</v>
      </c>
      <c r="I16" s="67">
        <f t="shared" si="0"/>
        <v>0.31970442679751992</v>
      </c>
      <c r="J16" s="53">
        <f t="shared" si="1"/>
        <v>0.28644655083976961</v>
      </c>
    </row>
    <row r="17" spans="1:10" x14ac:dyDescent="0.25">
      <c r="A17" s="61" t="s">
        <v>24</v>
      </c>
      <c r="B17" s="50" t="s">
        <v>20</v>
      </c>
      <c r="C17" s="51">
        <v>0.61007420677757995</v>
      </c>
      <c r="D17" s="46" t="s">
        <v>9</v>
      </c>
      <c r="E17" s="44">
        <v>0.29036977998006003</v>
      </c>
      <c r="F17" s="50" t="s">
        <v>14</v>
      </c>
      <c r="G17" s="51">
        <v>3.9232291402904003E-3</v>
      </c>
      <c r="I17" s="66">
        <f t="shared" si="0"/>
        <v>0.31970442679751992</v>
      </c>
      <c r="J17" s="51">
        <f t="shared" si="1"/>
        <v>0.28644655083976961</v>
      </c>
    </row>
    <row r="18" spans="1:10" x14ac:dyDescent="0.25">
      <c r="A18" s="62" t="s">
        <v>25</v>
      </c>
      <c r="B18" s="52" t="s">
        <v>26</v>
      </c>
      <c r="C18" s="53">
        <v>0.47039837078097002</v>
      </c>
      <c r="D18" s="47" t="s">
        <v>55</v>
      </c>
      <c r="E18" s="45">
        <v>3.2832915535477999E-2</v>
      </c>
      <c r="F18" s="52" t="s">
        <v>49</v>
      </c>
      <c r="G18" s="53">
        <v>1.5002595951657999E-2</v>
      </c>
      <c r="I18" s="67">
        <f t="shared" si="0"/>
        <v>0.43756545524549201</v>
      </c>
      <c r="J18" s="53">
        <f t="shared" si="1"/>
        <v>1.783031958382E-2</v>
      </c>
    </row>
    <row r="19" spans="1:10" x14ac:dyDescent="0.25">
      <c r="A19" s="61" t="s">
        <v>27</v>
      </c>
      <c r="B19" s="50" t="s">
        <v>26</v>
      </c>
      <c r="C19" s="51">
        <v>0.4775493645435</v>
      </c>
      <c r="D19" s="46" t="s">
        <v>55</v>
      </c>
      <c r="E19" s="44">
        <v>3.3394202613108999E-2</v>
      </c>
      <c r="F19" s="50" t="s">
        <v>5</v>
      </c>
      <c r="G19" s="51">
        <v>8.0492219745802E-3</v>
      </c>
      <c r="I19" s="66">
        <f t="shared" si="0"/>
        <v>0.44415516193039101</v>
      </c>
      <c r="J19" s="51">
        <f t="shared" si="1"/>
        <v>2.5344980638528799E-2</v>
      </c>
    </row>
    <row r="20" spans="1:10" x14ac:dyDescent="0.25">
      <c r="A20" s="62" t="s">
        <v>28</v>
      </c>
      <c r="B20" s="52" t="s">
        <v>26</v>
      </c>
      <c r="C20" s="53">
        <v>0.46765210457035</v>
      </c>
      <c r="D20" s="47" t="s">
        <v>55</v>
      </c>
      <c r="E20" s="45">
        <v>3.4969337236208001E-2</v>
      </c>
      <c r="F20" s="52" t="s">
        <v>14</v>
      </c>
      <c r="G20" s="53">
        <v>4.0438816148965998E-3</v>
      </c>
      <c r="I20" s="67">
        <f t="shared" si="0"/>
        <v>0.43268276733414202</v>
      </c>
      <c r="J20" s="53">
        <f t="shared" si="1"/>
        <v>3.0925455621311403E-2</v>
      </c>
    </row>
    <row r="21" spans="1:10" x14ac:dyDescent="0.25">
      <c r="A21" s="61" t="s">
        <v>29</v>
      </c>
      <c r="B21" s="50" t="s">
        <v>26</v>
      </c>
      <c r="C21" s="51">
        <v>0.4775493645435</v>
      </c>
      <c r="D21" s="46" t="s">
        <v>55</v>
      </c>
      <c r="E21" s="44">
        <v>3.3394202613108999E-2</v>
      </c>
      <c r="F21" s="50" t="s">
        <v>5</v>
      </c>
      <c r="G21" s="51">
        <v>8.0492219745802E-3</v>
      </c>
      <c r="I21" s="66">
        <f t="shared" si="0"/>
        <v>0.44415516193039101</v>
      </c>
      <c r="J21" s="51">
        <f t="shared" si="1"/>
        <v>2.5344980638528799E-2</v>
      </c>
    </row>
    <row r="22" spans="1:10" x14ac:dyDescent="0.25">
      <c r="A22" s="62" t="s">
        <v>30</v>
      </c>
      <c r="B22" s="52" t="s">
        <v>26</v>
      </c>
      <c r="C22" s="53">
        <v>0.4775493645435</v>
      </c>
      <c r="D22" s="47" t="s">
        <v>55</v>
      </c>
      <c r="E22" s="45">
        <v>3.3394202613108999E-2</v>
      </c>
      <c r="F22" s="52" t="s">
        <v>5</v>
      </c>
      <c r="G22" s="53">
        <v>8.0492219745802E-3</v>
      </c>
      <c r="I22" s="67">
        <f t="shared" si="0"/>
        <v>0.44415516193039101</v>
      </c>
      <c r="J22" s="53">
        <f t="shared" si="1"/>
        <v>2.5344980638528799E-2</v>
      </c>
    </row>
    <row r="23" spans="1:10" x14ac:dyDescent="0.25">
      <c r="A23" s="61" t="s">
        <v>31</v>
      </c>
      <c r="B23" s="50" t="s">
        <v>9</v>
      </c>
      <c r="C23" s="51">
        <v>0.56024479754301004</v>
      </c>
      <c r="D23" s="46" t="s">
        <v>20</v>
      </c>
      <c r="E23" s="44">
        <v>0.17947983063652001</v>
      </c>
      <c r="F23" s="50" t="s">
        <v>55</v>
      </c>
      <c r="G23" s="51">
        <v>1.0734089549632999E-2</v>
      </c>
      <c r="I23" s="66">
        <f t="shared" si="0"/>
        <v>0.38076496690649003</v>
      </c>
      <c r="J23" s="51">
        <f t="shared" si="1"/>
        <v>0.168745741086887</v>
      </c>
    </row>
    <row r="24" spans="1:10" x14ac:dyDescent="0.25">
      <c r="A24" s="62" t="s">
        <v>32</v>
      </c>
      <c r="B24" s="52" t="s">
        <v>9</v>
      </c>
      <c r="C24" s="53">
        <v>0.56024479754301004</v>
      </c>
      <c r="D24" s="47" t="s">
        <v>20</v>
      </c>
      <c r="E24" s="45">
        <v>0.17947983063652001</v>
      </c>
      <c r="F24" s="52" t="s">
        <v>55</v>
      </c>
      <c r="G24" s="53">
        <v>1.0734089549632999E-2</v>
      </c>
      <c r="I24" s="67">
        <f t="shared" si="0"/>
        <v>0.38076496690649003</v>
      </c>
      <c r="J24" s="53">
        <f t="shared" si="1"/>
        <v>0.168745741086887</v>
      </c>
    </row>
    <row r="25" spans="1:10" x14ac:dyDescent="0.25">
      <c r="A25" s="61" t="s">
        <v>33</v>
      </c>
      <c r="B25" s="50" t="s">
        <v>9</v>
      </c>
      <c r="C25" s="51">
        <v>0.56024479754301004</v>
      </c>
      <c r="D25" s="46" t="s">
        <v>20</v>
      </c>
      <c r="E25" s="44">
        <v>0.17947983063652001</v>
      </c>
      <c r="F25" s="50" t="s">
        <v>55</v>
      </c>
      <c r="G25" s="51">
        <v>1.0734089549632999E-2</v>
      </c>
      <c r="I25" s="66">
        <f t="shared" si="0"/>
        <v>0.38076496690649003</v>
      </c>
      <c r="J25" s="51">
        <f t="shared" si="1"/>
        <v>0.168745741086887</v>
      </c>
    </row>
    <row r="26" spans="1:10" x14ac:dyDescent="0.25">
      <c r="A26" s="62" t="s">
        <v>34</v>
      </c>
      <c r="B26" s="52" t="s">
        <v>9</v>
      </c>
      <c r="C26" s="53">
        <v>0.56024479754301004</v>
      </c>
      <c r="D26" s="47" t="s">
        <v>20</v>
      </c>
      <c r="E26" s="45">
        <v>0.17947983063652001</v>
      </c>
      <c r="F26" s="52" t="s">
        <v>55</v>
      </c>
      <c r="G26" s="53">
        <v>1.0734089549632999E-2</v>
      </c>
      <c r="I26" s="67">
        <f t="shared" si="0"/>
        <v>0.38076496690649003</v>
      </c>
      <c r="J26" s="53">
        <f t="shared" si="1"/>
        <v>0.168745741086887</v>
      </c>
    </row>
    <row r="27" spans="1:10" x14ac:dyDescent="0.25">
      <c r="A27" s="61" t="s">
        <v>35</v>
      </c>
      <c r="B27" s="50" t="s">
        <v>9</v>
      </c>
      <c r="C27" s="51">
        <v>0.56024479754301004</v>
      </c>
      <c r="D27" s="46" t="s">
        <v>20</v>
      </c>
      <c r="E27" s="44">
        <v>0.17947983063652001</v>
      </c>
      <c r="F27" s="50" t="s">
        <v>55</v>
      </c>
      <c r="G27" s="51">
        <v>1.0734089549632999E-2</v>
      </c>
      <c r="I27" s="66">
        <f t="shared" si="0"/>
        <v>0.38076496690649003</v>
      </c>
      <c r="J27" s="51">
        <f t="shared" si="1"/>
        <v>0.168745741086887</v>
      </c>
    </row>
    <row r="28" spans="1:10" x14ac:dyDescent="0.25">
      <c r="A28" s="62" t="s">
        <v>36</v>
      </c>
      <c r="B28" s="52" t="s">
        <v>37</v>
      </c>
      <c r="C28" s="53">
        <v>0.81157925990937996</v>
      </c>
      <c r="D28" s="47" t="s">
        <v>49</v>
      </c>
      <c r="E28" s="45">
        <v>1.1376283084106001E-2</v>
      </c>
      <c r="F28" s="52" t="s">
        <v>9</v>
      </c>
      <c r="G28" s="53">
        <v>1.0389323907369999E-2</v>
      </c>
      <c r="I28" s="67">
        <f t="shared" si="0"/>
        <v>0.80020297682527397</v>
      </c>
      <c r="J28" s="53">
        <f t="shared" si="1"/>
        <v>9.8695917673600163E-4</v>
      </c>
    </row>
    <row r="29" spans="1:10" x14ac:dyDescent="0.25">
      <c r="A29" s="61" t="s">
        <v>38</v>
      </c>
      <c r="B29" s="50" t="s">
        <v>37</v>
      </c>
      <c r="C29" s="51">
        <v>0.81157925990937996</v>
      </c>
      <c r="D29" s="46" t="s">
        <v>49</v>
      </c>
      <c r="E29" s="44">
        <v>1.1376283084106001E-2</v>
      </c>
      <c r="F29" s="50" t="s">
        <v>9</v>
      </c>
      <c r="G29" s="51">
        <v>1.0389323907369999E-2</v>
      </c>
      <c r="I29" s="66">
        <f t="shared" si="0"/>
        <v>0.80020297682527397</v>
      </c>
      <c r="J29" s="51">
        <f t="shared" si="1"/>
        <v>9.8695917673600163E-4</v>
      </c>
    </row>
    <row r="30" spans="1:10" x14ac:dyDescent="0.25">
      <c r="A30" s="62" t="s">
        <v>39</v>
      </c>
      <c r="B30" s="52" t="s">
        <v>37</v>
      </c>
      <c r="C30" s="53">
        <v>7.9687741510981E-2</v>
      </c>
      <c r="D30" s="47" t="s">
        <v>20</v>
      </c>
      <c r="E30" s="45">
        <v>1.0984992626587E-2</v>
      </c>
      <c r="F30" s="52" t="s">
        <v>5</v>
      </c>
      <c r="G30" s="53">
        <v>1.1740820331647001E-3</v>
      </c>
      <c r="I30" s="67">
        <f t="shared" si="0"/>
        <v>6.8702748884393997E-2</v>
      </c>
      <c r="J30" s="53">
        <f t="shared" si="1"/>
        <v>9.8109105934223E-3</v>
      </c>
    </row>
    <row r="31" spans="1:10" x14ac:dyDescent="0.25">
      <c r="A31" s="61" t="s">
        <v>40</v>
      </c>
      <c r="B31" s="50" t="s">
        <v>37</v>
      </c>
      <c r="C31" s="51">
        <v>0.73682852567902002</v>
      </c>
      <c r="D31" s="46" t="s">
        <v>61</v>
      </c>
      <c r="E31" s="44">
        <v>5.2636127426604E-2</v>
      </c>
      <c r="F31" s="50" t="s">
        <v>49</v>
      </c>
      <c r="G31" s="51">
        <v>1.8388113593937001E-2</v>
      </c>
      <c r="I31" s="66">
        <f t="shared" si="0"/>
        <v>0.68419239825241607</v>
      </c>
      <c r="J31" s="51">
        <f t="shared" si="1"/>
        <v>3.4248013832666999E-2</v>
      </c>
    </row>
    <row r="32" spans="1:10" x14ac:dyDescent="0.25">
      <c r="A32" s="62" t="s">
        <v>41</v>
      </c>
      <c r="B32" s="52" t="s">
        <v>37</v>
      </c>
      <c r="C32" s="53">
        <v>7.9687741510981E-2</v>
      </c>
      <c r="D32" s="47" t="s">
        <v>20</v>
      </c>
      <c r="E32" s="45">
        <v>1.0984992626587E-2</v>
      </c>
      <c r="F32" s="52" t="s">
        <v>5</v>
      </c>
      <c r="G32" s="53">
        <v>1.1740820331647001E-3</v>
      </c>
      <c r="I32" s="67">
        <f t="shared" si="0"/>
        <v>6.8702748884393997E-2</v>
      </c>
      <c r="J32" s="53">
        <f t="shared" si="1"/>
        <v>9.8109105934223E-3</v>
      </c>
    </row>
    <row r="33" spans="1:10" x14ac:dyDescent="0.25">
      <c r="A33" s="61" t="s">
        <v>42</v>
      </c>
      <c r="B33" s="50" t="s">
        <v>43</v>
      </c>
      <c r="C33" s="51">
        <v>0.34367180417477</v>
      </c>
      <c r="D33" s="46" t="s">
        <v>37</v>
      </c>
      <c r="E33" s="44">
        <v>4.5322438407430998E-2</v>
      </c>
      <c r="F33" s="50" t="s">
        <v>26</v>
      </c>
      <c r="G33" s="51">
        <v>1.6818908387858E-2</v>
      </c>
      <c r="I33" s="66">
        <f t="shared" si="0"/>
        <v>0.298349365767339</v>
      </c>
      <c r="J33" s="51">
        <f t="shared" si="1"/>
        <v>2.8503530019572999E-2</v>
      </c>
    </row>
    <row r="34" spans="1:10" x14ac:dyDescent="0.25">
      <c r="A34" s="62" t="s">
        <v>44</v>
      </c>
      <c r="B34" s="52" t="s">
        <v>43</v>
      </c>
      <c r="C34" s="53">
        <v>0.37220589252011999</v>
      </c>
      <c r="D34" s="47" t="s">
        <v>37</v>
      </c>
      <c r="E34" s="45">
        <v>4.5193889747903997E-2</v>
      </c>
      <c r="F34" s="52" t="s">
        <v>9</v>
      </c>
      <c r="G34" s="53">
        <v>4.5673171569139996E-3</v>
      </c>
      <c r="I34" s="67">
        <f t="shared" si="0"/>
        <v>0.32701200277221598</v>
      </c>
      <c r="J34" s="53">
        <f t="shared" si="1"/>
        <v>4.062657259099E-2</v>
      </c>
    </row>
    <row r="35" spans="1:10" x14ac:dyDescent="0.25">
      <c r="A35" s="61" t="s">
        <v>45</v>
      </c>
      <c r="B35" s="50" t="s">
        <v>43</v>
      </c>
      <c r="C35" s="51">
        <v>0.37220589252011999</v>
      </c>
      <c r="D35" s="46" t="s">
        <v>37</v>
      </c>
      <c r="E35" s="44">
        <v>4.5193889747903997E-2</v>
      </c>
      <c r="F35" s="50" t="s">
        <v>9</v>
      </c>
      <c r="G35" s="51">
        <v>4.5673171569139996E-3</v>
      </c>
      <c r="I35" s="66">
        <f t="shared" ref="I35:I52" si="2">C35-E35</f>
        <v>0.32701200277221598</v>
      </c>
      <c r="J35" s="51">
        <f t="shared" ref="J35:J52" si="3">E35-G35</f>
        <v>4.062657259099E-2</v>
      </c>
    </row>
    <row r="36" spans="1:10" x14ac:dyDescent="0.25">
      <c r="A36" s="62" t="s">
        <v>46</v>
      </c>
      <c r="B36" s="52" t="s">
        <v>43</v>
      </c>
      <c r="C36" s="53">
        <v>0.37220589252011999</v>
      </c>
      <c r="D36" s="47" t="s">
        <v>37</v>
      </c>
      <c r="E36" s="45">
        <v>4.5193889747903997E-2</v>
      </c>
      <c r="F36" s="52" t="s">
        <v>9</v>
      </c>
      <c r="G36" s="53">
        <v>4.5673171569139996E-3</v>
      </c>
      <c r="I36" s="67">
        <f t="shared" si="2"/>
        <v>0.32701200277221598</v>
      </c>
      <c r="J36" s="53">
        <f t="shared" si="3"/>
        <v>4.062657259099E-2</v>
      </c>
    </row>
    <row r="37" spans="1:10" x14ac:dyDescent="0.25">
      <c r="A37" s="61" t="s">
        <v>47</v>
      </c>
      <c r="B37" s="50" t="s">
        <v>43</v>
      </c>
      <c r="C37" s="51">
        <v>0.37220589252011999</v>
      </c>
      <c r="D37" s="46" t="s">
        <v>37</v>
      </c>
      <c r="E37" s="44">
        <v>4.5193889747903997E-2</v>
      </c>
      <c r="F37" s="50" t="s">
        <v>9</v>
      </c>
      <c r="G37" s="51">
        <v>4.5673171569139996E-3</v>
      </c>
      <c r="I37" s="66">
        <f t="shared" si="2"/>
        <v>0.32701200277221598</v>
      </c>
      <c r="J37" s="51">
        <f t="shared" si="3"/>
        <v>4.062657259099E-2</v>
      </c>
    </row>
    <row r="38" spans="1:10" x14ac:dyDescent="0.25">
      <c r="A38" s="62" t="s">
        <v>48</v>
      </c>
      <c r="B38" s="52" t="s">
        <v>49</v>
      </c>
      <c r="C38" s="53">
        <v>0.36197401391506001</v>
      </c>
      <c r="D38" s="47" t="s">
        <v>26</v>
      </c>
      <c r="E38" s="45">
        <v>3.3912525114118E-3</v>
      </c>
      <c r="F38" s="52" t="s">
        <v>55</v>
      </c>
      <c r="G38" s="53">
        <v>8.7378724552022004E-4</v>
      </c>
      <c r="I38" s="67">
        <f t="shared" si="2"/>
        <v>0.3585827614036482</v>
      </c>
      <c r="J38" s="53">
        <f t="shared" si="3"/>
        <v>2.51746526589158E-3</v>
      </c>
    </row>
    <row r="39" spans="1:10" x14ac:dyDescent="0.25">
      <c r="A39" s="61" t="s">
        <v>50</v>
      </c>
      <c r="B39" s="50" t="s">
        <v>49</v>
      </c>
      <c r="C39" s="51">
        <v>0.43456835501974</v>
      </c>
      <c r="D39" s="46" t="s">
        <v>26</v>
      </c>
      <c r="E39" s="44">
        <v>0.12457554538642999</v>
      </c>
      <c r="F39" s="50" t="s">
        <v>14</v>
      </c>
      <c r="G39" s="51">
        <v>1.7999430648382001E-2</v>
      </c>
      <c r="I39" s="66">
        <f t="shared" si="2"/>
        <v>0.30999280963331</v>
      </c>
      <c r="J39" s="51">
        <f t="shared" si="3"/>
        <v>0.106576114738048</v>
      </c>
    </row>
    <row r="40" spans="1:10" x14ac:dyDescent="0.25">
      <c r="A40" s="62" t="s">
        <v>51</v>
      </c>
      <c r="B40" s="52" t="s">
        <v>49</v>
      </c>
      <c r="C40" s="53">
        <v>0.44400097867421001</v>
      </c>
      <c r="D40" s="47" t="s">
        <v>55</v>
      </c>
      <c r="E40" s="45">
        <v>1.2357217732433001E-3</v>
      </c>
      <c r="F40" s="52" t="s">
        <v>14</v>
      </c>
      <c r="G40" s="53">
        <v>1.2026144923424E-3</v>
      </c>
      <c r="I40" s="67">
        <f t="shared" si="2"/>
        <v>0.44276525690096669</v>
      </c>
      <c r="J40" s="53">
        <f t="shared" si="3"/>
        <v>3.3107280900900081E-5</v>
      </c>
    </row>
    <row r="41" spans="1:10" x14ac:dyDescent="0.25">
      <c r="A41" s="61" t="s">
        <v>52</v>
      </c>
      <c r="B41" s="50" t="s">
        <v>49</v>
      </c>
      <c r="C41" s="51">
        <v>0.32918452188714997</v>
      </c>
      <c r="D41" s="46" t="s">
        <v>55</v>
      </c>
      <c r="E41" s="44">
        <v>5.3882438878195002E-3</v>
      </c>
      <c r="F41" s="50" t="s">
        <v>14</v>
      </c>
      <c r="G41" s="51">
        <v>4.0913293949904998E-3</v>
      </c>
      <c r="I41" s="66">
        <f t="shared" si="2"/>
        <v>0.32379627799933047</v>
      </c>
      <c r="J41" s="51">
        <f t="shared" si="3"/>
        <v>1.2969144928290004E-3</v>
      </c>
    </row>
    <row r="42" spans="1:10" x14ac:dyDescent="0.25">
      <c r="A42" s="62" t="s">
        <v>53</v>
      </c>
      <c r="B42" s="52" t="s">
        <v>49</v>
      </c>
      <c r="C42" s="53">
        <v>0.41700325241514002</v>
      </c>
      <c r="D42" s="47" t="s">
        <v>55</v>
      </c>
      <c r="E42" s="45">
        <v>8.7378724552022004E-4</v>
      </c>
      <c r="F42" s="52" t="s">
        <v>14</v>
      </c>
      <c r="G42" s="53">
        <v>8.5037686268856004E-4</v>
      </c>
      <c r="I42" s="67">
        <f t="shared" si="2"/>
        <v>0.41612946516961979</v>
      </c>
      <c r="J42" s="53">
        <f t="shared" si="3"/>
        <v>2.3410382831660003E-5</v>
      </c>
    </row>
    <row r="43" spans="1:10" x14ac:dyDescent="0.25">
      <c r="A43" s="61" t="s">
        <v>54</v>
      </c>
      <c r="B43" s="50" t="s">
        <v>55</v>
      </c>
      <c r="C43" s="51">
        <v>0.35449367559800998</v>
      </c>
      <c r="D43" s="46" t="s">
        <v>26</v>
      </c>
      <c r="E43" s="44">
        <v>2.5034854675894998E-2</v>
      </c>
      <c r="F43" s="50" t="s">
        <v>37</v>
      </c>
      <c r="G43" s="51">
        <v>2.5849297702184E-3</v>
      </c>
      <c r="I43" s="66">
        <f t="shared" si="2"/>
        <v>0.32945882092211498</v>
      </c>
      <c r="J43" s="51">
        <f t="shared" si="3"/>
        <v>2.2449924905676599E-2</v>
      </c>
    </row>
    <row r="44" spans="1:10" x14ac:dyDescent="0.25">
      <c r="A44" s="62" t="s">
        <v>56</v>
      </c>
      <c r="B44" s="52" t="s">
        <v>55</v>
      </c>
      <c r="C44" s="53">
        <v>0.35449367559800998</v>
      </c>
      <c r="D44" s="47" t="s">
        <v>26</v>
      </c>
      <c r="E44" s="45">
        <v>2.5034854675894998E-2</v>
      </c>
      <c r="F44" s="52" t="s">
        <v>37</v>
      </c>
      <c r="G44" s="53">
        <v>2.5849297702184E-3</v>
      </c>
      <c r="I44" s="67">
        <f t="shared" si="2"/>
        <v>0.32945882092211498</v>
      </c>
      <c r="J44" s="53">
        <f t="shared" si="3"/>
        <v>2.2449924905676599E-2</v>
      </c>
    </row>
    <row r="45" spans="1:10" x14ac:dyDescent="0.25">
      <c r="A45" s="61" t="s">
        <v>57</v>
      </c>
      <c r="B45" s="50" t="s">
        <v>55</v>
      </c>
      <c r="C45" s="51">
        <v>0.35449367559800998</v>
      </c>
      <c r="D45" s="46" t="s">
        <v>26</v>
      </c>
      <c r="E45" s="44">
        <v>2.5034854675894998E-2</v>
      </c>
      <c r="F45" s="50" t="s">
        <v>37</v>
      </c>
      <c r="G45" s="51">
        <v>2.5849297702184E-3</v>
      </c>
      <c r="I45" s="66">
        <f t="shared" si="2"/>
        <v>0.32945882092211498</v>
      </c>
      <c r="J45" s="51">
        <f t="shared" si="3"/>
        <v>2.2449924905676599E-2</v>
      </c>
    </row>
    <row r="46" spans="1:10" x14ac:dyDescent="0.25">
      <c r="A46" s="62" t="s">
        <v>58</v>
      </c>
      <c r="B46" s="52" t="s">
        <v>55</v>
      </c>
      <c r="C46" s="53">
        <v>0.35449367559800998</v>
      </c>
      <c r="D46" s="47" t="s">
        <v>26</v>
      </c>
      <c r="E46" s="45">
        <v>2.5034854675894998E-2</v>
      </c>
      <c r="F46" s="52" t="s">
        <v>37</v>
      </c>
      <c r="G46" s="53">
        <v>2.5849297702184E-3</v>
      </c>
      <c r="I46" s="67">
        <f t="shared" si="2"/>
        <v>0.32945882092211498</v>
      </c>
      <c r="J46" s="53">
        <f t="shared" si="3"/>
        <v>2.2449924905676599E-2</v>
      </c>
    </row>
    <row r="47" spans="1:10" x14ac:dyDescent="0.25">
      <c r="A47" s="61" t="s">
        <v>59</v>
      </c>
      <c r="B47" s="50" t="s">
        <v>55</v>
      </c>
      <c r="C47" s="51">
        <v>0.35449367559800998</v>
      </c>
      <c r="D47" s="46" t="s">
        <v>26</v>
      </c>
      <c r="E47" s="44">
        <v>2.5034854675894998E-2</v>
      </c>
      <c r="F47" s="50" t="s">
        <v>37</v>
      </c>
      <c r="G47" s="51">
        <v>2.5849297702184E-3</v>
      </c>
      <c r="I47" s="66">
        <f t="shared" si="2"/>
        <v>0.32945882092211498</v>
      </c>
      <c r="J47" s="51">
        <f t="shared" si="3"/>
        <v>2.2449924905676599E-2</v>
      </c>
    </row>
    <row r="48" spans="1:10" x14ac:dyDescent="0.25">
      <c r="A48" s="62" t="s">
        <v>60</v>
      </c>
      <c r="B48" s="52" t="s">
        <v>61</v>
      </c>
      <c r="C48" s="53">
        <v>0.49461476275743999</v>
      </c>
      <c r="D48" s="47" t="s">
        <v>5</v>
      </c>
      <c r="E48" s="45">
        <v>1.3812700885001999E-2</v>
      </c>
      <c r="F48" s="52" t="s">
        <v>14</v>
      </c>
      <c r="G48" s="53">
        <v>7.3218422409184998E-3</v>
      </c>
      <c r="I48" s="67">
        <f t="shared" si="2"/>
        <v>0.48080206187243801</v>
      </c>
      <c r="J48" s="53">
        <f t="shared" si="3"/>
        <v>6.4908586440834996E-3</v>
      </c>
    </row>
    <row r="49" spans="1:10" x14ac:dyDescent="0.25">
      <c r="A49" s="61" t="s">
        <v>62</v>
      </c>
      <c r="B49" s="50" t="s">
        <v>61</v>
      </c>
      <c r="C49" s="51">
        <v>0.21565040416666001</v>
      </c>
      <c r="D49" s="46" t="s">
        <v>49</v>
      </c>
      <c r="E49" s="44">
        <v>1.5251872664106001E-2</v>
      </c>
      <c r="F49" s="50" t="s">
        <v>37</v>
      </c>
      <c r="G49" s="51">
        <v>1.3607115721224E-2</v>
      </c>
      <c r="I49" s="66">
        <f t="shared" si="2"/>
        <v>0.20039853150255402</v>
      </c>
      <c r="J49" s="51">
        <f t="shared" si="3"/>
        <v>1.6447569428820006E-3</v>
      </c>
    </row>
    <row r="50" spans="1:10" x14ac:dyDescent="0.25">
      <c r="A50" s="62" t="s">
        <v>63</v>
      </c>
      <c r="B50" s="52" t="s">
        <v>61</v>
      </c>
      <c r="C50" s="53">
        <v>0.36124362375391</v>
      </c>
      <c r="D50" s="47" t="s">
        <v>14</v>
      </c>
      <c r="E50" s="45">
        <v>7.2418198112385998E-3</v>
      </c>
      <c r="F50" s="52" t="s">
        <v>55</v>
      </c>
      <c r="G50" s="53">
        <v>2.5735375504507998E-3</v>
      </c>
      <c r="I50" s="67">
        <f t="shared" si="2"/>
        <v>0.35400180394267139</v>
      </c>
      <c r="J50" s="53">
        <f t="shared" si="3"/>
        <v>4.6682822607878004E-3</v>
      </c>
    </row>
    <row r="51" spans="1:10" x14ac:dyDescent="0.25">
      <c r="A51" s="61" t="s">
        <v>64</v>
      </c>
      <c r="B51" s="50" t="s">
        <v>61</v>
      </c>
      <c r="C51" s="51">
        <v>0.21671709100110001</v>
      </c>
      <c r="D51" s="46" t="s">
        <v>49</v>
      </c>
      <c r="E51" s="44">
        <v>1.4120490271601E-2</v>
      </c>
      <c r="F51" s="50" t="s">
        <v>37</v>
      </c>
      <c r="G51" s="51">
        <v>1.2597741234639999E-2</v>
      </c>
      <c r="I51" s="66">
        <f t="shared" si="2"/>
        <v>0.202596600729499</v>
      </c>
      <c r="J51" s="51">
        <f t="shared" si="3"/>
        <v>1.5227490369610006E-3</v>
      </c>
    </row>
    <row r="52" spans="1:10" ht="15.75" thickBot="1" x14ac:dyDescent="0.3">
      <c r="A52" s="63" t="s">
        <v>65</v>
      </c>
      <c r="B52" s="54" t="s">
        <v>61</v>
      </c>
      <c r="C52" s="55">
        <v>0.26550440112160001</v>
      </c>
      <c r="D52" s="59" t="s">
        <v>49</v>
      </c>
      <c r="E52" s="60">
        <v>9.0609625464944995E-3</v>
      </c>
      <c r="F52" s="54" t="s">
        <v>37</v>
      </c>
      <c r="G52" s="55">
        <v>7.3598601916283002E-3</v>
      </c>
      <c r="I52" s="68">
        <f t="shared" si="2"/>
        <v>0.25644343857510549</v>
      </c>
      <c r="J52" s="55">
        <f t="shared" si="3"/>
        <v>1.7011023548661993E-3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C76AF-3D56-400F-BABB-C956B88A5494}">
  <dimension ref="A1:N52"/>
  <sheetViews>
    <sheetView workbookViewId="0">
      <selection activeCell="G1" sqref="G1:N12"/>
    </sheetView>
  </sheetViews>
  <sheetFormatPr defaultColWidth="9" defaultRowHeight="15" x14ac:dyDescent="0.25"/>
  <cols>
    <col min="1" max="1" width="26.5703125" style="28" bestFit="1" customWidth="1"/>
    <col min="2" max="3" width="19.42578125" style="28" bestFit="1" customWidth="1"/>
    <col min="4" max="4" width="6.5703125" style="28" bestFit="1" customWidth="1"/>
    <col min="5" max="6" width="9" style="28"/>
    <col min="7" max="7" width="20" style="28" bestFit="1" customWidth="1"/>
    <col min="8" max="16384" width="9" style="28"/>
  </cols>
  <sheetData>
    <row r="1" spans="1:14" ht="19.5" thickBot="1" x14ac:dyDescent="0.35">
      <c r="A1" s="75" t="s">
        <v>75</v>
      </c>
      <c r="B1" s="75"/>
      <c r="C1" s="75"/>
      <c r="D1" s="75"/>
      <c r="G1" s="75" t="s">
        <v>75</v>
      </c>
      <c r="H1" s="75"/>
      <c r="I1" s="75"/>
      <c r="J1" s="75"/>
    </row>
    <row r="2" spans="1:14" x14ac:dyDescent="0.25">
      <c r="A2" s="14" t="s">
        <v>0</v>
      </c>
      <c r="B2" s="14" t="s">
        <v>1</v>
      </c>
      <c r="C2" s="14" t="s">
        <v>2</v>
      </c>
      <c r="D2" s="14" t="s">
        <v>3</v>
      </c>
      <c r="G2" s="15" t="s">
        <v>73</v>
      </c>
      <c r="H2" s="16" t="s">
        <v>66</v>
      </c>
      <c r="I2" s="16" t="s">
        <v>67</v>
      </c>
      <c r="J2" s="16" t="s">
        <v>68</v>
      </c>
      <c r="K2" s="16" t="s">
        <v>69</v>
      </c>
      <c r="L2" s="16" t="s">
        <v>70</v>
      </c>
      <c r="M2" s="16" t="s">
        <v>71</v>
      </c>
      <c r="N2" s="17" t="s">
        <v>72</v>
      </c>
    </row>
    <row r="3" spans="1:14" x14ac:dyDescent="0.25">
      <c r="A3" s="18" t="s">
        <v>4</v>
      </c>
      <c r="B3" s="19" t="s">
        <v>5</v>
      </c>
      <c r="C3" s="20" t="s">
        <v>9</v>
      </c>
      <c r="D3" s="21" t="s">
        <v>10</v>
      </c>
      <c r="G3" s="25" t="s">
        <v>5</v>
      </c>
      <c r="H3" s="26">
        <f>COUNTIF(D3:D7,"Yes")</f>
        <v>0</v>
      </c>
      <c r="I3" s="26">
        <f>COUNTIF($C$3:$C$52,G3) - H3</f>
        <v>0</v>
      </c>
      <c r="J3" s="26">
        <f>COUNTIF(D3:D7,"No")</f>
        <v>5</v>
      </c>
      <c r="K3" s="26" t="str">
        <f>IF(H3+I3=0,"0,00",(H3/(H3+I3)))</f>
        <v>0,00</v>
      </c>
      <c r="L3" s="26">
        <f>H3/(H3+J3)</f>
        <v>0</v>
      </c>
      <c r="M3" s="26" t="str">
        <f>IF(K3+K3=0,"0,00",((K3*L3)/(K3+L3))*2)</f>
        <v>0,00</v>
      </c>
      <c r="N3" s="76">
        <f>(COUNTIF(D3:D52,"Yes"))/50</f>
        <v>0.2</v>
      </c>
    </row>
    <row r="4" spans="1:14" x14ac:dyDescent="0.25">
      <c r="A4" s="18" t="s">
        <v>7</v>
      </c>
      <c r="B4" s="19" t="s">
        <v>5</v>
      </c>
      <c r="C4" s="19" t="s">
        <v>9</v>
      </c>
      <c r="D4" s="21" t="s">
        <v>10</v>
      </c>
      <c r="G4" s="12" t="s">
        <v>14</v>
      </c>
      <c r="H4" s="27">
        <f>COUNTIF(D8:D12,"Yes")</f>
        <v>0</v>
      </c>
      <c r="I4" s="27">
        <f>COUNTIF($C$13:$C$52,G4) + COUNTIF(C3:C7,G4)</f>
        <v>0</v>
      </c>
      <c r="J4" s="27">
        <f>COUNTIF(D8:D12,"No")</f>
        <v>5</v>
      </c>
      <c r="K4" s="27" t="str">
        <f t="shared" ref="K4:K12" si="0">IF(H4+I4=0,"0,00",(H4/(H4+I4)))</f>
        <v>0,00</v>
      </c>
      <c r="L4" s="27">
        <f t="shared" ref="L4:L12" si="1">H4/(H4+J4)</f>
        <v>0</v>
      </c>
      <c r="M4" s="27" t="str">
        <f t="shared" ref="M4:M12" si="2">IF(K4+K4=0,"0,00",((K4*L4)/(K4+L4))*2)</f>
        <v>0,00</v>
      </c>
      <c r="N4" s="77"/>
    </row>
    <row r="5" spans="1:14" x14ac:dyDescent="0.25">
      <c r="A5" s="18" t="s">
        <v>8</v>
      </c>
      <c r="B5" s="19" t="s">
        <v>5</v>
      </c>
      <c r="C5" s="19" t="s">
        <v>9</v>
      </c>
      <c r="D5" s="21" t="s">
        <v>10</v>
      </c>
      <c r="G5" s="25" t="s">
        <v>20</v>
      </c>
      <c r="H5" s="26">
        <f>COUNTIF(D13:D17,"Yes")</f>
        <v>2</v>
      </c>
      <c r="I5" s="26">
        <f>COUNTIF($C$18:$C$57,G5) + COUNTIF(C3:C12,G5)</f>
        <v>0</v>
      </c>
      <c r="J5" s="26">
        <f>COUNTIF(D13:D17,"No")</f>
        <v>3</v>
      </c>
      <c r="K5" s="26">
        <f t="shared" si="0"/>
        <v>1</v>
      </c>
      <c r="L5" s="26">
        <f t="shared" si="1"/>
        <v>0.4</v>
      </c>
      <c r="M5" s="26">
        <f t="shared" si="2"/>
        <v>0.57142857142857151</v>
      </c>
      <c r="N5" s="77"/>
    </row>
    <row r="6" spans="1:14" x14ac:dyDescent="0.25">
      <c r="A6" s="18" t="s">
        <v>11</v>
      </c>
      <c r="B6" s="19" t="s">
        <v>5</v>
      </c>
      <c r="C6" s="19" t="s">
        <v>9</v>
      </c>
      <c r="D6" s="21" t="s">
        <v>10</v>
      </c>
      <c r="G6" s="12" t="s">
        <v>26</v>
      </c>
      <c r="H6" s="27">
        <f>COUNTIF(D18:D22,"Yes")</f>
        <v>0</v>
      </c>
      <c r="I6" s="27">
        <f>COUNTIF($C$23:$C$52,G6) + COUNTIF(C3:C17,G6)</f>
        <v>0</v>
      </c>
      <c r="J6" s="27">
        <f>COUNTIF(D18:D22,"No")</f>
        <v>5</v>
      </c>
      <c r="K6" s="27" t="str">
        <f>IF(H6+I6=0,"0,00",(H6/(H6+I6)))</f>
        <v>0,00</v>
      </c>
      <c r="L6" s="27">
        <f t="shared" si="1"/>
        <v>0</v>
      </c>
      <c r="M6" s="27" t="str">
        <f t="shared" si="2"/>
        <v>0,00</v>
      </c>
      <c r="N6" s="77"/>
    </row>
    <row r="7" spans="1:14" ht="15.75" thickBot="1" x14ac:dyDescent="0.3">
      <c r="A7" s="22" t="s">
        <v>12</v>
      </c>
      <c r="B7" s="23" t="s">
        <v>5</v>
      </c>
      <c r="C7" s="23" t="s">
        <v>9</v>
      </c>
      <c r="D7" s="24" t="s">
        <v>10</v>
      </c>
      <c r="G7" s="25" t="s">
        <v>9</v>
      </c>
      <c r="H7" s="26">
        <f>COUNTIF(D23:D27,"Yes")</f>
        <v>5</v>
      </c>
      <c r="I7" s="26">
        <f>COUNTIF($C$28:$C$52,G7) + COUNTIF(C3:C22,G7)</f>
        <v>40</v>
      </c>
      <c r="J7" s="26">
        <f>COUNTIF(D23:D27,"No")</f>
        <v>0</v>
      </c>
      <c r="K7" s="26">
        <f t="shared" si="0"/>
        <v>0.1111111111111111</v>
      </c>
      <c r="L7" s="26">
        <f t="shared" si="1"/>
        <v>1</v>
      </c>
      <c r="M7" s="26">
        <f t="shared" si="2"/>
        <v>0.19999999999999998</v>
      </c>
      <c r="N7" s="77"/>
    </row>
    <row r="8" spans="1:14" x14ac:dyDescent="0.25">
      <c r="A8" s="2" t="s">
        <v>13</v>
      </c>
      <c r="B8" s="11" t="s">
        <v>14</v>
      </c>
      <c r="C8" s="3" t="s">
        <v>9</v>
      </c>
      <c r="D8" s="4" t="s">
        <v>10</v>
      </c>
      <c r="G8" s="12" t="s">
        <v>37</v>
      </c>
      <c r="H8" s="27">
        <f>COUNTIF(D28:D32,"Yes")</f>
        <v>3</v>
      </c>
      <c r="I8" s="27">
        <f>COUNTIF($C$33:$C$52,G8) + COUNTIF(C3:C27,G8)</f>
        <v>0</v>
      </c>
      <c r="J8" s="27">
        <f>COUNTIF(D28:D32,"No")</f>
        <v>2</v>
      </c>
      <c r="K8" s="27">
        <f t="shared" si="0"/>
        <v>1</v>
      </c>
      <c r="L8" s="27">
        <f t="shared" si="1"/>
        <v>0.6</v>
      </c>
      <c r="M8" s="27">
        <f t="shared" si="2"/>
        <v>0.74999999999999989</v>
      </c>
      <c r="N8" s="77"/>
    </row>
    <row r="9" spans="1:14" x14ac:dyDescent="0.25">
      <c r="A9" s="5" t="s">
        <v>15</v>
      </c>
      <c r="B9" s="1" t="s">
        <v>14</v>
      </c>
      <c r="C9" s="1" t="s">
        <v>9</v>
      </c>
      <c r="D9" s="6" t="s">
        <v>10</v>
      </c>
      <c r="G9" s="25" t="s">
        <v>43</v>
      </c>
      <c r="H9" s="26">
        <f>COUNTIF(D33:D37,"Yes")</f>
        <v>0</v>
      </c>
      <c r="I9" s="26">
        <f>COUNTIF($C$38:$C$52,G9) + COUNTIF(C3:C32,G9)</f>
        <v>0</v>
      </c>
      <c r="J9" s="26">
        <f>COUNTIF(D33:D37,"No")</f>
        <v>5</v>
      </c>
      <c r="K9" s="26" t="str">
        <f t="shared" si="0"/>
        <v>0,00</v>
      </c>
      <c r="L9" s="26">
        <f t="shared" si="1"/>
        <v>0</v>
      </c>
      <c r="M9" s="26" t="str">
        <f t="shared" si="2"/>
        <v>0,00</v>
      </c>
      <c r="N9" s="77"/>
    </row>
    <row r="10" spans="1:14" x14ac:dyDescent="0.25">
      <c r="A10" s="5" t="s">
        <v>16</v>
      </c>
      <c r="B10" s="1" t="s">
        <v>14</v>
      </c>
      <c r="C10" s="1" t="s">
        <v>9</v>
      </c>
      <c r="D10" s="6" t="s">
        <v>10</v>
      </c>
      <c r="G10" s="12" t="s">
        <v>49</v>
      </c>
      <c r="H10" s="27">
        <f>COUNTIF(D38:D42,"Yes")</f>
        <v>0</v>
      </c>
      <c r="I10" s="27">
        <f>COUNTIF($C$43:$C$52,G10) + COUNTIF(C3:C37,G10)</f>
        <v>0</v>
      </c>
      <c r="J10" s="27">
        <f>COUNTIF(D38:D42,"No")</f>
        <v>5</v>
      </c>
      <c r="K10" s="27" t="str">
        <f t="shared" si="0"/>
        <v>0,00</v>
      </c>
      <c r="L10" s="27">
        <f t="shared" si="1"/>
        <v>0</v>
      </c>
      <c r="M10" s="27" t="str">
        <f t="shared" si="2"/>
        <v>0,00</v>
      </c>
      <c r="N10" s="77"/>
    </row>
    <row r="11" spans="1:14" x14ac:dyDescent="0.25">
      <c r="A11" s="5" t="s">
        <v>17</v>
      </c>
      <c r="B11" s="1" t="s">
        <v>14</v>
      </c>
      <c r="C11" s="1" t="s">
        <v>9</v>
      </c>
      <c r="D11" s="6" t="s">
        <v>10</v>
      </c>
      <c r="G11" s="25" t="s">
        <v>55</v>
      </c>
      <c r="H11" s="26">
        <f>COUNTIF(D43:D47,"Yes")</f>
        <v>0</v>
      </c>
      <c r="I11" s="26">
        <f>COUNTIF($C$48:$C$52,G11) + COUNTIF(C3:C42,G11)</f>
        <v>0</v>
      </c>
      <c r="J11" s="26">
        <f>COUNTIF(D43:D47,"No")</f>
        <v>5</v>
      </c>
      <c r="K11" s="26" t="str">
        <f t="shared" si="0"/>
        <v>0,00</v>
      </c>
      <c r="L11" s="26">
        <f t="shared" si="1"/>
        <v>0</v>
      </c>
      <c r="M11" s="26" t="str">
        <f t="shared" si="2"/>
        <v>0,00</v>
      </c>
      <c r="N11" s="77"/>
    </row>
    <row r="12" spans="1:14" ht="15.75" thickBot="1" x14ac:dyDescent="0.3">
      <c r="A12" s="7" t="s">
        <v>18</v>
      </c>
      <c r="B12" s="8" t="s">
        <v>14</v>
      </c>
      <c r="C12" s="8" t="s">
        <v>9</v>
      </c>
      <c r="D12" s="9" t="s">
        <v>10</v>
      </c>
      <c r="G12" s="12" t="s">
        <v>61</v>
      </c>
      <c r="H12" s="27">
        <f>COUNTIF(D48:D52,"Yes")</f>
        <v>0</v>
      </c>
      <c r="I12" s="27">
        <f>COUNTIF($C$3:$C$47,G12)</f>
        <v>0</v>
      </c>
      <c r="J12" s="27">
        <f>COUNTIF(D48:D52,"No")</f>
        <v>5</v>
      </c>
      <c r="K12" s="27" t="str">
        <f t="shared" si="0"/>
        <v>0,00</v>
      </c>
      <c r="L12" s="27">
        <f t="shared" si="1"/>
        <v>0</v>
      </c>
      <c r="M12" s="27" t="str">
        <f t="shared" si="2"/>
        <v>0,00</v>
      </c>
      <c r="N12" s="78"/>
    </row>
    <row r="13" spans="1:14" x14ac:dyDescent="0.25">
      <c r="A13" s="18" t="s">
        <v>19</v>
      </c>
      <c r="B13" s="19" t="s">
        <v>20</v>
      </c>
      <c r="C13" s="20" t="s">
        <v>20</v>
      </c>
      <c r="D13" s="21" t="s">
        <v>6</v>
      </c>
    </row>
    <row r="14" spans="1:14" x14ac:dyDescent="0.25">
      <c r="A14" s="18" t="s">
        <v>21</v>
      </c>
      <c r="B14" s="19" t="s">
        <v>20</v>
      </c>
      <c r="C14" s="19" t="s">
        <v>20</v>
      </c>
      <c r="D14" s="21" t="s">
        <v>6</v>
      </c>
    </row>
    <row r="15" spans="1:14" x14ac:dyDescent="0.25">
      <c r="A15" s="18" t="s">
        <v>22</v>
      </c>
      <c r="B15" s="19" t="s">
        <v>20</v>
      </c>
      <c r="C15" s="19" t="s">
        <v>9</v>
      </c>
      <c r="D15" s="21" t="s">
        <v>10</v>
      </c>
    </row>
    <row r="16" spans="1:14" x14ac:dyDescent="0.25">
      <c r="A16" s="18" t="s">
        <v>23</v>
      </c>
      <c r="B16" s="19" t="s">
        <v>20</v>
      </c>
      <c r="C16" s="19" t="s">
        <v>9</v>
      </c>
      <c r="D16" s="21" t="s">
        <v>10</v>
      </c>
    </row>
    <row r="17" spans="1:4" ht="15.75" thickBot="1" x14ac:dyDescent="0.3">
      <c r="A17" s="22" t="s">
        <v>24</v>
      </c>
      <c r="B17" s="23" t="s">
        <v>20</v>
      </c>
      <c r="C17" s="23" t="s">
        <v>9</v>
      </c>
      <c r="D17" s="24" t="s">
        <v>10</v>
      </c>
    </row>
    <row r="18" spans="1:4" x14ac:dyDescent="0.25">
      <c r="A18" s="2" t="s">
        <v>25</v>
      </c>
      <c r="B18" s="11" t="s">
        <v>26</v>
      </c>
      <c r="C18" s="3" t="s">
        <v>9</v>
      </c>
      <c r="D18" s="4" t="s">
        <v>10</v>
      </c>
    </row>
    <row r="19" spans="1:4" x14ac:dyDescent="0.25">
      <c r="A19" s="5" t="s">
        <v>27</v>
      </c>
      <c r="B19" s="1" t="s">
        <v>26</v>
      </c>
      <c r="C19" s="1" t="s">
        <v>9</v>
      </c>
      <c r="D19" s="6" t="s">
        <v>10</v>
      </c>
    </row>
    <row r="20" spans="1:4" x14ac:dyDescent="0.25">
      <c r="A20" s="5" t="s">
        <v>28</v>
      </c>
      <c r="B20" s="1" t="s">
        <v>26</v>
      </c>
      <c r="C20" s="1" t="s">
        <v>9</v>
      </c>
      <c r="D20" s="6" t="s">
        <v>10</v>
      </c>
    </row>
    <row r="21" spans="1:4" x14ac:dyDescent="0.25">
      <c r="A21" s="5" t="s">
        <v>29</v>
      </c>
      <c r="B21" s="1" t="s">
        <v>26</v>
      </c>
      <c r="C21" s="1" t="s">
        <v>9</v>
      </c>
      <c r="D21" s="6" t="s">
        <v>10</v>
      </c>
    </row>
    <row r="22" spans="1:4" ht="15.75" thickBot="1" x14ac:dyDescent="0.3">
      <c r="A22" s="7" t="s">
        <v>30</v>
      </c>
      <c r="B22" s="8" t="s">
        <v>26</v>
      </c>
      <c r="C22" s="8" t="s">
        <v>9</v>
      </c>
      <c r="D22" s="9" t="s">
        <v>10</v>
      </c>
    </row>
    <row r="23" spans="1:4" x14ac:dyDescent="0.25">
      <c r="A23" s="18" t="s">
        <v>31</v>
      </c>
      <c r="B23" s="19" t="s">
        <v>9</v>
      </c>
      <c r="C23" s="20" t="s">
        <v>9</v>
      </c>
      <c r="D23" s="21" t="s">
        <v>6</v>
      </c>
    </row>
    <row r="24" spans="1:4" x14ac:dyDescent="0.25">
      <c r="A24" s="18" t="s">
        <v>32</v>
      </c>
      <c r="B24" s="19" t="s">
        <v>9</v>
      </c>
      <c r="C24" s="19" t="s">
        <v>9</v>
      </c>
      <c r="D24" s="21" t="s">
        <v>6</v>
      </c>
    </row>
    <row r="25" spans="1:4" x14ac:dyDescent="0.25">
      <c r="A25" s="18" t="s">
        <v>33</v>
      </c>
      <c r="B25" s="19" t="s">
        <v>9</v>
      </c>
      <c r="C25" s="19" t="s">
        <v>9</v>
      </c>
      <c r="D25" s="21" t="s">
        <v>6</v>
      </c>
    </row>
    <row r="26" spans="1:4" x14ac:dyDescent="0.25">
      <c r="A26" s="18" t="s">
        <v>34</v>
      </c>
      <c r="B26" s="19" t="s">
        <v>9</v>
      </c>
      <c r="C26" s="19" t="s">
        <v>9</v>
      </c>
      <c r="D26" s="21" t="s">
        <v>6</v>
      </c>
    </row>
    <row r="27" spans="1:4" ht="15.75" thickBot="1" x14ac:dyDescent="0.3">
      <c r="A27" s="22" t="s">
        <v>35</v>
      </c>
      <c r="B27" s="23" t="s">
        <v>9</v>
      </c>
      <c r="C27" s="23" t="s">
        <v>9</v>
      </c>
      <c r="D27" s="24" t="s">
        <v>6</v>
      </c>
    </row>
    <row r="28" spans="1:4" x14ac:dyDescent="0.25">
      <c r="A28" s="2" t="s">
        <v>36</v>
      </c>
      <c r="B28" s="11" t="s">
        <v>37</v>
      </c>
      <c r="C28" s="3" t="s">
        <v>37</v>
      </c>
      <c r="D28" s="4" t="s">
        <v>6</v>
      </c>
    </row>
    <row r="29" spans="1:4" x14ac:dyDescent="0.25">
      <c r="A29" s="5" t="s">
        <v>38</v>
      </c>
      <c r="B29" s="1" t="s">
        <v>37</v>
      </c>
      <c r="C29" s="1" t="s">
        <v>37</v>
      </c>
      <c r="D29" s="6" t="s">
        <v>6</v>
      </c>
    </row>
    <row r="30" spans="1:4" x14ac:dyDescent="0.25">
      <c r="A30" s="5" t="s">
        <v>39</v>
      </c>
      <c r="B30" s="1" t="s">
        <v>37</v>
      </c>
      <c r="C30" s="1" t="s">
        <v>9</v>
      </c>
      <c r="D30" s="6" t="s">
        <v>10</v>
      </c>
    </row>
    <row r="31" spans="1:4" x14ac:dyDescent="0.25">
      <c r="A31" s="5" t="s">
        <v>40</v>
      </c>
      <c r="B31" s="1" t="s">
        <v>37</v>
      </c>
      <c r="C31" s="1" t="s">
        <v>37</v>
      </c>
      <c r="D31" s="6" t="s">
        <v>6</v>
      </c>
    </row>
    <row r="32" spans="1:4" ht="15.75" thickBot="1" x14ac:dyDescent="0.3">
      <c r="A32" s="7" t="s">
        <v>41</v>
      </c>
      <c r="B32" s="8" t="s">
        <v>37</v>
      </c>
      <c r="C32" s="8" t="s">
        <v>9</v>
      </c>
      <c r="D32" s="9" t="s">
        <v>10</v>
      </c>
    </row>
    <row r="33" spans="1:4" x14ac:dyDescent="0.25">
      <c r="A33" s="18" t="s">
        <v>42</v>
      </c>
      <c r="B33" s="19" t="s">
        <v>43</v>
      </c>
      <c r="C33" s="20" t="s">
        <v>9</v>
      </c>
      <c r="D33" s="21" t="s">
        <v>10</v>
      </c>
    </row>
    <row r="34" spans="1:4" x14ac:dyDescent="0.25">
      <c r="A34" s="18" t="s">
        <v>44</v>
      </c>
      <c r="B34" s="19" t="s">
        <v>43</v>
      </c>
      <c r="C34" s="19" t="s">
        <v>9</v>
      </c>
      <c r="D34" s="21" t="s">
        <v>10</v>
      </c>
    </row>
    <row r="35" spans="1:4" x14ac:dyDescent="0.25">
      <c r="A35" s="18" t="s">
        <v>45</v>
      </c>
      <c r="B35" s="19" t="s">
        <v>43</v>
      </c>
      <c r="C35" s="19" t="s">
        <v>9</v>
      </c>
      <c r="D35" s="21" t="s">
        <v>10</v>
      </c>
    </row>
    <row r="36" spans="1:4" x14ac:dyDescent="0.25">
      <c r="A36" s="18" t="s">
        <v>46</v>
      </c>
      <c r="B36" s="19" t="s">
        <v>43</v>
      </c>
      <c r="C36" s="19" t="s">
        <v>9</v>
      </c>
      <c r="D36" s="21" t="s">
        <v>10</v>
      </c>
    </row>
    <row r="37" spans="1:4" ht="15.75" thickBot="1" x14ac:dyDescent="0.3">
      <c r="A37" s="22" t="s">
        <v>47</v>
      </c>
      <c r="B37" s="23" t="s">
        <v>43</v>
      </c>
      <c r="C37" s="23" t="s">
        <v>9</v>
      </c>
      <c r="D37" s="24" t="s">
        <v>10</v>
      </c>
    </row>
    <row r="38" spans="1:4" x14ac:dyDescent="0.25">
      <c r="A38" s="2" t="s">
        <v>48</v>
      </c>
      <c r="B38" s="11" t="s">
        <v>49</v>
      </c>
      <c r="C38" s="3" t="s">
        <v>9</v>
      </c>
      <c r="D38" s="4" t="s">
        <v>10</v>
      </c>
    </row>
    <row r="39" spans="1:4" x14ac:dyDescent="0.25">
      <c r="A39" s="5" t="s">
        <v>50</v>
      </c>
      <c r="B39" s="1" t="s">
        <v>49</v>
      </c>
      <c r="C39" s="1" t="s">
        <v>9</v>
      </c>
      <c r="D39" s="6" t="s">
        <v>10</v>
      </c>
    </row>
    <row r="40" spans="1:4" x14ac:dyDescent="0.25">
      <c r="A40" s="5" t="s">
        <v>51</v>
      </c>
      <c r="B40" s="1" t="s">
        <v>49</v>
      </c>
      <c r="C40" s="1" t="s">
        <v>9</v>
      </c>
      <c r="D40" s="6" t="s">
        <v>10</v>
      </c>
    </row>
    <row r="41" spans="1:4" x14ac:dyDescent="0.25">
      <c r="A41" s="5" t="s">
        <v>52</v>
      </c>
      <c r="B41" s="1" t="s">
        <v>49</v>
      </c>
      <c r="C41" s="1" t="s">
        <v>9</v>
      </c>
      <c r="D41" s="6" t="s">
        <v>10</v>
      </c>
    </row>
    <row r="42" spans="1:4" ht="15.75" thickBot="1" x14ac:dyDescent="0.3">
      <c r="A42" s="7" t="s">
        <v>53</v>
      </c>
      <c r="B42" s="8" t="s">
        <v>49</v>
      </c>
      <c r="C42" s="8" t="s">
        <v>9</v>
      </c>
      <c r="D42" s="9" t="s">
        <v>10</v>
      </c>
    </row>
    <row r="43" spans="1:4" x14ac:dyDescent="0.25">
      <c r="A43" s="18" t="s">
        <v>54</v>
      </c>
      <c r="B43" s="19" t="s">
        <v>55</v>
      </c>
      <c r="C43" s="20" t="s">
        <v>9</v>
      </c>
      <c r="D43" s="21" t="s">
        <v>10</v>
      </c>
    </row>
    <row r="44" spans="1:4" x14ac:dyDescent="0.25">
      <c r="A44" s="18" t="s">
        <v>56</v>
      </c>
      <c r="B44" s="19" t="s">
        <v>55</v>
      </c>
      <c r="C44" s="19" t="s">
        <v>9</v>
      </c>
      <c r="D44" s="21" t="s">
        <v>10</v>
      </c>
    </row>
    <row r="45" spans="1:4" x14ac:dyDescent="0.25">
      <c r="A45" s="18" t="s">
        <v>57</v>
      </c>
      <c r="B45" s="19" t="s">
        <v>55</v>
      </c>
      <c r="C45" s="19" t="s">
        <v>9</v>
      </c>
      <c r="D45" s="21" t="s">
        <v>10</v>
      </c>
    </row>
    <row r="46" spans="1:4" x14ac:dyDescent="0.25">
      <c r="A46" s="18" t="s">
        <v>58</v>
      </c>
      <c r="B46" s="19" t="s">
        <v>55</v>
      </c>
      <c r="C46" s="19" t="s">
        <v>9</v>
      </c>
      <c r="D46" s="21" t="s">
        <v>10</v>
      </c>
    </row>
    <row r="47" spans="1:4" ht="15.75" thickBot="1" x14ac:dyDescent="0.3">
      <c r="A47" s="22" t="s">
        <v>59</v>
      </c>
      <c r="B47" s="23" t="s">
        <v>55</v>
      </c>
      <c r="C47" s="23" t="s">
        <v>9</v>
      </c>
      <c r="D47" s="24" t="s">
        <v>10</v>
      </c>
    </row>
    <row r="48" spans="1:4" x14ac:dyDescent="0.25">
      <c r="A48" s="2" t="s">
        <v>60</v>
      </c>
      <c r="B48" s="11" t="s">
        <v>61</v>
      </c>
      <c r="C48" s="3" t="s">
        <v>9</v>
      </c>
      <c r="D48" s="4" t="s">
        <v>10</v>
      </c>
    </row>
    <row r="49" spans="1:4" x14ac:dyDescent="0.25">
      <c r="A49" s="5" t="s">
        <v>62</v>
      </c>
      <c r="B49" s="1" t="s">
        <v>61</v>
      </c>
      <c r="C49" s="1" t="s">
        <v>9</v>
      </c>
      <c r="D49" s="6" t="s">
        <v>10</v>
      </c>
    </row>
    <row r="50" spans="1:4" x14ac:dyDescent="0.25">
      <c r="A50" s="5" t="s">
        <v>63</v>
      </c>
      <c r="B50" s="1" t="s">
        <v>61</v>
      </c>
      <c r="C50" s="1" t="s">
        <v>9</v>
      </c>
      <c r="D50" s="6" t="s">
        <v>10</v>
      </c>
    </row>
    <row r="51" spans="1:4" x14ac:dyDescent="0.25">
      <c r="A51" s="5" t="s">
        <v>64</v>
      </c>
      <c r="B51" s="1" t="s">
        <v>61</v>
      </c>
      <c r="C51" s="1" t="s">
        <v>9</v>
      </c>
      <c r="D51" s="6" t="s">
        <v>10</v>
      </c>
    </row>
    <row r="52" spans="1:4" ht="15.75" thickBot="1" x14ac:dyDescent="0.3">
      <c r="A52" s="7" t="s">
        <v>65</v>
      </c>
      <c r="B52" s="8" t="s">
        <v>61</v>
      </c>
      <c r="C52" s="8" t="s">
        <v>9</v>
      </c>
      <c r="D52" s="9" t="s">
        <v>10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D1"/>
    <mergeCell ref="N3:N12"/>
    <mergeCell ref="G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EC9F5-0E4B-46BC-B4F8-48026462BB63}">
  <dimension ref="A1:N52"/>
  <sheetViews>
    <sheetView workbookViewId="0">
      <selection activeCell="G1" sqref="G1:N12"/>
    </sheetView>
  </sheetViews>
  <sheetFormatPr defaultColWidth="9" defaultRowHeight="15" x14ac:dyDescent="0.25"/>
  <cols>
    <col min="1" max="1" width="26.5703125" style="28" bestFit="1" customWidth="1"/>
    <col min="2" max="3" width="19.42578125" style="28" bestFit="1" customWidth="1"/>
    <col min="4" max="4" width="6.5703125" style="28" bestFit="1" customWidth="1"/>
    <col min="5" max="6" width="9" style="28"/>
    <col min="7" max="7" width="20" style="28" bestFit="1" customWidth="1"/>
    <col min="8" max="16384" width="9" style="28"/>
  </cols>
  <sheetData>
    <row r="1" spans="1:14" ht="19.5" thickBot="1" x14ac:dyDescent="0.35">
      <c r="A1" s="75" t="s">
        <v>76</v>
      </c>
      <c r="B1" s="75"/>
      <c r="C1" s="75"/>
      <c r="D1" s="75"/>
      <c r="G1" s="75" t="s">
        <v>76</v>
      </c>
      <c r="H1" s="75"/>
      <c r="I1" s="75"/>
      <c r="J1" s="75"/>
    </row>
    <row r="2" spans="1:14" x14ac:dyDescent="0.25">
      <c r="A2" s="14" t="s">
        <v>0</v>
      </c>
      <c r="B2" s="14" t="s">
        <v>1</v>
      </c>
      <c r="C2" s="14" t="s">
        <v>2</v>
      </c>
      <c r="D2" s="14" t="s">
        <v>3</v>
      </c>
      <c r="G2" s="15" t="s">
        <v>73</v>
      </c>
      <c r="H2" s="16" t="s">
        <v>66</v>
      </c>
      <c r="I2" s="16" t="s">
        <v>67</v>
      </c>
      <c r="J2" s="16" t="s">
        <v>68</v>
      </c>
      <c r="K2" s="16" t="s">
        <v>69</v>
      </c>
      <c r="L2" s="16" t="s">
        <v>70</v>
      </c>
      <c r="M2" s="16" t="s">
        <v>71</v>
      </c>
      <c r="N2" s="17" t="s">
        <v>72</v>
      </c>
    </row>
    <row r="3" spans="1:14" x14ac:dyDescent="0.25">
      <c r="A3" s="18" t="s">
        <v>4</v>
      </c>
      <c r="B3" s="19" t="s">
        <v>5</v>
      </c>
      <c r="C3" s="20" t="s">
        <v>5</v>
      </c>
      <c r="D3" s="21" t="s">
        <v>6</v>
      </c>
      <c r="G3" s="25" t="s">
        <v>5</v>
      </c>
      <c r="H3" s="26">
        <f>COUNTIF(D3:D7,"Yes")</f>
        <v>4</v>
      </c>
      <c r="I3" s="26">
        <f>COUNTIF($C$3:$C$52,G3) - H3</f>
        <v>0</v>
      </c>
      <c r="J3" s="26">
        <f>COUNTIF(D3:D7,"No")</f>
        <v>1</v>
      </c>
      <c r="K3" s="26">
        <f>IF(H3+I3=0,"0,00",(H3/(H3+I3)))</f>
        <v>1</v>
      </c>
      <c r="L3" s="26">
        <f>H3/(H3+J3)</f>
        <v>0.8</v>
      </c>
      <c r="M3" s="26">
        <f>IF(K3+K3=0,"0,00",((K3*L3)/(K3+L3))*2)</f>
        <v>0.88888888888888895</v>
      </c>
      <c r="N3" s="76">
        <f>(COUNTIF(D3:D52,"Yes"))/50</f>
        <v>0.88</v>
      </c>
    </row>
    <row r="4" spans="1:14" x14ac:dyDescent="0.25">
      <c r="A4" s="18" t="s">
        <v>7</v>
      </c>
      <c r="B4" s="19" t="s">
        <v>5</v>
      </c>
      <c r="C4" s="19" t="s">
        <v>5</v>
      </c>
      <c r="D4" s="21" t="s">
        <v>6</v>
      </c>
      <c r="G4" s="12" t="s">
        <v>14</v>
      </c>
      <c r="H4" s="27">
        <f>COUNTIF(D8:D12,"Yes")</f>
        <v>5</v>
      </c>
      <c r="I4" s="27">
        <f>COUNTIF($C$13:$C$52,G4) + COUNTIF(C3:C7,G4)</f>
        <v>0</v>
      </c>
      <c r="J4" s="27">
        <f>COUNTIF(D8:D12,"No")</f>
        <v>0</v>
      </c>
      <c r="K4" s="27">
        <f t="shared" ref="K4:K12" si="0">IF(H4+I4=0,"0,00",(H4/(H4+I4)))</f>
        <v>1</v>
      </c>
      <c r="L4" s="27">
        <f t="shared" ref="L4:L12" si="1">H4/(H4+J4)</f>
        <v>1</v>
      </c>
      <c r="M4" s="27">
        <f t="shared" ref="M4:M12" si="2">IF(K4+K4=0,"0,00",((K4*L4)/(K4+L4))*2)</f>
        <v>1</v>
      </c>
      <c r="N4" s="77"/>
    </row>
    <row r="5" spans="1:14" x14ac:dyDescent="0.25">
      <c r="A5" s="18" t="s">
        <v>8</v>
      </c>
      <c r="B5" s="19" t="s">
        <v>5</v>
      </c>
      <c r="C5" s="19" t="s">
        <v>9</v>
      </c>
      <c r="D5" s="21" t="s">
        <v>10</v>
      </c>
      <c r="G5" s="25" t="s">
        <v>20</v>
      </c>
      <c r="H5" s="26">
        <f>COUNTIF(D13:D17,"Yes")</f>
        <v>5</v>
      </c>
      <c r="I5" s="26">
        <f>COUNTIF($C$18:$C$57,G5) + COUNTIF(C3:C12,G5)</f>
        <v>0</v>
      </c>
      <c r="J5" s="26">
        <f>COUNTIF(D13:D17,"No")</f>
        <v>0</v>
      </c>
      <c r="K5" s="26">
        <f t="shared" si="0"/>
        <v>1</v>
      </c>
      <c r="L5" s="26">
        <f t="shared" si="1"/>
        <v>1</v>
      </c>
      <c r="M5" s="26">
        <f t="shared" si="2"/>
        <v>1</v>
      </c>
      <c r="N5" s="77"/>
    </row>
    <row r="6" spans="1:14" x14ac:dyDescent="0.25">
      <c r="A6" s="18" t="s">
        <v>11</v>
      </c>
      <c r="B6" s="19" t="s">
        <v>5</v>
      </c>
      <c r="C6" s="19" t="s">
        <v>5</v>
      </c>
      <c r="D6" s="21" t="s">
        <v>6</v>
      </c>
      <c r="G6" s="12" t="s">
        <v>26</v>
      </c>
      <c r="H6" s="27">
        <f>COUNTIF(D18:D22,"Yes")</f>
        <v>5</v>
      </c>
      <c r="I6" s="27">
        <f>COUNTIF($C$23:$C$52,G6) + COUNTIF(C3:C17,G6)</f>
        <v>0</v>
      </c>
      <c r="J6" s="27">
        <f>COUNTIF(D18:D22,"No")</f>
        <v>0</v>
      </c>
      <c r="K6" s="27">
        <f>IF(H6+I6=0,"0,00",(H6/(H6+I6)))</f>
        <v>1</v>
      </c>
      <c r="L6" s="27">
        <f t="shared" si="1"/>
        <v>1</v>
      </c>
      <c r="M6" s="27">
        <f t="shared" si="2"/>
        <v>1</v>
      </c>
      <c r="N6" s="77"/>
    </row>
    <row r="7" spans="1:14" ht="15.75" thickBot="1" x14ac:dyDescent="0.3">
      <c r="A7" s="22" t="s">
        <v>12</v>
      </c>
      <c r="B7" s="23" t="s">
        <v>5</v>
      </c>
      <c r="C7" s="23" t="s">
        <v>5</v>
      </c>
      <c r="D7" s="24" t="s">
        <v>6</v>
      </c>
      <c r="G7" s="25" t="s">
        <v>9</v>
      </c>
      <c r="H7" s="26">
        <f>COUNTIF(D23:D27,"Yes")</f>
        <v>5</v>
      </c>
      <c r="I7" s="26">
        <f>COUNTIF($C$28:$C$52,G7) + COUNTIF(C3:C22,G7)</f>
        <v>6</v>
      </c>
      <c r="J7" s="26">
        <f>COUNTIF(D23:D27,"No")</f>
        <v>0</v>
      </c>
      <c r="K7" s="26">
        <f t="shared" si="0"/>
        <v>0.45454545454545453</v>
      </c>
      <c r="L7" s="26">
        <f t="shared" si="1"/>
        <v>1</v>
      </c>
      <c r="M7" s="26">
        <f t="shared" si="2"/>
        <v>0.625</v>
      </c>
      <c r="N7" s="77"/>
    </row>
    <row r="8" spans="1:14" x14ac:dyDescent="0.25">
      <c r="A8" s="2" t="s">
        <v>13</v>
      </c>
      <c r="B8" s="11" t="s">
        <v>14</v>
      </c>
      <c r="C8" s="3" t="s">
        <v>14</v>
      </c>
      <c r="D8" s="4" t="s">
        <v>6</v>
      </c>
      <c r="G8" s="12" t="s">
        <v>37</v>
      </c>
      <c r="H8" s="27">
        <f>COUNTIF(D28:D32,"Yes")</f>
        <v>3</v>
      </c>
      <c r="I8" s="27">
        <f>COUNTIF($C$33:$C$52,G8) + COUNTIF(C3:C27,G8)</f>
        <v>0</v>
      </c>
      <c r="J8" s="27">
        <f>COUNTIF(D28:D32,"No")</f>
        <v>2</v>
      </c>
      <c r="K8" s="27">
        <f t="shared" si="0"/>
        <v>1</v>
      </c>
      <c r="L8" s="27">
        <f t="shared" si="1"/>
        <v>0.6</v>
      </c>
      <c r="M8" s="27">
        <f t="shared" si="2"/>
        <v>0.74999999999999989</v>
      </c>
      <c r="N8" s="77"/>
    </row>
    <row r="9" spans="1:14" x14ac:dyDescent="0.25">
      <c r="A9" s="5" t="s">
        <v>15</v>
      </c>
      <c r="B9" s="1" t="s">
        <v>14</v>
      </c>
      <c r="C9" s="1" t="s">
        <v>14</v>
      </c>
      <c r="D9" s="6" t="s">
        <v>6</v>
      </c>
      <c r="G9" s="25" t="s">
        <v>43</v>
      </c>
      <c r="H9" s="26">
        <f>COUNTIF(D33:D37,"Yes")</f>
        <v>5</v>
      </c>
      <c r="I9" s="26">
        <f>COUNTIF($C$38:$C$52,G9) + COUNTIF(C3:C32,G9)</f>
        <v>0</v>
      </c>
      <c r="J9" s="26">
        <f>COUNTIF(D33:D37,"No")</f>
        <v>0</v>
      </c>
      <c r="K9" s="26">
        <f t="shared" si="0"/>
        <v>1</v>
      </c>
      <c r="L9" s="26">
        <f t="shared" si="1"/>
        <v>1</v>
      </c>
      <c r="M9" s="26">
        <f t="shared" si="2"/>
        <v>1</v>
      </c>
      <c r="N9" s="77"/>
    </row>
    <row r="10" spans="1:14" x14ac:dyDescent="0.25">
      <c r="A10" s="5" t="s">
        <v>16</v>
      </c>
      <c r="B10" s="1" t="s">
        <v>14</v>
      </c>
      <c r="C10" s="1" t="s">
        <v>14</v>
      </c>
      <c r="D10" s="6" t="s">
        <v>6</v>
      </c>
      <c r="G10" s="12" t="s">
        <v>49</v>
      </c>
      <c r="H10" s="27">
        <f>COUNTIF(D38:D42,"Yes")</f>
        <v>2</v>
      </c>
      <c r="I10" s="27">
        <f>COUNTIF($C$43:$C$52,G10) + COUNTIF(C3:C37,G10)</f>
        <v>0</v>
      </c>
      <c r="J10" s="27">
        <f>COUNTIF(D38:D42,"No")</f>
        <v>3</v>
      </c>
      <c r="K10" s="27">
        <f t="shared" si="0"/>
        <v>1</v>
      </c>
      <c r="L10" s="27">
        <f t="shared" si="1"/>
        <v>0.4</v>
      </c>
      <c r="M10" s="27">
        <f t="shared" si="2"/>
        <v>0.57142857142857151</v>
      </c>
      <c r="N10" s="77"/>
    </row>
    <row r="11" spans="1:14" x14ac:dyDescent="0.25">
      <c r="A11" s="5" t="s">
        <v>17</v>
      </c>
      <c r="B11" s="1" t="s">
        <v>14</v>
      </c>
      <c r="C11" s="1" t="s">
        <v>14</v>
      </c>
      <c r="D11" s="6" t="s">
        <v>6</v>
      </c>
      <c r="G11" s="25" t="s">
        <v>55</v>
      </c>
      <c r="H11" s="26">
        <f>COUNTIF(D43:D47,"Yes")</f>
        <v>5</v>
      </c>
      <c r="I11" s="26">
        <f>COUNTIF($C$48:$C$52,G11) + COUNTIF(C3:C42,G11)</f>
        <v>0</v>
      </c>
      <c r="J11" s="26">
        <f>COUNTIF(D43:D47,"No")</f>
        <v>0</v>
      </c>
      <c r="K11" s="26">
        <f t="shared" si="0"/>
        <v>1</v>
      </c>
      <c r="L11" s="26">
        <f t="shared" si="1"/>
        <v>1</v>
      </c>
      <c r="M11" s="26">
        <f t="shared" si="2"/>
        <v>1</v>
      </c>
      <c r="N11" s="77"/>
    </row>
    <row r="12" spans="1:14" ht="15.75" thickBot="1" x14ac:dyDescent="0.3">
      <c r="A12" s="7" t="s">
        <v>18</v>
      </c>
      <c r="B12" s="8" t="s">
        <v>14</v>
      </c>
      <c r="C12" s="8" t="s">
        <v>14</v>
      </c>
      <c r="D12" s="9" t="s">
        <v>6</v>
      </c>
      <c r="G12" s="12" t="s">
        <v>61</v>
      </c>
      <c r="H12" s="27">
        <f>COUNTIF(D48:D52,"Yes")</f>
        <v>5</v>
      </c>
      <c r="I12" s="27">
        <f>COUNTIF($C$3:$C$47,G12)</f>
        <v>0</v>
      </c>
      <c r="J12" s="27">
        <f>COUNTIF(D48:D52,"No")</f>
        <v>0</v>
      </c>
      <c r="K12" s="27">
        <f t="shared" si="0"/>
        <v>1</v>
      </c>
      <c r="L12" s="27">
        <f t="shared" si="1"/>
        <v>1</v>
      </c>
      <c r="M12" s="27">
        <f t="shared" si="2"/>
        <v>1</v>
      </c>
      <c r="N12" s="78"/>
    </row>
    <row r="13" spans="1:14" x14ac:dyDescent="0.25">
      <c r="A13" s="18" t="s">
        <v>19</v>
      </c>
      <c r="B13" s="19" t="s">
        <v>20</v>
      </c>
      <c r="C13" s="20" t="s">
        <v>20</v>
      </c>
      <c r="D13" s="21" t="s">
        <v>6</v>
      </c>
    </row>
    <row r="14" spans="1:14" x14ac:dyDescent="0.25">
      <c r="A14" s="18" t="s">
        <v>21</v>
      </c>
      <c r="B14" s="19" t="s">
        <v>20</v>
      </c>
      <c r="C14" s="19" t="s">
        <v>20</v>
      </c>
      <c r="D14" s="21" t="s">
        <v>6</v>
      </c>
    </row>
    <row r="15" spans="1:14" x14ac:dyDescent="0.25">
      <c r="A15" s="18" t="s">
        <v>22</v>
      </c>
      <c r="B15" s="19" t="s">
        <v>20</v>
      </c>
      <c r="C15" s="19" t="s">
        <v>20</v>
      </c>
      <c r="D15" s="21" t="s">
        <v>6</v>
      </c>
    </row>
    <row r="16" spans="1:14" x14ac:dyDescent="0.25">
      <c r="A16" s="18" t="s">
        <v>23</v>
      </c>
      <c r="B16" s="19" t="s">
        <v>20</v>
      </c>
      <c r="C16" s="19" t="s">
        <v>20</v>
      </c>
      <c r="D16" s="21" t="s">
        <v>6</v>
      </c>
    </row>
    <row r="17" spans="1:4" ht="15.75" thickBot="1" x14ac:dyDescent="0.3">
      <c r="A17" s="22" t="s">
        <v>24</v>
      </c>
      <c r="B17" s="23" t="s">
        <v>20</v>
      </c>
      <c r="C17" s="23" t="s">
        <v>20</v>
      </c>
      <c r="D17" s="24" t="s">
        <v>6</v>
      </c>
    </row>
    <row r="18" spans="1:4" x14ac:dyDescent="0.25">
      <c r="A18" s="2" t="s">
        <v>25</v>
      </c>
      <c r="B18" s="11" t="s">
        <v>26</v>
      </c>
      <c r="C18" s="3" t="s">
        <v>26</v>
      </c>
      <c r="D18" s="4" t="s">
        <v>6</v>
      </c>
    </row>
    <row r="19" spans="1:4" x14ac:dyDescent="0.25">
      <c r="A19" s="5" t="s">
        <v>27</v>
      </c>
      <c r="B19" s="1" t="s">
        <v>26</v>
      </c>
      <c r="C19" s="1" t="s">
        <v>26</v>
      </c>
      <c r="D19" s="6" t="s">
        <v>6</v>
      </c>
    </row>
    <row r="20" spans="1:4" x14ac:dyDescent="0.25">
      <c r="A20" s="5" t="s">
        <v>28</v>
      </c>
      <c r="B20" s="1" t="s">
        <v>26</v>
      </c>
      <c r="C20" s="1" t="s">
        <v>26</v>
      </c>
      <c r="D20" s="6" t="s">
        <v>6</v>
      </c>
    </row>
    <row r="21" spans="1:4" x14ac:dyDescent="0.25">
      <c r="A21" s="5" t="s">
        <v>29</v>
      </c>
      <c r="B21" s="1" t="s">
        <v>26</v>
      </c>
      <c r="C21" s="1" t="s">
        <v>26</v>
      </c>
      <c r="D21" s="6" t="s">
        <v>6</v>
      </c>
    </row>
    <row r="22" spans="1:4" ht="15.75" thickBot="1" x14ac:dyDescent="0.3">
      <c r="A22" s="7" t="s">
        <v>30</v>
      </c>
      <c r="B22" s="8" t="s">
        <v>26</v>
      </c>
      <c r="C22" s="8" t="s">
        <v>26</v>
      </c>
      <c r="D22" s="9" t="s">
        <v>6</v>
      </c>
    </row>
    <row r="23" spans="1:4" x14ac:dyDescent="0.25">
      <c r="A23" s="18" t="s">
        <v>31</v>
      </c>
      <c r="B23" s="19" t="s">
        <v>9</v>
      </c>
      <c r="C23" s="20" t="s">
        <v>9</v>
      </c>
      <c r="D23" s="21" t="s">
        <v>6</v>
      </c>
    </row>
    <row r="24" spans="1:4" x14ac:dyDescent="0.25">
      <c r="A24" s="18" t="s">
        <v>32</v>
      </c>
      <c r="B24" s="19" t="s">
        <v>9</v>
      </c>
      <c r="C24" s="19" t="s">
        <v>9</v>
      </c>
      <c r="D24" s="21" t="s">
        <v>6</v>
      </c>
    </row>
    <row r="25" spans="1:4" x14ac:dyDescent="0.25">
      <c r="A25" s="18" t="s">
        <v>33</v>
      </c>
      <c r="B25" s="19" t="s">
        <v>9</v>
      </c>
      <c r="C25" s="19" t="s">
        <v>9</v>
      </c>
      <c r="D25" s="21" t="s">
        <v>6</v>
      </c>
    </row>
    <row r="26" spans="1:4" x14ac:dyDescent="0.25">
      <c r="A26" s="18" t="s">
        <v>34</v>
      </c>
      <c r="B26" s="19" t="s">
        <v>9</v>
      </c>
      <c r="C26" s="19" t="s">
        <v>9</v>
      </c>
      <c r="D26" s="21" t="s">
        <v>6</v>
      </c>
    </row>
    <row r="27" spans="1:4" ht="15.75" thickBot="1" x14ac:dyDescent="0.3">
      <c r="A27" s="22" t="s">
        <v>35</v>
      </c>
      <c r="B27" s="23" t="s">
        <v>9</v>
      </c>
      <c r="C27" s="23" t="s">
        <v>9</v>
      </c>
      <c r="D27" s="24" t="s">
        <v>6</v>
      </c>
    </row>
    <row r="28" spans="1:4" x14ac:dyDescent="0.25">
      <c r="A28" s="2" t="s">
        <v>36</v>
      </c>
      <c r="B28" s="11" t="s">
        <v>37</v>
      </c>
      <c r="C28" s="3" t="s">
        <v>37</v>
      </c>
      <c r="D28" s="4" t="s">
        <v>6</v>
      </c>
    </row>
    <row r="29" spans="1:4" x14ac:dyDescent="0.25">
      <c r="A29" s="5" t="s">
        <v>38</v>
      </c>
      <c r="B29" s="1" t="s">
        <v>37</v>
      </c>
      <c r="C29" s="1" t="s">
        <v>37</v>
      </c>
      <c r="D29" s="6" t="s">
        <v>6</v>
      </c>
    </row>
    <row r="30" spans="1:4" x14ac:dyDescent="0.25">
      <c r="A30" s="5" t="s">
        <v>39</v>
      </c>
      <c r="B30" s="1" t="s">
        <v>37</v>
      </c>
      <c r="C30" s="1" t="s">
        <v>9</v>
      </c>
      <c r="D30" s="6" t="s">
        <v>10</v>
      </c>
    </row>
    <row r="31" spans="1:4" x14ac:dyDescent="0.25">
      <c r="A31" s="5" t="s">
        <v>40</v>
      </c>
      <c r="B31" s="1" t="s">
        <v>37</v>
      </c>
      <c r="C31" s="1" t="s">
        <v>37</v>
      </c>
      <c r="D31" s="6" t="s">
        <v>6</v>
      </c>
    </row>
    <row r="32" spans="1:4" ht="15.75" thickBot="1" x14ac:dyDescent="0.3">
      <c r="A32" s="7" t="s">
        <v>41</v>
      </c>
      <c r="B32" s="8" t="s">
        <v>37</v>
      </c>
      <c r="C32" s="8" t="s">
        <v>9</v>
      </c>
      <c r="D32" s="9" t="s">
        <v>10</v>
      </c>
    </row>
    <row r="33" spans="1:4" x14ac:dyDescent="0.25">
      <c r="A33" s="18" t="s">
        <v>42</v>
      </c>
      <c r="B33" s="19" t="s">
        <v>43</v>
      </c>
      <c r="C33" s="20" t="s">
        <v>43</v>
      </c>
      <c r="D33" s="21" t="s">
        <v>6</v>
      </c>
    </row>
    <row r="34" spans="1:4" x14ac:dyDescent="0.25">
      <c r="A34" s="18" t="s">
        <v>44</v>
      </c>
      <c r="B34" s="19" t="s">
        <v>43</v>
      </c>
      <c r="C34" s="19" t="s">
        <v>43</v>
      </c>
      <c r="D34" s="21" t="s">
        <v>6</v>
      </c>
    </row>
    <row r="35" spans="1:4" x14ac:dyDescent="0.25">
      <c r="A35" s="18" t="s">
        <v>45</v>
      </c>
      <c r="B35" s="19" t="s">
        <v>43</v>
      </c>
      <c r="C35" s="19" t="s">
        <v>43</v>
      </c>
      <c r="D35" s="21" t="s">
        <v>6</v>
      </c>
    </row>
    <row r="36" spans="1:4" x14ac:dyDescent="0.25">
      <c r="A36" s="18" t="s">
        <v>46</v>
      </c>
      <c r="B36" s="19" t="s">
        <v>43</v>
      </c>
      <c r="C36" s="19" t="s">
        <v>43</v>
      </c>
      <c r="D36" s="21" t="s">
        <v>6</v>
      </c>
    </row>
    <row r="37" spans="1:4" ht="15.75" thickBot="1" x14ac:dyDescent="0.3">
      <c r="A37" s="22" t="s">
        <v>47</v>
      </c>
      <c r="B37" s="23" t="s">
        <v>43</v>
      </c>
      <c r="C37" s="23" t="s">
        <v>43</v>
      </c>
      <c r="D37" s="24" t="s">
        <v>6</v>
      </c>
    </row>
    <row r="38" spans="1:4" x14ac:dyDescent="0.25">
      <c r="A38" s="2" t="s">
        <v>48</v>
      </c>
      <c r="B38" s="11" t="s">
        <v>49</v>
      </c>
      <c r="C38" s="3" t="s">
        <v>9</v>
      </c>
      <c r="D38" s="4" t="s">
        <v>10</v>
      </c>
    </row>
    <row r="39" spans="1:4" x14ac:dyDescent="0.25">
      <c r="A39" s="5" t="s">
        <v>50</v>
      </c>
      <c r="B39" s="1" t="s">
        <v>49</v>
      </c>
      <c r="C39" s="1" t="s">
        <v>49</v>
      </c>
      <c r="D39" s="6" t="s">
        <v>6</v>
      </c>
    </row>
    <row r="40" spans="1:4" x14ac:dyDescent="0.25">
      <c r="A40" s="5" t="s">
        <v>51</v>
      </c>
      <c r="B40" s="1" t="s">
        <v>49</v>
      </c>
      <c r="C40" s="1" t="s">
        <v>9</v>
      </c>
      <c r="D40" s="6" t="s">
        <v>10</v>
      </c>
    </row>
    <row r="41" spans="1:4" x14ac:dyDescent="0.25">
      <c r="A41" s="5" t="s">
        <v>52</v>
      </c>
      <c r="B41" s="1" t="s">
        <v>49</v>
      </c>
      <c r="C41" s="1" t="s">
        <v>9</v>
      </c>
      <c r="D41" s="6" t="s">
        <v>10</v>
      </c>
    </row>
    <row r="42" spans="1:4" ht="15.75" thickBot="1" x14ac:dyDescent="0.3">
      <c r="A42" s="7" t="s">
        <v>53</v>
      </c>
      <c r="B42" s="8" t="s">
        <v>49</v>
      </c>
      <c r="C42" s="8" t="s">
        <v>49</v>
      </c>
      <c r="D42" s="9" t="s">
        <v>6</v>
      </c>
    </row>
    <row r="43" spans="1:4" x14ac:dyDescent="0.25">
      <c r="A43" s="18" t="s">
        <v>54</v>
      </c>
      <c r="B43" s="19" t="s">
        <v>55</v>
      </c>
      <c r="C43" s="20" t="s">
        <v>55</v>
      </c>
      <c r="D43" s="21" t="s">
        <v>6</v>
      </c>
    </row>
    <row r="44" spans="1:4" x14ac:dyDescent="0.25">
      <c r="A44" s="18" t="s">
        <v>56</v>
      </c>
      <c r="B44" s="19" t="s">
        <v>55</v>
      </c>
      <c r="C44" s="19" t="s">
        <v>55</v>
      </c>
      <c r="D44" s="21" t="s">
        <v>6</v>
      </c>
    </row>
    <row r="45" spans="1:4" x14ac:dyDescent="0.25">
      <c r="A45" s="18" t="s">
        <v>57</v>
      </c>
      <c r="B45" s="19" t="s">
        <v>55</v>
      </c>
      <c r="C45" s="19" t="s">
        <v>55</v>
      </c>
      <c r="D45" s="21" t="s">
        <v>6</v>
      </c>
    </row>
    <row r="46" spans="1:4" x14ac:dyDescent="0.25">
      <c r="A46" s="18" t="s">
        <v>58</v>
      </c>
      <c r="B46" s="19" t="s">
        <v>55</v>
      </c>
      <c r="C46" s="19" t="s">
        <v>55</v>
      </c>
      <c r="D46" s="21" t="s">
        <v>6</v>
      </c>
    </row>
    <row r="47" spans="1:4" ht="15.75" thickBot="1" x14ac:dyDescent="0.3">
      <c r="A47" s="22" t="s">
        <v>59</v>
      </c>
      <c r="B47" s="23" t="s">
        <v>55</v>
      </c>
      <c r="C47" s="23" t="s">
        <v>55</v>
      </c>
      <c r="D47" s="24" t="s">
        <v>6</v>
      </c>
    </row>
    <row r="48" spans="1:4" x14ac:dyDescent="0.25">
      <c r="A48" s="2" t="s">
        <v>60</v>
      </c>
      <c r="B48" s="11" t="s">
        <v>61</v>
      </c>
      <c r="C48" s="3" t="s">
        <v>61</v>
      </c>
      <c r="D48" s="4" t="s">
        <v>6</v>
      </c>
    </row>
    <row r="49" spans="1:4" x14ac:dyDescent="0.25">
      <c r="A49" s="5" t="s">
        <v>62</v>
      </c>
      <c r="B49" s="1" t="s">
        <v>61</v>
      </c>
      <c r="C49" s="1" t="s">
        <v>61</v>
      </c>
      <c r="D49" s="6" t="s">
        <v>6</v>
      </c>
    </row>
    <row r="50" spans="1:4" x14ac:dyDescent="0.25">
      <c r="A50" s="5" t="s">
        <v>63</v>
      </c>
      <c r="B50" s="1" t="s">
        <v>61</v>
      </c>
      <c r="C50" s="1" t="s">
        <v>61</v>
      </c>
      <c r="D50" s="6" t="s">
        <v>6</v>
      </c>
    </row>
    <row r="51" spans="1:4" x14ac:dyDescent="0.25">
      <c r="A51" s="5" t="s">
        <v>64</v>
      </c>
      <c r="B51" s="1" t="s">
        <v>61</v>
      </c>
      <c r="C51" s="1" t="s">
        <v>61</v>
      </c>
      <c r="D51" s="6" t="s">
        <v>6</v>
      </c>
    </row>
    <row r="52" spans="1:4" ht="15.75" thickBot="1" x14ac:dyDescent="0.3">
      <c r="A52" s="7" t="s">
        <v>65</v>
      </c>
      <c r="B52" s="8" t="s">
        <v>61</v>
      </c>
      <c r="C52" s="8" t="s">
        <v>61</v>
      </c>
      <c r="D52" s="9" t="s">
        <v>6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D1"/>
    <mergeCell ref="N3:N12"/>
    <mergeCell ref="G1:J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workbookViewId="0">
      <selection activeCell="F24" sqref="F24"/>
    </sheetView>
  </sheetViews>
  <sheetFormatPr defaultColWidth="9" defaultRowHeight="15" x14ac:dyDescent="0.25"/>
  <cols>
    <col min="1" max="1" width="26.5703125" style="1" bestFit="1" customWidth="1"/>
    <col min="2" max="3" width="19.42578125" style="1" bestFit="1" customWidth="1"/>
    <col min="4" max="4" width="6.5703125" style="1" bestFit="1" customWidth="1"/>
    <col min="5" max="6" width="9" style="1"/>
    <col min="7" max="7" width="20" style="1" bestFit="1" customWidth="1"/>
    <col min="8" max="16384" width="9" style="1"/>
  </cols>
  <sheetData>
    <row r="1" spans="1:14" ht="19.5" thickBot="1" x14ac:dyDescent="0.35">
      <c r="A1" s="75" t="s">
        <v>74</v>
      </c>
      <c r="B1" s="75"/>
      <c r="C1" s="75"/>
      <c r="D1" s="75"/>
      <c r="G1" s="75" t="s">
        <v>74</v>
      </c>
      <c r="H1" s="75"/>
      <c r="I1" s="75"/>
      <c r="J1" s="75"/>
    </row>
    <row r="2" spans="1:14" x14ac:dyDescent="0.25">
      <c r="A2" s="14" t="s">
        <v>0</v>
      </c>
      <c r="B2" s="14" t="s">
        <v>1</v>
      </c>
      <c r="C2" s="14" t="s">
        <v>2</v>
      </c>
      <c r="D2" s="14" t="s">
        <v>3</v>
      </c>
      <c r="E2" s="10"/>
      <c r="F2" s="10"/>
      <c r="G2" s="15" t="s">
        <v>73</v>
      </c>
      <c r="H2" s="16" t="s">
        <v>66</v>
      </c>
      <c r="I2" s="16" t="s">
        <v>67</v>
      </c>
      <c r="J2" s="16" t="s">
        <v>68</v>
      </c>
      <c r="K2" s="16" t="s">
        <v>69</v>
      </c>
      <c r="L2" s="16" t="s">
        <v>70</v>
      </c>
      <c r="M2" s="16" t="s">
        <v>71</v>
      </c>
      <c r="N2" s="17" t="s">
        <v>72</v>
      </c>
    </row>
    <row r="3" spans="1:14" x14ac:dyDescent="0.25">
      <c r="A3" s="18" t="s">
        <v>4</v>
      </c>
      <c r="B3" s="19" t="s">
        <v>5</v>
      </c>
      <c r="C3" s="20" t="s">
        <v>5</v>
      </c>
      <c r="D3" s="21" t="s">
        <v>6</v>
      </c>
      <c r="E3" s="10"/>
      <c r="G3" s="25" t="s">
        <v>5</v>
      </c>
      <c r="H3" s="26">
        <f>COUNTIF(D3:D7,"Yes")</f>
        <v>4</v>
      </c>
      <c r="I3" s="26">
        <f>COUNTIF($C$3:$C$52,G3) - H3</f>
        <v>0</v>
      </c>
      <c r="J3" s="26">
        <f>COUNTIF(D3:D7,"No")</f>
        <v>1</v>
      </c>
      <c r="K3" s="26">
        <f>IF(H3+I3=0,"0,00",(H3/(H3+I3)))</f>
        <v>1</v>
      </c>
      <c r="L3" s="26">
        <f>H3/(H3+J3)</f>
        <v>0.8</v>
      </c>
      <c r="M3" s="26">
        <f>IF(K3+K3=0,"0,00",((K3*L3)/(K3+L3))*2)</f>
        <v>0.88888888888888895</v>
      </c>
      <c r="N3" s="76">
        <f>(COUNTIF(D3:D52,"Yes"))/50</f>
        <v>0.94</v>
      </c>
    </row>
    <row r="4" spans="1:14" x14ac:dyDescent="0.25">
      <c r="A4" s="18" t="s">
        <v>7</v>
      </c>
      <c r="B4" s="19" t="s">
        <v>5</v>
      </c>
      <c r="C4" s="19" t="s">
        <v>5</v>
      </c>
      <c r="D4" s="21" t="s">
        <v>6</v>
      </c>
      <c r="E4" s="10"/>
      <c r="G4" s="12" t="s">
        <v>14</v>
      </c>
      <c r="H4" s="27">
        <f>COUNTIF(D8:D12,"Yes")</f>
        <v>5</v>
      </c>
      <c r="I4" s="27">
        <f>COUNTIF($C$13:$C$52,G4) + COUNTIF(C3:C7,G4)</f>
        <v>0</v>
      </c>
      <c r="J4" s="27">
        <f>COUNTIF(D8:D12,"No")</f>
        <v>0</v>
      </c>
      <c r="K4" s="27">
        <f t="shared" ref="K4:K12" si="0">IF(H4+I4=0,"0,00",(H4/(H4+I4)))</f>
        <v>1</v>
      </c>
      <c r="L4" s="27">
        <f t="shared" ref="L4:L12" si="1">H4/(H4+J4)</f>
        <v>1</v>
      </c>
      <c r="M4" s="27">
        <f t="shared" ref="M4:M12" si="2">IF(K4+K4=0,"0,00",((K4*L4)/(K4+L4))*2)</f>
        <v>1</v>
      </c>
      <c r="N4" s="77"/>
    </row>
    <row r="5" spans="1:14" x14ac:dyDescent="0.25">
      <c r="A5" s="18" t="s">
        <v>8</v>
      </c>
      <c r="B5" s="19" t="s">
        <v>5</v>
      </c>
      <c r="C5" s="19" t="s">
        <v>9</v>
      </c>
      <c r="D5" s="21" t="s">
        <v>10</v>
      </c>
      <c r="E5" s="10"/>
      <c r="G5" s="25" t="s">
        <v>20</v>
      </c>
      <c r="H5" s="26">
        <f>COUNTIF(D13:D17,"Yes")</f>
        <v>5</v>
      </c>
      <c r="I5" s="26">
        <f>COUNTIF($C$18:$C$57,G5) + COUNTIF(C3:C12,G5)</f>
        <v>0</v>
      </c>
      <c r="J5" s="26">
        <f>COUNTIF(D13:D17,"No")</f>
        <v>0</v>
      </c>
      <c r="K5" s="26">
        <f t="shared" si="0"/>
        <v>1</v>
      </c>
      <c r="L5" s="26">
        <f t="shared" si="1"/>
        <v>1</v>
      </c>
      <c r="M5" s="26">
        <f t="shared" si="2"/>
        <v>1</v>
      </c>
      <c r="N5" s="77"/>
    </row>
    <row r="6" spans="1:14" x14ac:dyDescent="0.25">
      <c r="A6" s="18" t="s">
        <v>11</v>
      </c>
      <c r="B6" s="19" t="s">
        <v>5</v>
      </c>
      <c r="C6" s="19" t="s">
        <v>5</v>
      </c>
      <c r="D6" s="21" t="s">
        <v>6</v>
      </c>
      <c r="E6" s="10"/>
      <c r="G6" s="12" t="s">
        <v>26</v>
      </c>
      <c r="H6" s="27">
        <f>COUNTIF(D18:D22,"Yes")</f>
        <v>5</v>
      </c>
      <c r="I6" s="27">
        <f>COUNTIF($C$23:$C$52,G6) + COUNTIF(C3:C17,G6)</f>
        <v>0</v>
      </c>
      <c r="J6" s="27">
        <f>COUNTIF(D18:D22,"No")</f>
        <v>0</v>
      </c>
      <c r="K6" s="27">
        <f>IF(H6+I6=0,"0,00",(H6/(H6+I6)))</f>
        <v>1</v>
      </c>
      <c r="L6" s="27">
        <f t="shared" si="1"/>
        <v>1</v>
      </c>
      <c r="M6" s="27">
        <f t="shared" si="2"/>
        <v>1</v>
      </c>
      <c r="N6" s="77"/>
    </row>
    <row r="7" spans="1:14" ht="15.75" thickBot="1" x14ac:dyDescent="0.3">
      <c r="A7" s="22" t="s">
        <v>12</v>
      </c>
      <c r="B7" s="23" t="s">
        <v>5</v>
      </c>
      <c r="C7" s="23" t="s">
        <v>5</v>
      </c>
      <c r="D7" s="24" t="s">
        <v>6</v>
      </c>
      <c r="E7" s="10"/>
      <c r="G7" s="25" t="s">
        <v>9</v>
      </c>
      <c r="H7" s="26">
        <f>COUNTIF(D23:D27,"Yes")</f>
        <v>5</v>
      </c>
      <c r="I7" s="26">
        <f>COUNTIF($C$28:$C$52,G7) + COUNTIF(C3:C22,G7)</f>
        <v>3</v>
      </c>
      <c r="J7" s="26">
        <f>COUNTIF(D23:D27,"No")</f>
        <v>0</v>
      </c>
      <c r="K7" s="26">
        <f t="shared" si="0"/>
        <v>0.625</v>
      </c>
      <c r="L7" s="26">
        <f t="shared" si="1"/>
        <v>1</v>
      </c>
      <c r="M7" s="26">
        <f t="shared" si="2"/>
        <v>0.76923076923076927</v>
      </c>
      <c r="N7" s="77"/>
    </row>
    <row r="8" spans="1:14" x14ac:dyDescent="0.25">
      <c r="A8" s="2" t="s">
        <v>13</v>
      </c>
      <c r="B8" s="11" t="s">
        <v>14</v>
      </c>
      <c r="C8" s="3" t="s">
        <v>14</v>
      </c>
      <c r="D8" s="4" t="s">
        <v>6</v>
      </c>
      <c r="E8" s="10"/>
      <c r="G8" s="12" t="s">
        <v>37</v>
      </c>
      <c r="H8" s="27">
        <f>COUNTIF(D28:D32,"Yes")</f>
        <v>3</v>
      </c>
      <c r="I8" s="27">
        <f>COUNTIF($C$33:$C$52,G8) + COUNTIF(C3:C27,G8)</f>
        <v>0</v>
      </c>
      <c r="J8" s="27">
        <f>COUNTIF(D28:D32,"No")</f>
        <v>2</v>
      </c>
      <c r="K8" s="27">
        <f t="shared" si="0"/>
        <v>1</v>
      </c>
      <c r="L8" s="27">
        <f t="shared" si="1"/>
        <v>0.6</v>
      </c>
      <c r="M8" s="27">
        <f t="shared" si="2"/>
        <v>0.74999999999999989</v>
      </c>
      <c r="N8" s="77"/>
    </row>
    <row r="9" spans="1:14" x14ac:dyDescent="0.25">
      <c r="A9" s="5" t="s">
        <v>15</v>
      </c>
      <c r="B9" s="1" t="s">
        <v>14</v>
      </c>
      <c r="C9" s="1" t="s">
        <v>14</v>
      </c>
      <c r="D9" s="6" t="s">
        <v>6</v>
      </c>
      <c r="E9" s="10"/>
      <c r="G9" s="25" t="s">
        <v>43</v>
      </c>
      <c r="H9" s="26">
        <f>COUNTIF(D33:D37,"Yes")</f>
        <v>5</v>
      </c>
      <c r="I9" s="26">
        <f>COUNTIF($C$38:$C$52,G9) + COUNTIF(C3:C32,G9)</f>
        <v>0</v>
      </c>
      <c r="J9" s="26">
        <f>COUNTIF(D33:D37,"No")</f>
        <v>0</v>
      </c>
      <c r="K9" s="26">
        <f t="shared" si="0"/>
        <v>1</v>
      </c>
      <c r="L9" s="26">
        <f t="shared" si="1"/>
        <v>1</v>
      </c>
      <c r="M9" s="26">
        <f t="shared" si="2"/>
        <v>1</v>
      </c>
      <c r="N9" s="77"/>
    </row>
    <row r="10" spans="1:14" x14ac:dyDescent="0.25">
      <c r="A10" s="5" t="s">
        <v>16</v>
      </c>
      <c r="B10" s="1" t="s">
        <v>14</v>
      </c>
      <c r="C10" s="1" t="s">
        <v>14</v>
      </c>
      <c r="D10" s="6" t="s">
        <v>6</v>
      </c>
      <c r="E10" s="10"/>
      <c r="G10" s="12" t="s">
        <v>49</v>
      </c>
      <c r="H10" s="27">
        <f>COUNTIF(D38:D42,"Yes")</f>
        <v>5</v>
      </c>
      <c r="I10" s="27">
        <f>COUNTIF($C$43:$C$52,G10) + COUNTIF(C3:C37,G10)</f>
        <v>0</v>
      </c>
      <c r="J10" s="27">
        <f>COUNTIF(D38:D42,"No")</f>
        <v>0</v>
      </c>
      <c r="K10" s="27">
        <f t="shared" si="0"/>
        <v>1</v>
      </c>
      <c r="L10" s="27">
        <f t="shared" si="1"/>
        <v>1</v>
      </c>
      <c r="M10" s="27">
        <f t="shared" si="2"/>
        <v>1</v>
      </c>
      <c r="N10" s="77"/>
    </row>
    <row r="11" spans="1:14" x14ac:dyDescent="0.25">
      <c r="A11" s="5" t="s">
        <v>17</v>
      </c>
      <c r="B11" s="1" t="s">
        <v>14</v>
      </c>
      <c r="C11" s="1" t="s">
        <v>14</v>
      </c>
      <c r="D11" s="6" t="s">
        <v>6</v>
      </c>
      <c r="E11" s="10"/>
      <c r="G11" s="25" t="s">
        <v>55</v>
      </c>
      <c r="H11" s="26">
        <f>COUNTIF(D43:D47,"Yes")</f>
        <v>5</v>
      </c>
      <c r="I11" s="26">
        <f>COUNTIF($C$48:$C$52,G11) + COUNTIF(C3:C42,G11)</f>
        <v>0</v>
      </c>
      <c r="J11" s="26">
        <f>COUNTIF(D43:D47,"No")</f>
        <v>0</v>
      </c>
      <c r="K11" s="26">
        <f t="shared" si="0"/>
        <v>1</v>
      </c>
      <c r="L11" s="26">
        <f t="shared" si="1"/>
        <v>1</v>
      </c>
      <c r="M11" s="26">
        <f t="shared" si="2"/>
        <v>1</v>
      </c>
      <c r="N11" s="77"/>
    </row>
    <row r="12" spans="1:14" ht="15.75" thickBot="1" x14ac:dyDescent="0.3">
      <c r="A12" s="7" t="s">
        <v>18</v>
      </c>
      <c r="B12" s="8" t="s">
        <v>14</v>
      </c>
      <c r="C12" s="8" t="s">
        <v>14</v>
      </c>
      <c r="D12" s="9" t="s">
        <v>6</v>
      </c>
      <c r="E12" s="10"/>
      <c r="G12" s="12" t="s">
        <v>61</v>
      </c>
      <c r="H12" s="27">
        <f>COUNTIF(D48:D52,"Yes")</f>
        <v>5</v>
      </c>
      <c r="I12" s="27">
        <f>COUNTIF($C$3:$C$47,G12)</f>
        <v>0</v>
      </c>
      <c r="J12" s="27">
        <f>COUNTIF(D48:D52,"No")</f>
        <v>0</v>
      </c>
      <c r="K12" s="27">
        <f t="shared" si="0"/>
        <v>1</v>
      </c>
      <c r="L12" s="27">
        <f t="shared" si="1"/>
        <v>1</v>
      </c>
      <c r="M12" s="27">
        <f t="shared" si="2"/>
        <v>1</v>
      </c>
      <c r="N12" s="78"/>
    </row>
    <row r="13" spans="1:14" x14ac:dyDescent="0.25">
      <c r="A13" s="18" t="s">
        <v>19</v>
      </c>
      <c r="B13" s="19" t="s">
        <v>20</v>
      </c>
      <c r="C13" s="20" t="s">
        <v>20</v>
      </c>
      <c r="D13" s="21" t="s">
        <v>6</v>
      </c>
      <c r="E13" s="10"/>
    </row>
    <row r="14" spans="1:14" x14ac:dyDescent="0.25">
      <c r="A14" s="18" t="s">
        <v>21</v>
      </c>
      <c r="B14" s="19" t="s">
        <v>20</v>
      </c>
      <c r="C14" s="19" t="s">
        <v>20</v>
      </c>
      <c r="D14" s="21" t="s">
        <v>6</v>
      </c>
      <c r="E14" s="10"/>
      <c r="G14" s="10"/>
    </row>
    <row r="15" spans="1:14" x14ac:dyDescent="0.25">
      <c r="A15" s="18" t="s">
        <v>22</v>
      </c>
      <c r="B15" s="19" t="s">
        <v>20</v>
      </c>
      <c r="C15" s="19" t="s">
        <v>20</v>
      </c>
      <c r="D15" s="21" t="s">
        <v>6</v>
      </c>
      <c r="E15" s="10"/>
    </row>
    <row r="16" spans="1:14" x14ac:dyDescent="0.25">
      <c r="A16" s="18" t="s">
        <v>23</v>
      </c>
      <c r="B16" s="19" t="s">
        <v>20</v>
      </c>
      <c r="C16" s="19" t="s">
        <v>20</v>
      </c>
      <c r="D16" s="21" t="s">
        <v>6</v>
      </c>
      <c r="E16" s="10"/>
    </row>
    <row r="17" spans="1:5" ht="15.75" thickBot="1" x14ac:dyDescent="0.3">
      <c r="A17" s="22" t="s">
        <v>24</v>
      </c>
      <c r="B17" s="23" t="s">
        <v>20</v>
      </c>
      <c r="C17" s="23" t="s">
        <v>20</v>
      </c>
      <c r="D17" s="24" t="s">
        <v>6</v>
      </c>
      <c r="E17" s="10"/>
    </row>
    <row r="18" spans="1:5" x14ac:dyDescent="0.25">
      <c r="A18" s="2" t="s">
        <v>25</v>
      </c>
      <c r="B18" s="11" t="s">
        <v>26</v>
      </c>
      <c r="C18" s="3" t="s">
        <v>26</v>
      </c>
      <c r="D18" s="4" t="s">
        <v>6</v>
      </c>
      <c r="E18" s="10"/>
    </row>
    <row r="19" spans="1:5" x14ac:dyDescent="0.25">
      <c r="A19" s="5" t="s">
        <v>27</v>
      </c>
      <c r="B19" s="1" t="s">
        <v>26</v>
      </c>
      <c r="C19" s="1" t="s">
        <v>26</v>
      </c>
      <c r="D19" s="6" t="s">
        <v>6</v>
      </c>
      <c r="E19" s="10"/>
    </row>
    <row r="20" spans="1:5" x14ac:dyDescent="0.25">
      <c r="A20" s="5" t="s">
        <v>28</v>
      </c>
      <c r="B20" s="1" t="s">
        <v>26</v>
      </c>
      <c r="C20" s="1" t="s">
        <v>26</v>
      </c>
      <c r="D20" s="6" t="s">
        <v>6</v>
      </c>
      <c r="E20" s="10"/>
    </row>
    <row r="21" spans="1:5" x14ac:dyDescent="0.25">
      <c r="A21" s="5" t="s">
        <v>29</v>
      </c>
      <c r="B21" s="1" t="s">
        <v>26</v>
      </c>
      <c r="C21" s="1" t="s">
        <v>26</v>
      </c>
      <c r="D21" s="6" t="s">
        <v>6</v>
      </c>
      <c r="E21" s="10"/>
    </row>
    <row r="22" spans="1:5" ht="15.75" thickBot="1" x14ac:dyDescent="0.3">
      <c r="A22" s="7" t="s">
        <v>30</v>
      </c>
      <c r="B22" s="8" t="s">
        <v>26</v>
      </c>
      <c r="C22" s="8" t="s">
        <v>26</v>
      </c>
      <c r="D22" s="9" t="s">
        <v>6</v>
      </c>
      <c r="E22" s="10"/>
    </row>
    <row r="23" spans="1:5" x14ac:dyDescent="0.25">
      <c r="A23" s="18" t="s">
        <v>31</v>
      </c>
      <c r="B23" s="19" t="s">
        <v>9</v>
      </c>
      <c r="C23" s="20" t="s">
        <v>9</v>
      </c>
      <c r="D23" s="21" t="s">
        <v>6</v>
      </c>
      <c r="E23" s="10"/>
    </row>
    <row r="24" spans="1:5" x14ac:dyDescent="0.25">
      <c r="A24" s="18" t="s">
        <v>32</v>
      </c>
      <c r="B24" s="19" t="s">
        <v>9</v>
      </c>
      <c r="C24" s="19" t="s">
        <v>9</v>
      </c>
      <c r="D24" s="21" t="s">
        <v>6</v>
      </c>
      <c r="E24" s="10"/>
    </row>
    <row r="25" spans="1:5" x14ac:dyDescent="0.25">
      <c r="A25" s="18" t="s">
        <v>33</v>
      </c>
      <c r="B25" s="19" t="s">
        <v>9</v>
      </c>
      <c r="C25" s="19" t="s">
        <v>9</v>
      </c>
      <c r="D25" s="21" t="s">
        <v>6</v>
      </c>
      <c r="E25" s="10"/>
    </row>
    <row r="26" spans="1:5" x14ac:dyDescent="0.25">
      <c r="A26" s="18" t="s">
        <v>34</v>
      </c>
      <c r="B26" s="19" t="s">
        <v>9</v>
      </c>
      <c r="C26" s="19" t="s">
        <v>9</v>
      </c>
      <c r="D26" s="21" t="s">
        <v>6</v>
      </c>
      <c r="E26" s="10"/>
    </row>
    <row r="27" spans="1:5" ht="15.75" thickBot="1" x14ac:dyDescent="0.3">
      <c r="A27" s="22" t="s">
        <v>35</v>
      </c>
      <c r="B27" s="23" t="s">
        <v>9</v>
      </c>
      <c r="C27" s="23" t="s">
        <v>9</v>
      </c>
      <c r="D27" s="24" t="s">
        <v>6</v>
      </c>
      <c r="E27" s="10"/>
    </row>
    <row r="28" spans="1:5" x14ac:dyDescent="0.25">
      <c r="A28" s="2" t="s">
        <v>36</v>
      </c>
      <c r="B28" s="11" t="s">
        <v>37</v>
      </c>
      <c r="C28" s="3" t="s">
        <v>37</v>
      </c>
      <c r="D28" s="4" t="s">
        <v>6</v>
      </c>
      <c r="E28" s="10"/>
    </row>
    <row r="29" spans="1:5" x14ac:dyDescent="0.25">
      <c r="A29" s="5" t="s">
        <v>38</v>
      </c>
      <c r="B29" s="1" t="s">
        <v>37</v>
      </c>
      <c r="C29" s="1" t="s">
        <v>37</v>
      </c>
      <c r="D29" s="6" t="s">
        <v>6</v>
      </c>
      <c r="E29" s="10"/>
    </row>
    <row r="30" spans="1:5" x14ac:dyDescent="0.25">
      <c r="A30" s="5" t="s">
        <v>39</v>
      </c>
      <c r="B30" s="1" t="s">
        <v>37</v>
      </c>
      <c r="C30" s="1" t="s">
        <v>9</v>
      </c>
      <c r="D30" s="6" t="s">
        <v>10</v>
      </c>
      <c r="E30" s="10"/>
    </row>
    <row r="31" spans="1:5" x14ac:dyDescent="0.25">
      <c r="A31" s="5" t="s">
        <v>40</v>
      </c>
      <c r="B31" s="1" t="s">
        <v>37</v>
      </c>
      <c r="C31" s="1" t="s">
        <v>37</v>
      </c>
      <c r="D31" s="6" t="s">
        <v>6</v>
      </c>
      <c r="E31" s="10"/>
    </row>
    <row r="32" spans="1:5" ht="15.75" thickBot="1" x14ac:dyDescent="0.3">
      <c r="A32" s="7" t="s">
        <v>41</v>
      </c>
      <c r="B32" s="8" t="s">
        <v>37</v>
      </c>
      <c r="C32" s="8" t="s">
        <v>9</v>
      </c>
      <c r="D32" s="9" t="s">
        <v>10</v>
      </c>
      <c r="E32" s="10"/>
    </row>
    <row r="33" spans="1:5" x14ac:dyDescent="0.25">
      <c r="A33" s="18" t="s">
        <v>42</v>
      </c>
      <c r="B33" s="19" t="s">
        <v>43</v>
      </c>
      <c r="C33" s="20" t="s">
        <v>43</v>
      </c>
      <c r="D33" s="21" t="s">
        <v>6</v>
      </c>
      <c r="E33" s="10"/>
    </row>
    <row r="34" spans="1:5" x14ac:dyDescent="0.25">
      <c r="A34" s="18" t="s">
        <v>44</v>
      </c>
      <c r="B34" s="19" t="s">
        <v>43</v>
      </c>
      <c r="C34" s="19" t="s">
        <v>43</v>
      </c>
      <c r="D34" s="21" t="s">
        <v>6</v>
      </c>
      <c r="E34" s="10"/>
    </row>
    <row r="35" spans="1:5" x14ac:dyDescent="0.25">
      <c r="A35" s="18" t="s">
        <v>45</v>
      </c>
      <c r="B35" s="19" t="s">
        <v>43</v>
      </c>
      <c r="C35" s="19" t="s">
        <v>43</v>
      </c>
      <c r="D35" s="21" t="s">
        <v>6</v>
      </c>
      <c r="E35" s="10"/>
    </row>
    <row r="36" spans="1:5" x14ac:dyDescent="0.25">
      <c r="A36" s="18" t="s">
        <v>46</v>
      </c>
      <c r="B36" s="19" t="s">
        <v>43</v>
      </c>
      <c r="C36" s="19" t="s">
        <v>43</v>
      </c>
      <c r="D36" s="21" t="s">
        <v>6</v>
      </c>
      <c r="E36" s="10"/>
    </row>
    <row r="37" spans="1:5" ht="15.75" thickBot="1" x14ac:dyDescent="0.3">
      <c r="A37" s="22" t="s">
        <v>47</v>
      </c>
      <c r="B37" s="23" t="s">
        <v>43</v>
      </c>
      <c r="C37" s="23" t="s">
        <v>43</v>
      </c>
      <c r="D37" s="24" t="s">
        <v>6</v>
      </c>
      <c r="E37" s="10"/>
    </row>
    <row r="38" spans="1:5" x14ac:dyDescent="0.25">
      <c r="A38" s="2" t="s">
        <v>48</v>
      </c>
      <c r="B38" s="11" t="s">
        <v>49</v>
      </c>
      <c r="C38" s="3" t="s">
        <v>49</v>
      </c>
      <c r="D38" s="4" t="s">
        <v>6</v>
      </c>
      <c r="E38" s="10"/>
    </row>
    <row r="39" spans="1:5" x14ac:dyDescent="0.25">
      <c r="A39" s="5" t="s">
        <v>50</v>
      </c>
      <c r="B39" s="1" t="s">
        <v>49</v>
      </c>
      <c r="C39" s="1" t="s">
        <v>49</v>
      </c>
      <c r="D39" s="6" t="s">
        <v>6</v>
      </c>
      <c r="E39" s="10"/>
    </row>
    <row r="40" spans="1:5" x14ac:dyDescent="0.25">
      <c r="A40" s="5" t="s">
        <v>51</v>
      </c>
      <c r="B40" s="1" t="s">
        <v>49</v>
      </c>
      <c r="C40" s="1" t="s">
        <v>49</v>
      </c>
      <c r="D40" s="6" t="s">
        <v>6</v>
      </c>
      <c r="E40" s="10"/>
    </row>
    <row r="41" spans="1:5" x14ac:dyDescent="0.25">
      <c r="A41" s="5" t="s">
        <v>52</v>
      </c>
      <c r="B41" s="1" t="s">
        <v>49</v>
      </c>
      <c r="C41" s="1" t="s">
        <v>49</v>
      </c>
      <c r="D41" s="6" t="s">
        <v>6</v>
      </c>
      <c r="E41" s="10"/>
    </row>
    <row r="42" spans="1:5" ht="15.75" thickBot="1" x14ac:dyDescent="0.3">
      <c r="A42" s="7" t="s">
        <v>53</v>
      </c>
      <c r="B42" s="8" t="s">
        <v>49</v>
      </c>
      <c r="C42" s="8" t="s">
        <v>49</v>
      </c>
      <c r="D42" s="9" t="s">
        <v>6</v>
      </c>
      <c r="E42" s="10"/>
    </row>
    <row r="43" spans="1:5" x14ac:dyDescent="0.25">
      <c r="A43" s="18" t="s">
        <v>54</v>
      </c>
      <c r="B43" s="19" t="s">
        <v>55</v>
      </c>
      <c r="C43" s="20" t="s">
        <v>55</v>
      </c>
      <c r="D43" s="21" t="s">
        <v>6</v>
      </c>
      <c r="E43" s="10"/>
    </row>
    <row r="44" spans="1:5" x14ac:dyDescent="0.25">
      <c r="A44" s="18" t="s">
        <v>56</v>
      </c>
      <c r="B44" s="19" t="s">
        <v>55</v>
      </c>
      <c r="C44" s="19" t="s">
        <v>55</v>
      </c>
      <c r="D44" s="21" t="s">
        <v>6</v>
      </c>
      <c r="E44" s="10"/>
    </row>
    <row r="45" spans="1:5" x14ac:dyDescent="0.25">
      <c r="A45" s="18" t="s">
        <v>57</v>
      </c>
      <c r="B45" s="19" t="s">
        <v>55</v>
      </c>
      <c r="C45" s="19" t="s">
        <v>55</v>
      </c>
      <c r="D45" s="21" t="s">
        <v>6</v>
      </c>
      <c r="E45" s="10"/>
    </row>
    <row r="46" spans="1:5" x14ac:dyDescent="0.25">
      <c r="A46" s="18" t="s">
        <v>58</v>
      </c>
      <c r="B46" s="19" t="s">
        <v>55</v>
      </c>
      <c r="C46" s="19" t="s">
        <v>55</v>
      </c>
      <c r="D46" s="21" t="s">
        <v>6</v>
      </c>
      <c r="E46" s="10"/>
    </row>
    <row r="47" spans="1:5" ht="15.75" thickBot="1" x14ac:dyDescent="0.3">
      <c r="A47" s="22" t="s">
        <v>59</v>
      </c>
      <c r="B47" s="23" t="s">
        <v>55</v>
      </c>
      <c r="C47" s="23" t="s">
        <v>55</v>
      </c>
      <c r="D47" s="24" t="s">
        <v>6</v>
      </c>
      <c r="E47" s="10"/>
    </row>
    <row r="48" spans="1:5" x14ac:dyDescent="0.25">
      <c r="A48" s="2" t="s">
        <v>60</v>
      </c>
      <c r="B48" s="11" t="s">
        <v>61</v>
      </c>
      <c r="C48" s="3" t="s">
        <v>61</v>
      </c>
      <c r="D48" s="4" t="s">
        <v>6</v>
      </c>
      <c r="E48" s="10"/>
    </row>
    <row r="49" spans="1:5" x14ac:dyDescent="0.25">
      <c r="A49" s="5" t="s">
        <v>62</v>
      </c>
      <c r="B49" s="1" t="s">
        <v>61</v>
      </c>
      <c r="C49" s="1" t="s">
        <v>61</v>
      </c>
      <c r="D49" s="6" t="s">
        <v>6</v>
      </c>
      <c r="E49" s="10"/>
    </row>
    <row r="50" spans="1:5" x14ac:dyDescent="0.25">
      <c r="A50" s="5" t="s">
        <v>63</v>
      </c>
      <c r="B50" s="1" t="s">
        <v>61</v>
      </c>
      <c r="C50" s="1" t="s">
        <v>61</v>
      </c>
      <c r="D50" s="6" t="s">
        <v>6</v>
      </c>
      <c r="E50" s="10"/>
    </row>
    <row r="51" spans="1:5" x14ac:dyDescent="0.25">
      <c r="A51" s="5" t="s">
        <v>64</v>
      </c>
      <c r="B51" s="1" t="s">
        <v>61</v>
      </c>
      <c r="C51" s="1" t="s">
        <v>61</v>
      </c>
      <c r="D51" s="6" t="s">
        <v>6</v>
      </c>
      <c r="E51" s="10"/>
    </row>
    <row r="52" spans="1:5" ht="15.75" thickBot="1" x14ac:dyDescent="0.3">
      <c r="A52" s="7" t="s">
        <v>65</v>
      </c>
      <c r="B52" s="8" t="s">
        <v>61</v>
      </c>
      <c r="C52" s="8" t="s">
        <v>61</v>
      </c>
      <c r="D52" s="9" t="s">
        <v>6</v>
      </c>
      <c r="E52" s="10"/>
    </row>
  </sheetData>
  <sheetProtection formatCells="0" formatColumns="0" formatRows="0" insertColumns="0" insertRows="0" insertHyperlinks="0" deleteColumns="0" deleteRows="0" sort="0" autoFilter="0" pivotTables="0"/>
  <mergeCells count="3">
    <mergeCell ref="N3:N12"/>
    <mergeCell ref="A1:D1"/>
    <mergeCell ref="G1:J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82B1B-85DB-4391-A65C-D42397751D0B}">
  <dimension ref="A1:N52"/>
  <sheetViews>
    <sheetView workbookViewId="0">
      <selection activeCell="A40" sqref="A40"/>
    </sheetView>
  </sheetViews>
  <sheetFormatPr defaultColWidth="9" defaultRowHeight="15" x14ac:dyDescent="0.25"/>
  <cols>
    <col min="1" max="1" width="26.5703125" style="28" bestFit="1" customWidth="1"/>
    <col min="2" max="3" width="19.42578125" style="28" bestFit="1" customWidth="1"/>
    <col min="4" max="4" width="6.5703125" style="28" bestFit="1" customWidth="1"/>
    <col min="5" max="6" width="9" style="28"/>
    <col min="7" max="7" width="20" style="28" bestFit="1" customWidth="1"/>
    <col min="8" max="16384" width="9" style="28"/>
  </cols>
  <sheetData>
    <row r="1" spans="1:14" ht="19.5" thickBot="1" x14ac:dyDescent="0.35">
      <c r="A1" s="75" t="s">
        <v>77</v>
      </c>
      <c r="B1" s="75"/>
      <c r="C1" s="75"/>
      <c r="D1" s="75"/>
      <c r="G1" s="75" t="s">
        <v>77</v>
      </c>
      <c r="H1" s="75"/>
      <c r="I1" s="75"/>
      <c r="J1" s="75"/>
    </row>
    <row r="2" spans="1:14" x14ac:dyDescent="0.25">
      <c r="A2" s="14" t="s">
        <v>0</v>
      </c>
      <c r="B2" s="14" t="s">
        <v>1</v>
      </c>
      <c r="C2" s="14" t="s">
        <v>2</v>
      </c>
      <c r="D2" s="14" t="s">
        <v>3</v>
      </c>
      <c r="G2" s="15" t="s">
        <v>73</v>
      </c>
      <c r="H2" s="16" t="s">
        <v>66</v>
      </c>
      <c r="I2" s="16" t="s">
        <v>67</v>
      </c>
      <c r="J2" s="16" t="s">
        <v>68</v>
      </c>
      <c r="K2" s="16" t="s">
        <v>69</v>
      </c>
      <c r="L2" s="16" t="s">
        <v>70</v>
      </c>
      <c r="M2" s="16" t="s">
        <v>71</v>
      </c>
      <c r="N2" s="17" t="s">
        <v>72</v>
      </c>
    </row>
    <row r="3" spans="1:14" x14ac:dyDescent="0.25">
      <c r="A3" s="18" t="s">
        <v>4</v>
      </c>
      <c r="B3" s="19" t="s">
        <v>5</v>
      </c>
      <c r="C3" s="20" t="s">
        <v>5</v>
      </c>
      <c r="D3" s="21" t="s">
        <v>6</v>
      </c>
      <c r="G3" s="25" t="s">
        <v>5</v>
      </c>
      <c r="H3" s="26">
        <f>COUNTIF(D3:D7,"Yes")</f>
        <v>4</v>
      </c>
      <c r="I3" s="26">
        <f>COUNTIF($C$3:$C$52,G3) - H3</f>
        <v>0</v>
      </c>
      <c r="J3" s="26">
        <f>COUNTIF(D3:D7,"No")</f>
        <v>1</v>
      </c>
      <c r="K3" s="26">
        <f>IF(H3+I3=0,"0,00",(H3/(H3+I3)))</f>
        <v>1</v>
      </c>
      <c r="L3" s="26">
        <f>H3/(H3+J3)</f>
        <v>0.8</v>
      </c>
      <c r="M3" s="26">
        <f>IF(K3+K3=0,"0,00",((K3*L3)/(K3+L3))*2)</f>
        <v>0.88888888888888895</v>
      </c>
      <c r="N3" s="76">
        <f>(COUNTIF(D3:D52,"Yes"))/50</f>
        <v>0.9</v>
      </c>
    </row>
    <row r="4" spans="1:14" x14ac:dyDescent="0.25">
      <c r="A4" s="18" t="s">
        <v>7</v>
      </c>
      <c r="B4" s="19" t="s">
        <v>5</v>
      </c>
      <c r="C4" s="19" t="s">
        <v>5</v>
      </c>
      <c r="D4" s="21" t="s">
        <v>6</v>
      </c>
      <c r="G4" s="12" t="s">
        <v>14</v>
      </c>
      <c r="H4" s="27">
        <f>COUNTIF(D8:D12,"Yes")</f>
        <v>5</v>
      </c>
      <c r="I4" s="27">
        <f>COUNTIF($C$13:$C$52,G4) + COUNTIF(C3:C7,G4)</f>
        <v>0</v>
      </c>
      <c r="J4" s="27">
        <f>COUNTIF(D8:D12,"No")</f>
        <v>0</v>
      </c>
      <c r="K4" s="27">
        <f t="shared" ref="K4:K12" si="0">IF(H4+I4=0,"0,00",(H4/(H4+I4)))</f>
        <v>1</v>
      </c>
      <c r="L4" s="27">
        <f t="shared" ref="L4:L12" si="1">H4/(H4+J4)</f>
        <v>1</v>
      </c>
      <c r="M4" s="27">
        <f t="shared" ref="M4:M12" si="2">IF(K4+K4=0,"0,00",((K4*L4)/(K4+L4))*2)</f>
        <v>1</v>
      </c>
      <c r="N4" s="77"/>
    </row>
    <row r="5" spans="1:14" x14ac:dyDescent="0.25">
      <c r="A5" s="18" t="s">
        <v>8</v>
      </c>
      <c r="B5" s="19" t="s">
        <v>5</v>
      </c>
      <c r="C5" s="19" t="s">
        <v>9</v>
      </c>
      <c r="D5" s="21" t="s">
        <v>10</v>
      </c>
      <c r="G5" s="25" t="s">
        <v>20</v>
      </c>
      <c r="H5" s="26">
        <f>COUNTIF(D13:D17,"Yes")</f>
        <v>4</v>
      </c>
      <c r="I5" s="26">
        <f>COUNTIF($C$18:$C$57,G5) + COUNTIF(C3:C12,G5)</f>
        <v>0</v>
      </c>
      <c r="J5" s="26">
        <f>COUNTIF(D13:D17,"No")</f>
        <v>1</v>
      </c>
      <c r="K5" s="26">
        <f t="shared" si="0"/>
        <v>1</v>
      </c>
      <c r="L5" s="26">
        <f t="shared" si="1"/>
        <v>0.8</v>
      </c>
      <c r="M5" s="26">
        <f t="shared" si="2"/>
        <v>0.88888888888888895</v>
      </c>
      <c r="N5" s="77"/>
    </row>
    <row r="6" spans="1:14" x14ac:dyDescent="0.25">
      <c r="A6" s="18" t="s">
        <v>11</v>
      </c>
      <c r="B6" s="19" t="s">
        <v>5</v>
      </c>
      <c r="C6" s="19" t="s">
        <v>5</v>
      </c>
      <c r="D6" s="21" t="s">
        <v>6</v>
      </c>
      <c r="G6" s="12" t="s">
        <v>26</v>
      </c>
      <c r="H6" s="27">
        <f>COUNTIF(D18:D22,"Yes")</f>
        <v>5</v>
      </c>
      <c r="I6" s="27">
        <f>COUNTIF($C$23:$C$52,G6) + COUNTIF(C3:C17,G6)</f>
        <v>0</v>
      </c>
      <c r="J6" s="27">
        <f>COUNTIF(D18:D22,"No")</f>
        <v>0</v>
      </c>
      <c r="K6" s="27">
        <f>IF(H6+I6=0,"0,00",(H6/(H6+I6)))</f>
        <v>1</v>
      </c>
      <c r="L6" s="27">
        <f t="shared" si="1"/>
        <v>1</v>
      </c>
      <c r="M6" s="27">
        <f t="shared" si="2"/>
        <v>1</v>
      </c>
      <c r="N6" s="77"/>
    </row>
    <row r="7" spans="1:14" ht="15.75" thickBot="1" x14ac:dyDescent="0.3">
      <c r="A7" s="22" t="s">
        <v>12</v>
      </c>
      <c r="B7" s="23" t="s">
        <v>5</v>
      </c>
      <c r="C7" s="23" t="s">
        <v>5</v>
      </c>
      <c r="D7" s="24" t="s">
        <v>6</v>
      </c>
      <c r="G7" s="25" t="s">
        <v>9</v>
      </c>
      <c r="H7" s="26">
        <f>COUNTIF(D23:D27,"Yes")</f>
        <v>5</v>
      </c>
      <c r="I7" s="26">
        <f>COUNTIF($C$28:$C$52,G7) + COUNTIF(C3:C22,G7)</f>
        <v>5</v>
      </c>
      <c r="J7" s="26">
        <f>COUNTIF(D23:D27,"No")</f>
        <v>0</v>
      </c>
      <c r="K7" s="26">
        <f t="shared" si="0"/>
        <v>0.5</v>
      </c>
      <c r="L7" s="26">
        <f t="shared" si="1"/>
        <v>1</v>
      </c>
      <c r="M7" s="26">
        <f t="shared" si="2"/>
        <v>0.66666666666666663</v>
      </c>
      <c r="N7" s="77"/>
    </row>
    <row r="8" spans="1:14" x14ac:dyDescent="0.25">
      <c r="A8" s="2" t="s">
        <v>13</v>
      </c>
      <c r="B8" s="11" t="s">
        <v>14</v>
      </c>
      <c r="C8" s="3" t="s">
        <v>14</v>
      </c>
      <c r="D8" s="4" t="s">
        <v>6</v>
      </c>
      <c r="G8" s="12" t="s">
        <v>37</v>
      </c>
      <c r="H8" s="27">
        <f>COUNTIF(D28:D32,"Yes")</f>
        <v>5</v>
      </c>
      <c r="I8" s="27">
        <f>COUNTIF($C$33:$C$52,G8) + COUNTIF(C3:C27,G8)</f>
        <v>0</v>
      </c>
      <c r="J8" s="27">
        <f>COUNTIF(D28:D32,"No")</f>
        <v>0</v>
      </c>
      <c r="K8" s="27">
        <f t="shared" si="0"/>
        <v>1</v>
      </c>
      <c r="L8" s="27">
        <f t="shared" si="1"/>
        <v>1</v>
      </c>
      <c r="M8" s="27">
        <f t="shared" si="2"/>
        <v>1</v>
      </c>
      <c r="N8" s="77"/>
    </row>
    <row r="9" spans="1:14" x14ac:dyDescent="0.25">
      <c r="A9" s="5" t="s">
        <v>15</v>
      </c>
      <c r="B9" s="1" t="s">
        <v>14</v>
      </c>
      <c r="C9" s="1" t="s">
        <v>14</v>
      </c>
      <c r="D9" s="6" t="s">
        <v>6</v>
      </c>
      <c r="G9" s="25" t="s">
        <v>43</v>
      </c>
      <c r="H9" s="26">
        <f>COUNTIF(D33:D37,"Yes")</f>
        <v>5</v>
      </c>
      <c r="I9" s="26">
        <f>COUNTIF($C$38:$C$52,G9) + COUNTIF(C3:C32,G9)</f>
        <v>0</v>
      </c>
      <c r="J9" s="26">
        <f>COUNTIF(D33:D37,"No")</f>
        <v>0</v>
      </c>
      <c r="K9" s="26">
        <f t="shared" si="0"/>
        <v>1</v>
      </c>
      <c r="L9" s="26">
        <f t="shared" si="1"/>
        <v>1</v>
      </c>
      <c r="M9" s="26">
        <f t="shared" si="2"/>
        <v>1</v>
      </c>
      <c r="N9" s="77"/>
    </row>
    <row r="10" spans="1:14" x14ac:dyDescent="0.25">
      <c r="A10" s="5" t="s">
        <v>16</v>
      </c>
      <c r="B10" s="1" t="s">
        <v>14</v>
      </c>
      <c r="C10" s="1" t="s">
        <v>14</v>
      </c>
      <c r="D10" s="6" t="s">
        <v>6</v>
      </c>
      <c r="G10" s="12" t="s">
        <v>49</v>
      </c>
      <c r="H10" s="27">
        <f>COUNTIF(D38:D42,"Yes")</f>
        <v>2</v>
      </c>
      <c r="I10" s="27">
        <f>COUNTIF($C$43:$C$52,G10) + COUNTIF(C3:C37,G10)</f>
        <v>0</v>
      </c>
      <c r="J10" s="27">
        <f>COUNTIF(D38:D42,"No")</f>
        <v>3</v>
      </c>
      <c r="K10" s="27">
        <f t="shared" si="0"/>
        <v>1</v>
      </c>
      <c r="L10" s="27">
        <f t="shared" si="1"/>
        <v>0.4</v>
      </c>
      <c r="M10" s="27">
        <f t="shared" si="2"/>
        <v>0.57142857142857151</v>
      </c>
      <c r="N10" s="77"/>
    </row>
    <row r="11" spans="1:14" x14ac:dyDescent="0.25">
      <c r="A11" s="5" t="s">
        <v>17</v>
      </c>
      <c r="B11" s="1" t="s">
        <v>14</v>
      </c>
      <c r="C11" s="1" t="s">
        <v>14</v>
      </c>
      <c r="D11" s="6" t="s">
        <v>6</v>
      </c>
      <c r="G11" s="25" t="s">
        <v>55</v>
      </c>
      <c r="H11" s="26">
        <f>COUNTIF(D43:D47,"Yes")</f>
        <v>5</v>
      </c>
      <c r="I11" s="26">
        <f>COUNTIF($C$48:$C$52,G11) + COUNTIF(C3:C42,G11)</f>
        <v>0</v>
      </c>
      <c r="J11" s="26">
        <f>COUNTIF(D43:D47,"No")</f>
        <v>0</v>
      </c>
      <c r="K11" s="26">
        <f t="shared" si="0"/>
        <v>1</v>
      </c>
      <c r="L11" s="26">
        <f t="shared" si="1"/>
        <v>1</v>
      </c>
      <c r="M11" s="26">
        <f t="shared" si="2"/>
        <v>1</v>
      </c>
      <c r="N11" s="77"/>
    </row>
    <row r="12" spans="1:14" ht="15.75" thickBot="1" x14ac:dyDescent="0.3">
      <c r="A12" s="7" t="s">
        <v>18</v>
      </c>
      <c r="B12" s="8" t="s">
        <v>14</v>
      </c>
      <c r="C12" s="8" t="s">
        <v>14</v>
      </c>
      <c r="D12" s="9" t="s">
        <v>6</v>
      </c>
      <c r="G12" s="12" t="s">
        <v>61</v>
      </c>
      <c r="H12" s="27">
        <f>COUNTIF(D48:D52,"Yes")</f>
        <v>5</v>
      </c>
      <c r="I12" s="27">
        <f>COUNTIF($C$3:$C$47,G12)</f>
        <v>0</v>
      </c>
      <c r="J12" s="27">
        <f>COUNTIF(D48:D52,"No")</f>
        <v>0</v>
      </c>
      <c r="K12" s="27">
        <f t="shared" si="0"/>
        <v>1</v>
      </c>
      <c r="L12" s="27">
        <f t="shared" si="1"/>
        <v>1</v>
      </c>
      <c r="M12" s="27">
        <f t="shared" si="2"/>
        <v>1</v>
      </c>
      <c r="N12" s="78"/>
    </row>
    <row r="13" spans="1:14" x14ac:dyDescent="0.25">
      <c r="A13" s="18" t="s">
        <v>19</v>
      </c>
      <c r="B13" s="19" t="s">
        <v>20</v>
      </c>
      <c r="C13" s="20" t="s">
        <v>20</v>
      </c>
      <c r="D13" s="21" t="s">
        <v>6</v>
      </c>
    </row>
    <row r="14" spans="1:14" x14ac:dyDescent="0.25">
      <c r="A14" s="18" t="s">
        <v>21</v>
      </c>
      <c r="B14" s="19" t="s">
        <v>20</v>
      </c>
      <c r="C14" s="19" t="s">
        <v>9</v>
      </c>
      <c r="D14" s="21" t="s">
        <v>10</v>
      </c>
    </row>
    <row r="15" spans="1:14" x14ac:dyDescent="0.25">
      <c r="A15" s="18" t="s">
        <v>22</v>
      </c>
      <c r="B15" s="19" t="s">
        <v>20</v>
      </c>
      <c r="C15" s="19" t="s">
        <v>20</v>
      </c>
      <c r="D15" s="21" t="s">
        <v>6</v>
      </c>
    </row>
    <row r="16" spans="1:14" x14ac:dyDescent="0.25">
      <c r="A16" s="18" t="s">
        <v>23</v>
      </c>
      <c r="B16" s="19" t="s">
        <v>20</v>
      </c>
      <c r="C16" s="19" t="s">
        <v>20</v>
      </c>
      <c r="D16" s="21" t="s">
        <v>6</v>
      </c>
    </row>
    <row r="17" spans="1:4" ht="15.75" thickBot="1" x14ac:dyDescent="0.3">
      <c r="A17" s="22" t="s">
        <v>24</v>
      </c>
      <c r="B17" s="23" t="s">
        <v>20</v>
      </c>
      <c r="C17" s="23" t="s">
        <v>20</v>
      </c>
      <c r="D17" s="24" t="s">
        <v>6</v>
      </c>
    </row>
    <row r="18" spans="1:4" x14ac:dyDescent="0.25">
      <c r="A18" s="2" t="s">
        <v>25</v>
      </c>
      <c r="B18" s="11" t="s">
        <v>26</v>
      </c>
      <c r="C18" s="3" t="s">
        <v>26</v>
      </c>
      <c r="D18" s="4" t="s">
        <v>6</v>
      </c>
    </row>
    <row r="19" spans="1:4" x14ac:dyDescent="0.25">
      <c r="A19" s="5" t="s">
        <v>27</v>
      </c>
      <c r="B19" s="1" t="s">
        <v>26</v>
      </c>
      <c r="C19" s="1" t="s">
        <v>26</v>
      </c>
      <c r="D19" s="6" t="s">
        <v>6</v>
      </c>
    </row>
    <row r="20" spans="1:4" x14ac:dyDescent="0.25">
      <c r="A20" s="5" t="s">
        <v>28</v>
      </c>
      <c r="B20" s="1" t="s">
        <v>26</v>
      </c>
      <c r="C20" s="1" t="s">
        <v>26</v>
      </c>
      <c r="D20" s="6" t="s">
        <v>6</v>
      </c>
    </row>
    <row r="21" spans="1:4" x14ac:dyDescent="0.25">
      <c r="A21" s="5" t="s">
        <v>29</v>
      </c>
      <c r="B21" s="1" t="s">
        <v>26</v>
      </c>
      <c r="C21" s="1" t="s">
        <v>26</v>
      </c>
      <c r="D21" s="6" t="s">
        <v>6</v>
      </c>
    </row>
    <row r="22" spans="1:4" ht="15.75" thickBot="1" x14ac:dyDescent="0.3">
      <c r="A22" s="7" t="s">
        <v>30</v>
      </c>
      <c r="B22" s="8" t="s">
        <v>26</v>
      </c>
      <c r="C22" s="8" t="s">
        <v>26</v>
      </c>
      <c r="D22" s="9" t="s">
        <v>6</v>
      </c>
    </row>
    <row r="23" spans="1:4" x14ac:dyDescent="0.25">
      <c r="A23" s="18" t="s">
        <v>31</v>
      </c>
      <c r="B23" s="19" t="s">
        <v>9</v>
      </c>
      <c r="C23" s="20" t="s">
        <v>9</v>
      </c>
      <c r="D23" s="21" t="s">
        <v>6</v>
      </c>
    </row>
    <row r="24" spans="1:4" x14ac:dyDescent="0.25">
      <c r="A24" s="18" t="s">
        <v>32</v>
      </c>
      <c r="B24" s="19" t="s">
        <v>9</v>
      </c>
      <c r="C24" s="19" t="s">
        <v>9</v>
      </c>
      <c r="D24" s="21" t="s">
        <v>6</v>
      </c>
    </row>
    <row r="25" spans="1:4" x14ac:dyDescent="0.25">
      <c r="A25" s="18" t="s">
        <v>33</v>
      </c>
      <c r="B25" s="19" t="s">
        <v>9</v>
      </c>
      <c r="C25" s="19" t="s">
        <v>9</v>
      </c>
      <c r="D25" s="21" t="s">
        <v>6</v>
      </c>
    </row>
    <row r="26" spans="1:4" x14ac:dyDescent="0.25">
      <c r="A26" s="18" t="s">
        <v>34</v>
      </c>
      <c r="B26" s="19" t="s">
        <v>9</v>
      </c>
      <c r="C26" s="19" t="s">
        <v>9</v>
      </c>
      <c r="D26" s="21" t="s">
        <v>6</v>
      </c>
    </row>
    <row r="27" spans="1:4" ht="15.75" thickBot="1" x14ac:dyDescent="0.3">
      <c r="A27" s="22" t="s">
        <v>35</v>
      </c>
      <c r="B27" s="23" t="s">
        <v>9</v>
      </c>
      <c r="C27" s="23" t="s">
        <v>9</v>
      </c>
      <c r="D27" s="24" t="s">
        <v>6</v>
      </c>
    </row>
    <row r="28" spans="1:4" x14ac:dyDescent="0.25">
      <c r="A28" s="2" t="s">
        <v>36</v>
      </c>
      <c r="B28" s="11" t="s">
        <v>37</v>
      </c>
      <c r="C28" s="3" t="s">
        <v>37</v>
      </c>
      <c r="D28" s="4" t="s">
        <v>6</v>
      </c>
    </row>
    <row r="29" spans="1:4" x14ac:dyDescent="0.25">
      <c r="A29" s="5" t="s">
        <v>38</v>
      </c>
      <c r="B29" s="1" t="s">
        <v>37</v>
      </c>
      <c r="C29" s="1" t="s">
        <v>37</v>
      </c>
      <c r="D29" s="6" t="s">
        <v>6</v>
      </c>
    </row>
    <row r="30" spans="1:4" x14ac:dyDescent="0.25">
      <c r="A30" s="5" t="s">
        <v>39</v>
      </c>
      <c r="B30" s="1" t="s">
        <v>37</v>
      </c>
      <c r="C30" s="1" t="s">
        <v>37</v>
      </c>
      <c r="D30" s="6" t="s">
        <v>6</v>
      </c>
    </row>
    <row r="31" spans="1:4" x14ac:dyDescent="0.25">
      <c r="A31" s="5" t="s">
        <v>40</v>
      </c>
      <c r="B31" s="1" t="s">
        <v>37</v>
      </c>
      <c r="C31" s="1" t="s">
        <v>37</v>
      </c>
      <c r="D31" s="6" t="s">
        <v>6</v>
      </c>
    </row>
    <row r="32" spans="1:4" ht="15.75" thickBot="1" x14ac:dyDescent="0.3">
      <c r="A32" s="7" t="s">
        <v>41</v>
      </c>
      <c r="B32" s="8" t="s">
        <v>37</v>
      </c>
      <c r="C32" s="8" t="s">
        <v>37</v>
      </c>
      <c r="D32" s="9" t="s">
        <v>6</v>
      </c>
    </row>
    <row r="33" spans="1:4" x14ac:dyDescent="0.25">
      <c r="A33" s="18" t="s">
        <v>42</v>
      </c>
      <c r="B33" s="19" t="s">
        <v>43</v>
      </c>
      <c r="C33" s="20" t="s">
        <v>43</v>
      </c>
      <c r="D33" s="21" t="s">
        <v>6</v>
      </c>
    </row>
    <row r="34" spans="1:4" x14ac:dyDescent="0.25">
      <c r="A34" s="18" t="s">
        <v>44</v>
      </c>
      <c r="B34" s="19" t="s">
        <v>43</v>
      </c>
      <c r="C34" s="19" t="s">
        <v>43</v>
      </c>
      <c r="D34" s="21" t="s">
        <v>6</v>
      </c>
    </row>
    <row r="35" spans="1:4" x14ac:dyDescent="0.25">
      <c r="A35" s="18" t="s">
        <v>45</v>
      </c>
      <c r="B35" s="19" t="s">
        <v>43</v>
      </c>
      <c r="C35" s="19" t="s">
        <v>43</v>
      </c>
      <c r="D35" s="21" t="s">
        <v>6</v>
      </c>
    </row>
    <row r="36" spans="1:4" x14ac:dyDescent="0.25">
      <c r="A36" s="18" t="s">
        <v>46</v>
      </c>
      <c r="B36" s="19" t="s">
        <v>43</v>
      </c>
      <c r="C36" s="19" t="s">
        <v>43</v>
      </c>
      <c r="D36" s="21" t="s">
        <v>6</v>
      </c>
    </row>
    <row r="37" spans="1:4" ht="15.75" thickBot="1" x14ac:dyDescent="0.3">
      <c r="A37" s="22" t="s">
        <v>47</v>
      </c>
      <c r="B37" s="23" t="s">
        <v>43</v>
      </c>
      <c r="C37" s="23" t="s">
        <v>43</v>
      </c>
      <c r="D37" s="24" t="s">
        <v>6</v>
      </c>
    </row>
    <row r="38" spans="1:4" x14ac:dyDescent="0.25">
      <c r="A38" s="2" t="s">
        <v>48</v>
      </c>
      <c r="B38" s="11" t="s">
        <v>49</v>
      </c>
      <c r="C38" s="3" t="s">
        <v>9</v>
      </c>
      <c r="D38" s="4" t="s">
        <v>10</v>
      </c>
    </row>
    <row r="39" spans="1:4" x14ac:dyDescent="0.25">
      <c r="A39" s="5" t="s">
        <v>50</v>
      </c>
      <c r="B39" s="1" t="s">
        <v>49</v>
      </c>
      <c r="C39" s="1" t="s">
        <v>49</v>
      </c>
      <c r="D39" s="6" t="s">
        <v>6</v>
      </c>
    </row>
    <row r="40" spans="1:4" x14ac:dyDescent="0.25">
      <c r="A40" s="5" t="s">
        <v>51</v>
      </c>
      <c r="B40" s="1" t="s">
        <v>49</v>
      </c>
      <c r="C40" s="1" t="s">
        <v>9</v>
      </c>
      <c r="D40" s="6" t="s">
        <v>10</v>
      </c>
    </row>
    <row r="41" spans="1:4" x14ac:dyDescent="0.25">
      <c r="A41" s="5" t="s">
        <v>52</v>
      </c>
      <c r="B41" s="1" t="s">
        <v>49</v>
      </c>
      <c r="C41" s="1" t="s">
        <v>49</v>
      </c>
      <c r="D41" s="6" t="s">
        <v>6</v>
      </c>
    </row>
    <row r="42" spans="1:4" ht="15.75" thickBot="1" x14ac:dyDescent="0.3">
      <c r="A42" s="7" t="s">
        <v>53</v>
      </c>
      <c r="B42" s="8" t="s">
        <v>49</v>
      </c>
      <c r="C42" s="8" t="s">
        <v>9</v>
      </c>
      <c r="D42" s="9" t="s">
        <v>10</v>
      </c>
    </row>
    <row r="43" spans="1:4" x14ac:dyDescent="0.25">
      <c r="A43" s="18" t="s">
        <v>54</v>
      </c>
      <c r="B43" s="19" t="s">
        <v>55</v>
      </c>
      <c r="C43" s="20" t="s">
        <v>55</v>
      </c>
      <c r="D43" s="21" t="s">
        <v>6</v>
      </c>
    </row>
    <row r="44" spans="1:4" x14ac:dyDescent="0.25">
      <c r="A44" s="18" t="s">
        <v>56</v>
      </c>
      <c r="B44" s="19" t="s">
        <v>55</v>
      </c>
      <c r="C44" s="19" t="s">
        <v>55</v>
      </c>
      <c r="D44" s="21" t="s">
        <v>6</v>
      </c>
    </row>
    <row r="45" spans="1:4" x14ac:dyDescent="0.25">
      <c r="A45" s="18" t="s">
        <v>57</v>
      </c>
      <c r="B45" s="19" t="s">
        <v>55</v>
      </c>
      <c r="C45" s="19" t="s">
        <v>55</v>
      </c>
      <c r="D45" s="21" t="s">
        <v>6</v>
      </c>
    </row>
    <row r="46" spans="1:4" x14ac:dyDescent="0.25">
      <c r="A46" s="18" t="s">
        <v>58</v>
      </c>
      <c r="B46" s="19" t="s">
        <v>55</v>
      </c>
      <c r="C46" s="19" t="s">
        <v>55</v>
      </c>
      <c r="D46" s="21" t="s">
        <v>6</v>
      </c>
    </row>
    <row r="47" spans="1:4" ht="15.75" thickBot="1" x14ac:dyDescent="0.3">
      <c r="A47" s="22" t="s">
        <v>59</v>
      </c>
      <c r="B47" s="23" t="s">
        <v>55</v>
      </c>
      <c r="C47" s="23" t="s">
        <v>55</v>
      </c>
      <c r="D47" s="24" t="s">
        <v>6</v>
      </c>
    </row>
    <row r="48" spans="1:4" x14ac:dyDescent="0.25">
      <c r="A48" s="2" t="s">
        <v>60</v>
      </c>
      <c r="B48" s="11" t="s">
        <v>61</v>
      </c>
      <c r="C48" s="3" t="s">
        <v>61</v>
      </c>
      <c r="D48" s="4" t="s">
        <v>6</v>
      </c>
    </row>
    <row r="49" spans="1:4" x14ac:dyDescent="0.25">
      <c r="A49" s="5" t="s">
        <v>62</v>
      </c>
      <c r="B49" s="1" t="s">
        <v>61</v>
      </c>
      <c r="C49" s="1" t="s">
        <v>61</v>
      </c>
      <c r="D49" s="6" t="s">
        <v>6</v>
      </c>
    </row>
    <row r="50" spans="1:4" x14ac:dyDescent="0.25">
      <c r="A50" s="5" t="s">
        <v>63</v>
      </c>
      <c r="B50" s="1" t="s">
        <v>61</v>
      </c>
      <c r="C50" s="1" t="s">
        <v>61</v>
      </c>
      <c r="D50" s="6" t="s">
        <v>6</v>
      </c>
    </row>
    <row r="51" spans="1:4" x14ac:dyDescent="0.25">
      <c r="A51" s="5" t="s">
        <v>64</v>
      </c>
      <c r="B51" s="1" t="s">
        <v>61</v>
      </c>
      <c r="C51" s="1" t="s">
        <v>61</v>
      </c>
      <c r="D51" s="6" t="s">
        <v>6</v>
      </c>
    </row>
    <row r="52" spans="1:4" ht="15.75" thickBot="1" x14ac:dyDescent="0.3">
      <c r="A52" s="7" t="s">
        <v>65</v>
      </c>
      <c r="B52" s="8" t="s">
        <v>61</v>
      </c>
      <c r="C52" s="8" t="s">
        <v>61</v>
      </c>
      <c r="D52" s="9" t="s">
        <v>6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D1"/>
    <mergeCell ref="N3:N12"/>
    <mergeCell ref="G1:J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8A0A8-C5A9-405C-87DF-0256F541B98E}">
  <dimension ref="A1:N52"/>
  <sheetViews>
    <sheetView workbookViewId="0">
      <selection activeCell="G1" sqref="G1:N12"/>
    </sheetView>
  </sheetViews>
  <sheetFormatPr defaultColWidth="9" defaultRowHeight="15" x14ac:dyDescent="0.25"/>
  <cols>
    <col min="1" max="1" width="26.5703125" style="28" bestFit="1" customWidth="1"/>
    <col min="2" max="3" width="19.42578125" style="28" bestFit="1" customWidth="1"/>
    <col min="4" max="4" width="6.5703125" style="28" bestFit="1" customWidth="1"/>
    <col min="5" max="6" width="9" style="28"/>
    <col min="7" max="7" width="20" style="28" bestFit="1" customWidth="1"/>
    <col min="8" max="16384" width="9" style="28"/>
  </cols>
  <sheetData>
    <row r="1" spans="1:14" ht="19.5" thickBot="1" x14ac:dyDescent="0.35">
      <c r="A1" s="75" t="s">
        <v>78</v>
      </c>
      <c r="B1" s="75"/>
      <c r="C1" s="75"/>
      <c r="D1" s="75"/>
      <c r="G1" s="75" t="s">
        <v>78</v>
      </c>
      <c r="H1" s="75"/>
      <c r="I1" s="75"/>
      <c r="J1" s="75"/>
    </row>
    <row r="2" spans="1:14" x14ac:dyDescent="0.25">
      <c r="A2" s="14" t="s">
        <v>0</v>
      </c>
      <c r="B2" s="14" t="s">
        <v>1</v>
      </c>
      <c r="C2" s="14" t="s">
        <v>2</v>
      </c>
      <c r="D2" s="14" t="s">
        <v>3</v>
      </c>
      <c r="G2" s="15" t="s">
        <v>73</v>
      </c>
      <c r="H2" s="16" t="s">
        <v>66</v>
      </c>
      <c r="I2" s="16" t="s">
        <v>67</v>
      </c>
      <c r="J2" s="16" t="s">
        <v>68</v>
      </c>
      <c r="K2" s="16" t="s">
        <v>69</v>
      </c>
      <c r="L2" s="16" t="s">
        <v>70</v>
      </c>
      <c r="M2" s="16" t="s">
        <v>71</v>
      </c>
      <c r="N2" s="17" t="s">
        <v>72</v>
      </c>
    </row>
    <row r="3" spans="1:14" x14ac:dyDescent="0.25">
      <c r="A3" s="18" t="s">
        <v>4</v>
      </c>
      <c r="B3" s="19" t="s">
        <v>5</v>
      </c>
      <c r="C3" s="20" t="s">
        <v>5</v>
      </c>
      <c r="D3" s="21" t="s">
        <v>6</v>
      </c>
      <c r="G3" s="25" t="s">
        <v>5</v>
      </c>
      <c r="H3" s="26">
        <f>COUNTIF(D3:D7,"Yes")</f>
        <v>4</v>
      </c>
      <c r="I3" s="26">
        <f>COUNTIF($C$3:$C$52,G3) - H3</f>
        <v>0</v>
      </c>
      <c r="J3" s="26">
        <f>COUNTIF(D3:D7,"No")</f>
        <v>1</v>
      </c>
      <c r="K3" s="26">
        <f>IF(H3+I3=0,"0,00",(H3/(H3+I3)))</f>
        <v>1</v>
      </c>
      <c r="L3" s="26">
        <f>H3/(H3+J3)</f>
        <v>0.8</v>
      </c>
      <c r="M3" s="26">
        <f>IF(K3+K3=0,"0,00",((K3*L3)/(K3+L3))*2)</f>
        <v>0.88888888888888895</v>
      </c>
      <c r="N3" s="76">
        <f>(COUNTIF(D3:D52,"Yes"))/50</f>
        <v>0.88</v>
      </c>
    </row>
    <row r="4" spans="1:14" x14ac:dyDescent="0.25">
      <c r="A4" s="18" t="s">
        <v>7</v>
      </c>
      <c r="B4" s="19" t="s">
        <v>5</v>
      </c>
      <c r="C4" s="19" t="s">
        <v>5</v>
      </c>
      <c r="D4" s="21" t="s">
        <v>6</v>
      </c>
      <c r="G4" s="12" t="s">
        <v>14</v>
      </c>
      <c r="H4" s="27">
        <f>COUNTIF(D8:D12,"Yes")</f>
        <v>5</v>
      </c>
      <c r="I4" s="27">
        <f>COUNTIF($C$13:$C$52,G4) + COUNTIF(C3:C7,G4)</f>
        <v>0</v>
      </c>
      <c r="J4" s="27">
        <f>COUNTIF(D8:D12,"No")</f>
        <v>0</v>
      </c>
      <c r="K4" s="27">
        <f t="shared" ref="K4:K12" si="0">IF(H4+I4=0,"0,00",(H4/(H4+I4)))</f>
        <v>1</v>
      </c>
      <c r="L4" s="27">
        <f t="shared" ref="L4:L12" si="1">H4/(H4+J4)</f>
        <v>1</v>
      </c>
      <c r="M4" s="27">
        <f t="shared" ref="M4:M12" si="2">IF(K4+K4=0,"0,00",((K4*L4)/(K4+L4))*2)</f>
        <v>1</v>
      </c>
      <c r="N4" s="77"/>
    </row>
    <row r="5" spans="1:14" x14ac:dyDescent="0.25">
      <c r="A5" s="18" t="s">
        <v>8</v>
      </c>
      <c r="B5" s="19" t="s">
        <v>5</v>
      </c>
      <c r="C5" s="19" t="s">
        <v>9</v>
      </c>
      <c r="D5" s="21" t="s">
        <v>10</v>
      </c>
      <c r="G5" s="25" t="s">
        <v>20</v>
      </c>
      <c r="H5" s="26">
        <f>COUNTIF(D13:D17,"Yes")</f>
        <v>4</v>
      </c>
      <c r="I5" s="26">
        <f>COUNTIF($C$18:$C$57,G5) + COUNTIF(C3:C12,G5)</f>
        <v>0</v>
      </c>
      <c r="J5" s="26">
        <f>COUNTIF(D13:D17,"No")</f>
        <v>1</v>
      </c>
      <c r="K5" s="26">
        <f t="shared" si="0"/>
        <v>1</v>
      </c>
      <c r="L5" s="26">
        <f t="shared" si="1"/>
        <v>0.8</v>
      </c>
      <c r="M5" s="26">
        <f t="shared" si="2"/>
        <v>0.88888888888888895</v>
      </c>
      <c r="N5" s="77"/>
    </row>
    <row r="6" spans="1:14" x14ac:dyDescent="0.25">
      <c r="A6" s="18" t="s">
        <v>11</v>
      </c>
      <c r="B6" s="19" t="s">
        <v>5</v>
      </c>
      <c r="C6" s="19" t="s">
        <v>5</v>
      </c>
      <c r="D6" s="21" t="s">
        <v>6</v>
      </c>
      <c r="G6" s="12" t="s">
        <v>26</v>
      </c>
      <c r="H6" s="27">
        <f>COUNTIF(D18:D22,"Yes")</f>
        <v>5</v>
      </c>
      <c r="I6" s="27">
        <f>COUNTIF($C$23:$C$52,G6) + COUNTIF(C3:C17,G6)</f>
        <v>0</v>
      </c>
      <c r="J6" s="27">
        <f>COUNTIF(D18:D22,"No")</f>
        <v>0</v>
      </c>
      <c r="K6" s="27">
        <f>IF(H6+I6=0,"0,00",(H6/(H6+I6)))</f>
        <v>1</v>
      </c>
      <c r="L6" s="27">
        <f t="shared" si="1"/>
        <v>1</v>
      </c>
      <c r="M6" s="27">
        <f t="shared" si="2"/>
        <v>1</v>
      </c>
      <c r="N6" s="77"/>
    </row>
    <row r="7" spans="1:14" ht="15.75" thickBot="1" x14ac:dyDescent="0.3">
      <c r="A7" s="22" t="s">
        <v>12</v>
      </c>
      <c r="B7" s="23" t="s">
        <v>5</v>
      </c>
      <c r="C7" s="23" t="s">
        <v>5</v>
      </c>
      <c r="D7" s="24" t="s">
        <v>6</v>
      </c>
      <c r="G7" s="25" t="s">
        <v>9</v>
      </c>
      <c r="H7" s="26">
        <f>COUNTIF(D23:D27,"Yes")</f>
        <v>5</v>
      </c>
      <c r="I7" s="26">
        <f>COUNTIF($C$28:$C$52,G7) + COUNTIF(C3:C22,G7)</f>
        <v>6</v>
      </c>
      <c r="J7" s="26">
        <f>COUNTIF(D23:D27,"No")</f>
        <v>0</v>
      </c>
      <c r="K7" s="26">
        <f t="shared" si="0"/>
        <v>0.45454545454545453</v>
      </c>
      <c r="L7" s="26">
        <f t="shared" si="1"/>
        <v>1</v>
      </c>
      <c r="M7" s="26">
        <f t="shared" si="2"/>
        <v>0.625</v>
      </c>
      <c r="N7" s="77"/>
    </row>
    <row r="8" spans="1:14" x14ac:dyDescent="0.25">
      <c r="A8" s="2" t="s">
        <v>13</v>
      </c>
      <c r="B8" s="11" t="s">
        <v>14</v>
      </c>
      <c r="C8" s="3" t="s">
        <v>14</v>
      </c>
      <c r="D8" s="4" t="s">
        <v>6</v>
      </c>
      <c r="G8" s="12" t="s">
        <v>37</v>
      </c>
      <c r="H8" s="27">
        <f>COUNTIF(D28:D32,"Yes")</f>
        <v>5</v>
      </c>
      <c r="I8" s="27">
        <f>COUNTIF($C$33:$C$52,G8) + COUNTIF(C3:C27,G8)</f>
        <v>0</v>
      </c>
      <c r="J8" s="27">
        <f>COUNTIF(D28:D32,"No")</f>
        <v>0</v>
      </c>
      <c r="K8" s="27">
        <f t="shared" si="0"/>
        <v>1</v>
      </c>
      <c r="L8" s="27">
        <f t="shared" si="1"/>
        <v>1</v>
      </c>
      <c r="M8" s="27">
        <f t="shared" si="2"/>
        <v>1</v>
      </c>
      <c r="N8" s="77"/>
    </row>
    <row r="9" spans="1:14" x14ac:dyDescent="0.25">
      <c r="A9" s="5" t="s">
        <v>15</v>
      </c>
      <c r="B9" s="1" t="s">
        <v>14</v>
      </c>
      <c r="C9" s="1" t="s">
        <v>14</v>
      </c>
      <c r="D9" s="6" t="s">
        <v>6</v>
      </c>
      <c r="G9" s="25" t="s">
        <v>43</v>
      </c>
      <c r="H9" s="26">
        <f>COUNTIF(D33:D37,"Yes")</f>
        <v>5</v>
      </c>
      <c r="I9" s="26">
        <f>COUNTIF($C$38:$C$52,G9) + COUNTIF(C3:C32,G9)</f>
        <v>0</v>
      </c>
      <c r="J9" s="26">
        <f>COUNTIF(D33:D37,"No")</f>
        <v>0</v>
      </c>
      <c r="K9" s="26">
        <f t="shared" si="0"/>
        <v>1</v>
      </c>
      <c r="L9" s="26">
        <f t="shared" si="1"/>
        <v>1</v>
      </c>
      <c r="M9" s="26">
        <f t="shared" si="2"/>
        <v>1</v>
      </c>
      <c r="N9" s="77"/>
    </row>
    <row r="10" spans="1:14" x14ac:dyDescent="0.25">
      <c r="A10" s="5" t="s">
        <v>16</v>
      </c>
      <c r="B10" s="1" t="s">
        <v>14</v>
      </c>
      <c r="C10" s="1" t="s">
        <v>14</v>
      </c>
      <c r="D10" s="6" t="s">
        <v>6</v>
      </c>
      <c r="G10" s="12" t="s">
        <v>49</v>
      </c>
      <c r="H10" s="27">
        <f>COUNTIF(D38:D42,"Yes")</f>
        <v>1</v>
      </c>
      <c r="I10" s="27">
        <f>COUNTIF($C$43:$C$52,G10) + COUNTIF(C3:C37,G10)</f>
        <v>0</v>
      </c>
      <c r="J10" s="27">
        <f>COUNTIF(D38:D42,"No")</f>
        <v>4</v>
      </c>
      <c r="K10" s="27">
        <f t="shared" si="0"/>
        <v>1</v>
      </c>
      <c r="L10" s="27">
        <f t="shared" si="1"/>
        <v>0.2</v>
      </c>
      <c r="M10" s="27">
        <f t="shared" si="2"/>
        <v>0.33333333333333337</v>
      </c>
      <c r="N10" s="77"/>
    </row>
    <row r="11" spans="1:14" x14ac:dyDescent="0.25">
      <c r="A11" s="5" t="s">
        <v>17</v>
      </c>
      <c r="B11" s="1" t="s">
        <v>14</v>
      </c>
      <c r="C11" s="1" t="s">
        <v>14</v>
      </c>
      <c r="D11" s="6" t="s">
        <v>6</v>
      </c>
      <c r="G11" s="25" t="s">
        <v>55</v>
      </c>
      <c r="H11" s="26">
        <f>COUNTIF(D43:D47,"Yes")</f>
        <v>5</v>
      </c>
      <c r="I11" s="26">
        <f>COUNTIF($C$48:$C$52,G11) + COUNTIF(C3:C42,G11)</f>
        <v>0</v>
      </c>
      <c r="J11" s="26">
        <f>COUNTIF(D43:D47,"No")</f>
        <v>0</v>
      </c>
      <c r="K11" s="26">
        <f t="shared" si="0"/>
        <v>1</v>
      </c>
      <c r="L11" s="26">
        <f t="shared" si="1"/>
        <v>1</v>
      </c>
      <c r="M11" s="26">
        <f t="shared" si="2"/>
        <v>1</v>
      </c>
      <c r="N11" s="77"/>
    </row>
    <row r="12" spans="1:14" ht="15.75" thickBot="1" x14ac:dyDescent="0.3">
      <c r="A12" s="7" t="s">
        <v>18</v>
      </c>
      <c r="B12" s="8" t="s">
        <v>14</v>
      </c>
      <c r="C12" s="8" t="s">
        <v>14</v>
      </c>
      <c r="D12" s="9" t="s">
        <v>6</v>
      </c>
      <c r="G12" s="12" t="s">
        <v>61</v>
      </c>
      <c r="H12" s="27">
        <f>COUNTIF(D48:D52,"Yes")</f>
        <v>5</v>
      </c>
      <c r="I12" s="27">
        <f>COUNTIF($C$3:$C$47,G12)</f>
        <v>0</v>
      </c>
      <c r="J12" s="27">
        <f>COUNTIF(D48:D52,"No")</f>
        <v>0</v>
      </c>
      <c r="K12" s="27">
        <f t="shared" si="0"/>
        <v>1</v>
      </c>
      <c r="L12" s="27">
        <f t="shared" si="1"/>
        <v>1</v>
      </c>
      <c r="M12" s="27">
        <f t="shared" si="2"/>
        <v>1</v>
      </c>
      <c r="N12" s="78"/>
    </row>
    <row r="13" spans="1:14" x14ac:dyDescent="0.25">
      <c r="A13" s="18" t="s">
        <v>19</v>
      </c>
      <c r="B13" s="19" t="s">
        <v>20</v>
      </c>
      <c r="C13" s="20" t="s">
        <v>20</v>
      </c>
      <c r="D13" s="21" t="s">
        <v>6</v>
      </c>
    </row>
    <row r="14" spans="1:14" x14ac:dyDescent="0.25">
      <c r="A14" s="18" t="s">
        <v>21</v>
      </c>
      <c r="B14" s="19" t="s">
        <v>20</v>
      </c>
      <c r="C14" s="19" t="s">
        <v>9</v>
      </c>
      <c r="D14" s="21" t="s">
        <v>10</v>
      </c>
    </row>
    <row r="15" spans="1:14" x14ac:dyDescent="0.25">
      <c r="A15" s="18" t="s">
        <v>22</v>
      </c>
      <c r="B15" s="19" t="s">
        <v>20</v>
      </c>
      <c r="C15" s="19" t="s">
        <v>20</v>
      </c>
      <c r="D15" s="21" t="s">
        <v>6</v>
      </c>
    </row>
    <row r="16" spans="1:14" x14ac:dyDescent="0.25">
      <c r="A16" s="18" t="s">
        <v>23</v>
      </c>
      <c r="B16" s="19" t="s">
        <v>20</v>
      </c>
      <c r="C16" s="19" t="s">
        <v>20</v>
      </c>
      <c r="D16" s="21" t="s">
        <v>6</v>
      </c>
    </row>
    <row r="17" spans="1:4" ht="15.75" thickBot="1" x14ac:dyDescent="0.3">
      <c r="A17" s="22" t="s">
        <v>24</v>
      </c>
      <c r="B17" s="23" t="s">
        <v>20</v>
      </c>
      <c r="C17" s="23" t="s">
        <v>20</v>
      </c>
      <c r="D17" s="24" t="s">
        <v>6</v>
      </c>
    </row>
    <row r="18" spans="1:4" x14ac:dyDescent="0.25">
      <c r="A18" s="2" t="s">
        <v>25</v>
      </c>
      <c r="B18" s="11" t="s">
        <v>26</v>
      </c>
      <c r="C18" s="3" t="s">
        <v>26</v>
      </c>
      <c r="D18" s="4" t="s">
        <v>6</v>
      </c>
    </row>
    <row r="19" spans="1:4" x14ac:dyDescent="0.25">
      <c r="A19" s="5" t="s">
        <v>27</v>
      </c>
      <c r="B19" s="1" t="s">
        <v>26</v>
      </c>
      <c r="C19" s="1" t="s">
        <v>26</v>
      </c>
      <c r="D19" s="6" t="s">
        <v>6</v>
      </c>
    </row>
    <row r="20" spans="1:4" x14ac:dyDescent="0.25">
      <c r="A20" s="5" t="s">
        <v>28</v>
      </c>
      <c r="B20" s="1" t="s">
        <v>26</v>
      </c>
      <c r="C20" s="1" t="s">
        <v>26</v>
      </c>
      <c r="D20" s="6" t="s">
        <v>6</v>
      </c>
    </row>
    <row r="21" spans="1:4" x14ac:dyDescent="0.25">
      <c r="A21" s="5" t="s">
        <v>29</v>
      </c>
      <c r="B21" s="1" t="s">
        <v>26</v>
      </c>
      <c r="C21" s="1" t="s">
        <v>26</v>
      </c>
      <c r="D21" s="6" t="s">
        <v>6</v>
      </c>
    </row>
    <row r="22" spans="1:4" ht="15.75" thickBot="1" x14ac:dyDescent="0.3">
      <c r="A22" s="7" t="s">
        <v>30</v>
      </c>
      <c r="B22" s="8" t="s">
        <v>26</v>
      </c>
      <c r="C22" s="8" t="s">
        <v>26</v>
      </c>
      <c r="D22" s="9" t="s">
        <v>6</v>
      </c>
    </row>
    <row r="23" spans="1:4" x14ac:dyDescent="0.25">
      <c r="A23" s="18" t="s">
        <v>31</v>
      </c>
      <c r="B23" s="19" t="s">
        <v>9</v>
      </c>
      <c r="C23" s="20" t="s">
        <v>9</v>
      </c>
      <c r="D23" s="21" t="s">
        <v>6</v>
      </c>
    </row>
    <row r="24" spans="1:4" x14ac:dyDescent="0.25">
      <c r="A24" s="18" t="s">
        <v>32</v>
      </c>
      <c r="B24" s="19" t="s">
        <v>9</v>
      </c>
      <c r="C24" s="19" t="s">
        <v>9</v>
      </c>
      <c r="D24" s="21" t="s">
        <v>6</v>
      </c>
    </row>
    <row r="25" spans="1:4" x14ac:dyDescent="0.25">
      <c r="A25" s="18" t="s">
        <v>33</v>
      </c>
      <c r="B25" s="19" t="s">
        <v>9</v>
      </c>
      <c r="C25" s="19" t="s">
        <v>9</v>
      </c>
      <c r="D25" s="21" t="s">
        <v>6</v>
      </c>
    </row>
    <row r="26" spans="1:4" x14ac:dyDescent="0.25">
      <c r="A26" s="18" t="s">
        <v>34</v>
      </c>
      <c r="B26" s="19" t="s">
        <v>9</v>
      </c>
      <c r="C26" s="19" t="s">
        <v>9</v>
      </c>
      <c r="D26" s="21" t="s">
        <v>6</v>
      </c>
    </row>
    <row r="27" spans="1:4" ht="15.75" thickBot="1" x14ac:dyDescent="0.3">
      <c r="A27" s="22" t="s">
        <v>35</v>
      </c>
      <c r="B27" s="23" t="s">
        <v>9</v>
      </c>
      <c r="C27" s="23" t="s">
        <v>9</v>
      </c>
      <c r="D27" s="24" t="s">
        <v>6</v>
      </c>
    </row>
    <row r="28" spans="1:4" x14ac:dyDescent="0.25">
      <c r="A28" s="2" t="s">
        <v>36</v>
      </c>
      <c r="B28" s="11" t="s">
        <v>37</v>
      </c>
      <c r="C28" s="3" t="s">
        <v>37</v>
      </c>
      <c r="D28" s="4" t="s">
        <v>6</v>
      </c>
    </row>
    <row r="29" spans="1:4" x14ac:dyDescent="0.25">
      <c r="A29" s="5" t="s">
        <v>38</v>
      </c>
      <c r="B29" s="1" t="s">
        <v>37</v>
      </c>
      <c r="C29" s="1" t="s">
        <v>37</v>
      </c>
      <c r="D29" s="6" t="s">
        <v>6</v>
      </c>
    </row>
    <row r="30" spans="1:4" x14ac:dyDescent="0.25">
      <c r="A30" s="5" t="s">
        <v>39</v>
      </c>
      <c r="B30" s="1" t="s">
        <v>37</v>
      </c>
      <c r="C30" s="1" t="s">
        <v>37</v>
      </c>
      <c r="D30" s="6" t="s">
        <v>6</v>
      </c>
    </row>
    <row r="31" spans="1:4" x14ac:dyDescent="0.25">
      <c r="A31" s="5" t="s">
        <v>40</v>
      </c>
      <c r="B31" s="1" t="s">
        <v>37</v>
      </c>
      <c r="C31" s="1" t="s">
        <v>37</v>
      </c>
      <c r="D31" s="6" t="s">
        <v>6</v>
      </c>
    </row>
    <row r="32" spans="1:4" ht="15.75" thickBot="1" x14ac:dyDescent="0.3">
      <c r="A32" s="7" t="s">
        <v>41</v>
      </c>
      <c r="B32" s="8" t="s">
        <v>37</v>
      </c>
      <c r="C32" s="8" t="s">
        <v>37</v>
      </c>
      <c r="D32" s="9" t="s">
        <v>6</v>
      </c>
    </row>
    <row r="33" spans="1:4" x14ac:dyDescent="0.25">
      <c r="A33" s="18" t="s">
        <v>42</v>
      </c>
      <c r="B33" s="19" t="s">
        <v>43</v>
      </c>
      <c r="C33" s="20" t="s">
        <v>43</v>
      </c>
      <c r="D33" s="21" t="s">
        <v>6</v>
      </c>
    </row>
    <row r="34" spans="1:4" x14ac:dyDescent="0.25">
      <c r="A34" s="18" t="s">
        <v>44</v>
      </c>
      <c r="B34" s="19" t="s">
        <v>43</v>
      </c>
      <c r="C34" s="19" t="s">
        <v>43</v>
      </c>
      <c r="D34" s="21" t="s">
        <v>6</v>
      </c>
    </row>
    <row r="35" spans="1:4" x14ac:dyDescent="0.25">
      <c r="A35" s="18" t="s">
        <v>45</v>
      </c>
      <c r="B35" s="19" t="s">
        <v>43</v>
      </c>
      <c r="C35" s="19" t="s">
        <v>43</v>
      </c>
      <c r="D35" s="21" t="s">
        <v>6</v>
      </c>
    </row>
    <row r="36" spans="1:4" x14ac:dyDescent="0.25">
      <c r="A36" s="18" t="s">
        <v>46</v>
      </c>
      <c r="B36" s="19" t="s">
        <v>43</v>
      </c>
      <c r="C36" s="19" t="s">
        <v>43</v>
      </c>
      <c r="D36" s="21" t="s">
        <v>6</v>
      </c>
    </row>
    <row r="37" spans="1:4" ht="15.75" thickBot="1" x14ac:dyDescent="0.3">
      <c r="A37" s="22" t="s">
        <v>47</v>
      </c>
      <c r="B37" s="23" t="s">
        <v>43</v>
      </c>
      <c r="C37" s="23" t="s">
        <v>43</v>
      </c>
      <c r="D37" s="24" t="s">
        <v>6</v>
      </c>
    </row>
    <row r="38" spans="1:4" x14ac:dyDescent="0.25">
      <c r="A38" s="2" t="s">
        <v>48</v>
      </c>
      <c r="B38" s="11" t="s">
        <v>49</v>
      </c>
      <c r="C38" s="3" t="s">
        <v>9</v>
      </c>
      <c r="D38" s="4" t="s">
        <v>10</v>
      </c>
    </row>
    <row r="39" spans="1:4" x14ac:dyDescent="0.25">
      <c r="A39" s="5" t="s">
        <v>50</v>
      </c>
      <c r="B39" s="1" t="s">
        <v>49</v>
      </c>
      <c r="C39" s="1" t="s">
        <v>49</v>
      </c>
      <c r="D39" s="6" t="s">
        <v>6</v>
      </c>
    </row>
    <row r="40" spans="1:4" x14ac:dyDescent="0.25">
      <c r="A40" s="5" t="s">
        <v>51</v>
      </c>
      <c r="B40" s="1" t="s">
        <v>49</v>
      </c>
      <c r="C40" s="1" t="s">
        <v>9</v>
      </c>
      <c r="D40" s="6" t="s">
        <v>10</v>
      </c>
    </row>
    <row r="41" spans="1:4" x14ac:dyDescent="0.25">
      <c r="A41" s="5" t="s">
        <v>52</v>
      </c>
      <c r="B41" s="1" t="s">
        <v>49</v>
      </c>
      <c r="C41" s="1" t="s">
        <v>9</v>
      </c>
      <c r="D41" s="6" t="s">
        <v>10</v>
      </c>
    </row>
    <row r="42" spans="1:4" ht="15.75" thickBot="1" x14ac:dyDescent="0.3">
      <c r="A42" s="7" t="s">
        <v>53</v>
      </c>
      <c r="B42" s="8" t="s">
        <v>49</v>
      </c>
      <c r="C42" s="8" t="s">
        <v>9</v>
      </c>
      <c r="D42" s="9" t="s">
        <v>10</v>
      </c>
    </row>
    <row r="43" spans="1:4" x14ac:dyDescent="0.25">
      <c r="A43" s="18" t="s">
        <v>54</v>
      </c>
      <c r="B43" s="19" t="s">
        <v>55</v>
      </c>
      <c r="C43" s="20" t="s">
        <v>55</v>
      </c>
      <c r="D43" s="21" t="s">
        <v>6</v>
      </c>
    </row>
    <row r="44" spans="1:4" x14ac:dyDescent="0.25">
      <c r="A44" s="18" t="s">
        <v>56</v>
      </c>
      <c r="B44" s="19" t="s">
        <v>55</v>
      </c>
      <c r="C44" s="19" t="s">
        <v>55</v>
      </c>
      <c r="D44" s="21" t="s">
        <v>6</v>
      </c>
    </row>
    <row r="45" spans="1:4" x14ac:dyDescent="0.25">
      <c r="A45" s="18" t="s">
        <v>57</v>
      </c>
      <c r="B45" s="19" t="s">
        <v>55</v>
      </c>
      <c r="C45" s="19" t="s">
        <v>55</v>
      </c>
      <c r="D45" s="21" t="s">
        <v>6</v>
      </c>
    </row>
    <row r="46" spans="1:4" x14ac:dyDescent="0.25">
      <c r="A46" s="18" t="s">
        <v>58</v>
      </c>
      <c r="B46" s="19" t="s">
        <v>55</v>
      </c>
      <c r="C46" s="19" t="s">
        <v>55</v>
      </c>
      <c r="D46" s="21" t="s">
        <v>6</v>
      </c>
    </row>
    <row r="47" spans="1:4" ht="15.75" thickBot="1" x14ac:dyDescent="0.3">
      <c r="A47" s="22" t="s">
        <v>59</v>
      </c>
      <c r="B47" s="23" t="s">
        <v>55</v>
      </c>
      <c r="C47" s="23" t="s">
        <v>55</v>
      </c>
      <c r="D47" s="24" t="s">
        <v>6</v>
      </c>
    </row>
    <row r="48" spans="1:4" x14ac:dyDescent="0.25">
      <c r="A48" s="2" t="s">
        <v>60</v>
      </c>
      <c r="B48" s="11" t="s">
        <v>61</v>
      </c>
      <c r="C48" s="3" t="s">
        <v>61</v>
      </c>
      <c r="D48" s="4" t="s">
        <v>6</v>
      </c>
    </row>
    <row r="49" spans="1:4" x14ac:dyDescent="0.25">
      <c r="A49" s="5" t="s">
        <v>62</v>
      </c>
      <c r="B49" s="1" t="s">
        <v>61</v>
      </c>
      <c r="C49" s="1" t="s">
        <v>61</v>
      </c>
      <c r="D49" s="6" t="s">
        <v>6</v>
      </c>
    </row>
    <row r="50" spans="1:4" x14ac:dyDescent="0.25">
      <c r="A50" s="5" t="s">
        <v>63</v>
      </c>
      <c r="B50" s="1" t="s">
        <v>61</v>
      </c>
      <c r="C50" s="1" t="s">
        <v>61</v>
      </c>
      <c r="D50" s="6" t="s">
        <v>6</v>
      </c>
    </row>
    <row r="51" spans="1:4" x14ac:dyDescent="0.25">
      <c r="A51" s="5" t="s">
        <v>64</v>
      </c>
      <c r="B51" s="1" t="s">
        <v>61</v>
      </c>
      <c r="C51" s="1" t="s">
        <v>61</v>
      </c>
      <c r="D51" s="6" t="s">
        <v>6</v>
      </c>
    </row>
    <row r="52" spans="1:4" ht="15.75" thickBot="1" x14ac:dyDescent="0.3">
      <c r="A52" s="7" t="s">
        <v>65</v>
      </c>
      <c r="B52" s="8" t="s">
        <v>61</v>
      </c>
      <c r="C52" s="8" t="s">
        <v>61</v>
      </c>
      <c r="D52" s="9" t="s">
        <v>6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D1"/>
    <mergeCell ref="N3:N12"/>
    <mergeCell ref="G1:J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93B31-5333-445F-A4C8-4229D652ACB0}">
  <dimension ref="A1:N52"/>
  <sheetViews>
    <sheetView workbookViewId="0">
      <selection activeCell="G2" sqref="G2:M12"/>
    </sheetView>
  </sheetViews>
  <sheetFormatPr defaultColWidth="9" defaultRowHeight="15" x14ac:dyDescent="0.25"/>
  <cols>
    <col min="1" max="1" width="26.5703125" style="28" bestFit="1" customWidth="1"/>
    <col min="2" max="3" width="19.42578125" style="28" bestFit="1" customWidth="1"/>
    <col min="4" max="4" width="6.5703125" style="28" bestFit="1" customWidth="1"/>
    <col min="5" max="6" width="9" style="28"/>
    <col min="7" max="7" width="20" style="28" bestFit="1" customWidth="1"/>
    <col min="8" max="16384" width="9" style="28"/>
  </cols>
  <sheetData>
    <row r="1" spans="1:14" ht="19.5" thickBot="1" x14ac:dyDescent="0.35">
      <c r="A1" s="75" t="s">
        <v>79</v>
      </c>
      <c r="B1" s="75"/>
      <c r="C1" s="75"/>
      <c r="D1" s="75"/>
      <c r="G1" s="75" t="s">
        <v>79</v>
      </c>
      <c r="H1" s="75"/>
      <c r="I1" s="75"/>
      <c r="J1" s="75"/>
    </row>
    <row r="2" spans="1:14" x14ac:dyDescent="0.25">
      <c r="A2" s="14" t="s">
        <v>0</v>
      </c>
      <c r="B2" s="14" t="s">
        <v>1</v>
      </c>
      <c r="C2" s="14" t="s">
        <v>2</v>
      </c>
      <c r="D2" s="14" t="s">
        <v>3</v>
      </c>
      <c r="G2" s="15" t="s">
        <v>73</v>
      </c>
      <c r="H2" s="16" t="s">
        <v>66</v>
      </c>
      <c r="I2" s="16" t="s">
        <v>67</v>
      </c>
      <c r="J2" s="16" t="s">
        <v>68</v>
      </c>
      <c r="K2" s="16" t="s">
        <v>69</v>
      </c>
      <c r="L2" s="16" t="s">
        <v>70</v>
      </c>
      <c r="M2" s="16" t="s">
        <v>71</v>
      </c>
      <c r="N2" s="17" t="s">
        <v>72</v>
      </c>
    </row>
    <row r="3" spans="1:14" x14ac:dyDescent="0.25">
      <c r="A3" s="18" t="s">
        <v>4</v>
      </c>
      <c r="B3" s="19" t="s">
        <v>5</v>
      </c>
      <c r="C3" s="20" t="s">
        <v>5</v>
      </c>
      <c r="D3" s="21" t="s">
        <v>6</v>
      </c>
      <c r="G3" s="25" t="s">
        <v>5</v>
      </c>
      <c r="H3" s="26">
        <f>COUNTIF(D3:D7,"Yes")</f>
        <v>4</v>
      </c>
      <c r="I3" s="26">
        <f>COUNTIF($C$3:$C$52,G3) - H3</f>
        <v>0</v>
      </c>
      <c r="J3" s="26">
        <f>COUNTIF(D3:D7,"No")</f>
        <v>1</v>
      </c>
      <c r="K3" s="26">
        <f>IF(H3+I3=0,"0,00",(H3/(H3+I3)))</f>
        <v>1</v>
      </c>
      <c r="L3" s="26">
        <f>H3/(H3+J3)</f>
        <v>0.8</v>
      </c>
      <c r="M3" s="26">
        <f>IF(K3+K3=0,"0,00",((K3*L3)/(K3+L3))*2)</f>
        <v>0.88888888888888895</v>
      </c>
      <c r="N3" s="76">
        <f>(COUNTIF(D3:D52,"Yes"))/50</f>
        <v>0.7</v>
      </c>
    </row>
    <row r="4" spans="1:14" x14ac:dyDescent="0.25">
      <c r="A4" s="18" t="s">
        <v>7</v>
      </c>
      <c r="B4" s="19" t="s">
        <v>5</v>
      </c>
      <c r="C4" s="19" t="s">
        <v>5</v>
      </c>
      <c r="D4" s="21" t="s">
        <v>6</v>
      </c>
      <c r="G4" s="12" t="s">
        <v>14</v>
      </c>
      <c r="H4" s="27">
        <f>COUNTIF(D8:D12,"Yes")</f>
        <v>5</v>
      </c>
      <c r="I4" s="27">
        <f>COUNTIF($C$13:$C$52,G4) + COUNTIF(C3:C7,G4)</f>
        <v>0</v>
      </c>
      <c r="J4" s="27">
        <f>COUNTIF(D8:D12,"No")</f>
        <v>0</v>
      </c>
      <c r="K4" s="27">
        <f t="shared" ref="K4:K12" si="0">IF(H4+I4=0,"0,00",(H4/(H4+I4)))</f>
        <v>1</v>
      </c>
      <c r="L4" s="27">
        <f t="shared" ref="L4:L12" si="1">H4/(H4+J4)</f>
        <v>1</v>
      </c>
      <c r="M4" s="27">
        <f t="shared" ref="M4:M12" si="2">IF(K4+K4=0,"0,00",((K4*L4)/(K4+L4))*2)</f>
        <v>1</v>
      </c>
      <c r="N4" s="77"/>
    </row>
    <row r="5" spans="1:14" x14ac:dyDescent="0.25">
      <c r="A5" s="18" t="s">
        <v>8</v>
      </c>
      <c r="B5" s="19" t="s">
        <v>5</v>
      </c>
      <c r="C5" s="19" t="s">
        <v>9</v>
      </c>
      <c r="D5" s="21" t="s">
        <v>10</v>
      </c>
      <c r="G5" s="25" t="s">
        <v>20</v>
      </c>
      <c r="H5" s="26">
        <f>COUNTIF(D13:D17,"Yes")</f>
        <v>4</v>
      </c>
      <c r="I5" s="26">
        <f>COUNTIF($C$18:$C$57,G5) + COUNTIF(C3:C12,G5)</f>
        <v>0</v>
      </c>
      <c r="J5" s="26">
        <f>COUNTIF(D13:D17,"No")</f>
        <v>1</v>
      </c>
      <c r="K5" s="26">
        <f t="shared" si="0"/>
        <v>1</v>
      </c>
      <c r="L5" s="26">
        <f t="shared" si="1"/>
        <v>0.8</v>
      </c>
      <c r="M5" s="26">
        <f t="shared" si="2"/>
        <v>0.88888888888888895</v>
      </c>
      <c r="N5" s="77"/>
    </row>
    <row r="6" spans="1:14" x14ac:dyDescent="0.25">
      <c r="A6" s="18" t="s">
        <v>11</v>
      </c>
      <c r="B6" s="19" t="s">
        <v>5</v>
      </c>
      <c r="C6" s="19" t="s">
        <v>5</v>
      </c>
      <c r="D6" s="21" t="s">
        <v>6</v>
      </c>
      <c r="G6" s="12" t="s">
        <v>26</v>
      </c>
      <c r="H6" s="27">
        <f>COUNTIF(D18:D22,"Yes")</f>
        <v>5</v>
      </c>
      <c r="I6" s="27">
        <f>COUNTIF($C$23:$C$52,G6) + COUNTIF(C3:C17,G6)</f>
        <v>0</v>
      </c>
      <c r="J6" s="27">
        <f>COUNTIF(D18:D22,"No")</f>
        <v>0</v>
      </c>
      <c r="K6" s="27">
        <f>IF(H6+I6=0,"0,00",(H6/(H6+I6)))</f>
        <v>1</v>
      </c>
      <c r="L6" s="27">
        <f t="shared" si="1"/>
        <v>1</v>
      </c>
      <c r="M6" s="27">
        <f t="shared" si="2"/>
        <v>1</v>
      </c>
      <c r="N6" s="77"/>
    </row>
    <row r="7" spans="1:14" ht="15.75" thickBot="1" x14ac:dyDescent="0.3">
      <c r="A7" s="22" t="s">
        <v>12</v>
      </c>
      <c r="B7" s="23" t="s">
        <v>5</v>
      </c>
      <c r="C7" s="23" t="s">
        <v>5</v>
      </c>
      <c r="D7" s="24" t="s">
        <v>6</v>
      </c>
      <c r="G7" s="25" t="s">
        <v>9</v>
      </c>
      <c r="H7" s="26">
        <f>COUNTIF(D23:D27,"Yes")</f>
        <v>5</v>
      </c>
      <c r="I7" s="26">
        <f>COUNTIF($C$28:$C$52,G7) + COUNTIF(C3:C22,G7)</f>
        <v>15</v>
      </c>
      <c r="J7" s="26">
        <f>COUNTIF(D23:D27,"No")</f>
        <v>0</v>
      </c>
      <c r="K7" s="26">
        <f t="shared" si="0"/>
        <v>0.25</v>
      </c>
      <c r="L7" s="26">
        <f t="shared" si="1"/>
        <v>1</v>
      </c>
      <c r="M7" s="26">
        <f t="shared" si="2"/>
        <v>0.4</v>
      </c>
      <c r="N7" s="77"/>
    </row>
    <row r="8" spans="1:14" x14ac:dyDescent="0.25">
      <c r="A8" s="2" t="s">
        <v>13</v>
      </c>
      <c r="B8" s="11" t="s">
        <v>14</v>
      </c>
      <c r="C8" s="3" t="s">
        <v>14</v>
      </c>
      <c r="D8" s="4" t="s">
        <v>6</v>
      </c>
      <c r="G8" s="12" t="s">
        <v>37</v>
      </c>
      <c r="H8" s="27">
        <f>COUNTIF(D28:D32,"Yes")</f>
        <v>3</v>
      </c>
      <c r="I8" s="27">
        <f>COUNTIF($C$33:$C$52,G8) + COUNTIF(C3:C27,G8)</f>
        <v>0</v>
      </c>
      <c r="J8" s="27">
        <f>COUNTIF(D28:D32,"No")</f>
        <v>2</v>
      </c>
      <c r="K8" s="27">
        <f t="shared" si="0"/>
        <v>1</v>
      </c>
      <c r="L8" s="27">
        <f t="shared" si="1"/>
        <v>0.6</v>
      </c>
      <c r="M8" s="27">
        <f t="shared" si="2"/>
        <v>0.74999999999999989</v>
      </c>
      <c r="N8" s="77"/>
    </row>
    <row r="9" spans="1:14" x14ac:dyDescent="0.25">
      <c r="A9" s="5" t="s">
        <v>15</v>
      </c>
      <c r="B9" s="1" t="s">
        <v>14</v>
      </c>
      <c r="C9" s="1" t="s">
        <v>14</v>
      </c>
      <c r="D9" s="6" t="s">
        <v>6</v>
      </c>
      <c r="G9" s="25" t="s">
        <v>43</v>
      </c>
      <c r="H9" s="26">
        <f>COUNTIF(D33:D37,"Yes")</f>
        <v>5</v>
      </c>
      <c r="I9" s="26">
        <f>COUNTIF($C$38:$C$52,G9) + COUNTIF(C3:C32,G9)</f>
        <v>0</v>
      </c>
      <c r="J9" s="26">
        <f>COUNTIF(D33:D37,"No")</f>
        <v>0</v>
      </c>
      <c r="K9" s="26">
        <f t="shared" si="0"/>
        <v>1</v>
      </c>
      <c r="L9" s="26">
        <f t="shared" si="1"/>
        <v>1</v>
      </c>
      <c r="M9" s="26">
        <f t="shared" si="2"/>
        <v>1</v>
      </c>
      <c r="N9" s="77"/>
    </row>
    <row r="10" spans="1:14" x14ac:dyDescent="0.25">
      <c r="A10" s="5" t="s">
        <v>16</v>
      </c>
      <c r="B10" s="1" t="s">
        <v>14</v>
      </c>
      <c r="C10" s="1" t="s">
        <v>14</v>
      </c>
      <c r="D10" s="6" t="s">
        <v>6</v>
      </c>
      <c r="G10" s="12" t="s">
        <v>49</v>
      </c>
      <c r="H10" s="27">
        <f>COUNTIF(D38:D42,"Yes")</f>
        <v>1</v>
      </c>
      <c r="I10" s="27">
        <f>COUNTIF($C$43:$C$52,G10) + COUNTIF(C3:C37,G10)</f>
        <v>0</v>
      </c>
      <c r="J10" s="27">
        <f>COUNTIF(D38:D42,"No")</f>
        <v>4</v>
      </c>
      <c r="K10" s="27">
        <f t="shared" si="0"/>
        <v>1</v>
      </c>
      <c r="L10" s="27">
        <f t="shared" si="1"/>
        <v>0.2</v>
      </c>
      <c r="M10" s="27">
        <f t="shared" si="2"/>
        <v>0.33333333333333337</v>
      </c>
      <c r="N10" s="77"/>
    </row>
    <row r="11" spans="1:14" x14ac:dyDescent="0.25">
      <c r="A11" s="5" t="s">
        <v>17</v>
      </c>
      <c r="B11" s="1" t="s">
        <v>14</v>
      </c>
      <c r="C11" s="1" t="s">
        <v>14</v>
      </c>
      <c r="D11" s="6" t="s">
        <v>6</v>
      </c>
      <c r="G11" s="25" t="s">
        <v>55</v>
      </c>
      <c r="H11" s="26">
        <f>COUNTIF(D43:D47,"Yes")</f>
        <v>0</v>
      </c>
      <c r="I11" s="26">
        <f>COUNTIF($C$48:$C$52,G11) + COUNTIF(C3:C42,G11)</f>
        <v>0</v>
      </c>
      <c r="J11" s="26">
        <f>COUNTIF(D43:D47,"No")</f>
        <v>5</v>
      </c>
      <c r="K11" s="26" t="str">
        <f t="shared" si="0"/>
        <v>0,00</v>
      </c>
      <c r="L11" s="26">
        <f t="shared" si="1"/>
        <v>0</v>
      </c>
      <c r="M11" s="26" t="str">
        <f t="shared" si="2"/>
        <v>0,00</v>
      </c>
      <c r="N11" s="77"/>
    </row>
    <row r="12" spans="1:14" ht="15.75" thickBot="1" x14ac:dyDescent="0.3">
      <c r="A12" s="7" t="s">
        <v>18</v>
      </c>
      <c r="B12" s="8" t="s">
        <v>14</v>
      </c>
      <c r="C12" s="8" t="s">
        <v>14</v>
      </c>
      <c r="D12" s="9" t="s">
        <v>6</v>
      </c>
      <c r="G12" s="12" t="s">
        <v>61</v>
      </c>
      <c r="H12" s="27">
        <f>COUNTIF(D48:D52,"Yes")</f>
        <v>3</v>
      </c>
      <c r="I12" s="27">
        <f>COUNTIF($C$3:$C$47,G12)</f>
        <v>0</v>
      </c>
      <c r="J12" s="27">
        <f>COUNTIF(D48:D52,"No")</f>
        <v>2</v>
      </c>
      <c r="K12" s="27">
        <f t="shared" si="0"/>
        <v>1</v>
      </c>
      <c r="L12" s="27">
        <f t="shared" si="1"/>
        <v>0.6</v>
      </c>
      <c r="M12" s="27">
        <f t="shared" si="2"/>
        <v>0.74999999999999989</v>
      </c>
      <c r="N12" s="78"/>
    </row>
    <row r="13" spans="1:14" x14ac:dyDescent="0.25">
      <c r="A13" s="18" t="s">
        <v>19</v>
      </c>
      <c r="B13" s="19" t="s">
        <v>20</v>
      </c>
      <c r="C13" s="20" t="s">
        <v>20</v>
      </c>
      <c r="D13" s="21" t="s">
        <v>6</v>
      </c>
    </row>
    <row r="14" spans="1:14" x14ac:dyDescent="0.25">
      <c r="A14" s="18" t="s">
        <v>21</v>
      </c>
      <c r="B14" s="19" t="s">
        <v>20</v>
      </c>
      <c r="C14" s="19" t="s">
        <v>9</v>
      </c>
      <c r="D14" s="21" t="s">
        <v>10</v>
      </c>
    </row>
    <row r="15" spans="1:14" x14ac:dyDescent="0.25">
      <c r="A15" s="18" t="s">
        <v>22</v>
      </c>
      <c r="B15" s="19" t="s">
        <v>20</v>
      </c>
      <c r="C15" s="19" t="s">
        <v>20</v>
      </c>
      <c r="D15" s="21" t="s">
        <v>6</v>
      </c>
    </row>
    <row r="16" spans="1:14" x14ac:dyDescent="0.25">
      <c r="A16" s="18" t="s">
        <v>23</v>
      </c>
      <c r="B16" s="19" t="s">
        <v>20</v>
      </c>
      <c r="C16" s="19" t="s">
        <v>20</v>
      </c>
      <c r="D16" s="21" t="s">
        <v>6</v>
      </c>
    </row>
    <row r="17" spans="1:4" ht="15.75" thickBot="1" x14ac:dyDescent="0.3">
      <c r="A17" s="22" t="s">
        <v>24</v>
      </c>
      <c r="B17" s="23" t="s">
        <v>20</v>
      </c>
      <c r="C17" s="23" t="s">
        <v>20</v>
      </c>
      <c r="D17" s="24" t="s">
        <v>6</v>
      </c>
    </row>
    <row r="18" spans="1:4" x14ac:dyDescent="0.25">
      <c r="A18" s="2" t="s">
        <v>25</v>
      </c>
      <c r="B18" s="11" t="s">
        <v>26</v>
      </c>
      <c r="C18" s="3" t="s">
        <v>26</v>
      </c>
      <c r="D18" s="4" t="s">
        <v>6</v>
      </c>
    </row>
    <row r="19" spans="1:4" x14ac:dyDescent="0.25">
      <c r="A19" s="5" t="s">
        <v>27</v>
      </c>
      <c r="B19" s="1" t="s">
        <v>26</v>
      </c>
      <c r="C19" s="1" t="s">
        <v>26</v>
      </c>
      <c r="D19" s="6" t="s">
        <v>6</v>
      </c>
    </row>
    <row r="20" spans="1:4" x14ac:dyDescent="0.25">
      <c r="A20" s="5" t="s">
        <v>28</v>
      </c>
      <c r="B20" s="1" t="s">
        <v>26</v>
      </c>
      <c r="C20" s="1" t="s">
        <v>26</v>
      </c>
      <c r="D20" s="6" t="s">
        <v>6</v>
      </c>
    </row>
    <row r="21" spans="1:4" x14ac:dyDescent="0.25">
      <c r="A21" s="5" t="s">
        <v>29</v>
      </c>
      <c r="B21" s="1" t="s">
        <v>26</v>
      </c>
      <c r="C21" s="1" t="s">
        <v>26</v>
      </c>
      <c r="D21" s="6" t="s">
        <v>6</v>
      </c>
    </row>
    <row r="22" spans="1:4" ht="15.75" thickBot="1" x14ac:dyDescent="0.3">
      <c r="A22" s="7" t="s">
        <v>30</v>
      </c>
      <c r="B22" s="8" t="s">
        <v>26</v>
      </c>
      <c r="C22" s="8" t="s">
        <v>26</v>
      </c>
      <c r="D22" s="9" t="s">
        <v>6</v>
      </c>
    </row>
    <row r="23" spans="1:4" x14ac:dyDescent="0.25">
      <c r="A23" s="18" t="s">
        <v>31</v>
      </c>
      <c r="B23" s="19" t="s">
        <v>9</v>
      </c>
      <c r="C23" s="20" t="s">
        <v>9</v>
      </c>
      <c r="D23" s="21" t="s">
        <v>6</v>
      </c>
    </row>
    <row r="24" spans="1:4" x14ac:dyDescent="0.25">
      <c r="A24" s="18" t="s">
        <v>32</v>
      </c>
      <c r="B24" s="19" t="s">
        <v>9</v>
      </c>
      <c r="C24" s="19" t="s">
        <v>9</v>
      </c>
      <c r="D24" s="21" t="s">
        <v>6</v>
      </c>
    </row>
    <row r="25" spans="1:4" x14ac:dyDescent="0.25">
      <c r="A25" s="18" t="s">
        <v>33</v>
      </c>
      <c r="B25" s="19" t="s">
        <v>9</v>
      </c>
      <c r="C25" s="19" t="s">
        <v>9</v>
      </c>
      <c r="D25" s="21" t="s">
        <v>6</v>
      </c>
    </row>
    <row r="26" spans="1:4" x14ac:dyDescent="0.25">
      <c r="A26" s="18" t="s">
        <v>34</v>
      </c>
      <c r="B26" s="19" t="s">
        <v>9</v>
      </c>
      <c r="C26" s="19" t="s">
        <v>9</v>
      </c>
      <c r="D26" s="21" t="s">
        <v>6</v>
      </c>
    </row>
    <row r="27" spans="1:4" ht="15.75" thickBot="1" x14ac:dyDescent="0.3">
      <c r="A27" s="22" t="s">
        <v>35</v>
      </c>
      <c r="B27" s="23" t="s">
        <v>9</v>
      </c>
      <c r="C27" s="23" t="s">
        <v>9</v>
      </c>
      <c r="D27" s="24" t="s">
        <v>6</v>
      </c>
    </row>
    <row r="28" spans="1:4" x14ac:dyDescent="0.25">
      <c r="A28" s="2" t="s">
        <v>36</v>
      </c>
      <c r="B28" s="11" t="s">
        <v>37</v>
      </c>
      <c r="C28" s="3" t="s">
        <v>37</v>
      </c>
      <c r="D28" s="4" t="s">
        <v>6</v>
      </c>
    </row>
    <row r="29" spans="1:4" x14ac:dyDescent="0.25">
      <c r="A29" s="5" t="s">
        <v>38</v>
      </c>
      <c r="B29" s="1" t="s">
        <v>37</v>
      </c>
      <c r="C29" s="1" t="s">
        <v>37</v>
      </c>
      <c r="D29" s="6" t="s">
        <v>6</v>
      </c>
    </row>
    <row r="30" spans="1:4" x14ac:dyDescent="0.25">
      <c r="A30" s="5" t="s">
        <v>39</v>
      </c>
      <c r="B30" s="1" t="s">
        <v>37</v>
      </c>
      <c r="C30" s="1" t="s">
        <v>9</v>
      </c>
      <c r="D30" s="6" t="s">
        <v>10</v>
      </c>
    </row>
    <row r="31" spans="1:4" x14ac:dyDescent="0.25">
      <c r="A31" s="5" t="s">
        <v>40</v>
      </c>
      <c r="B31" s="1" t="s">
        <v>37</v>
      </c>
      <c r="C31" s="1" t="s">
        <v>37</v>
      </c>
      <c r="D31" s="6" t="s">
        <v>6</v>
      </c>
    </row>
    <row r="32" spans="1:4" ht="15.75" thickBot="1" x14ac:dyDescent="0.3">
      <c r="A32" s="7" t="s">
        <v>41</v>
      </c>
      <c r="B32" s="8" t="s">
        <v>37</v>
      </c>
      <c r="C32" s="8" t="s">
        <v>9</v>
      </c>
      <c r="D32" s="9" t="s">
        <v>10</v>
      </c>
    </row>
    <row r="33" spans="1:4" x14ac:dyDescent="0.25">
      <c r="A33" s="18" t="s">
        <v>42</v>
      </c>
      <c r="B33" s="19" t="s">
        <v>43</v>
      </c>
      <c r="C33" s="20" t="s">
        <v>43</v>
      </c>
      <c r="D33" s="21" t="s">
        <v>6</v>
      </c>
    </row>
    <row r="34" spans="1:4" x14ac:dyDescent="0.25">
      <c r="A34" s="18" t="s">
        <v>44</v>
      </c>
      <c r="B34" s="19" t="s">
        <v>43</v>
      </c>
      <c r="C34" s="19" t="s">
        <v>43</v>
      </c>
      <c r="D34" s="21" t="s">
        <v>6</v>
      </c>
    </row>
    <row r="35" spans="1:4" x14ac:dyDescent="0.25">
      <c r="A35" s="18" t="s">
        <v>45</v>
      </c>
      <c r="B35" s="19" t="s">
        <v>43</v>
      </c>
      <c r="C35" s="19" t="s">
        <v>43</v>
      </c>
      <c r="D35" s="21" t="s">
        <v>6</v>
      </c>
    </row>
    <row r="36" spans="1:4" x14ac:dyDescent="0.25">
      <c r="A36" s="18" t="s">
        <v>46</v>
      </c>
      <c r="B36" s="19" t="s">
        <v>43</v>
      </c>
      <c r="C36" s="19" t="s">
        <v>43</v>
      </c>
      <c r="D36" s="21" t="s">
        <v>6</v>
      </c>
    </row>
    <row r="37" spans="1:4" ht="15.75" thickBot="1" x14ac:dyDescent="0.3">
      <c r="A37" s="22" t="s">
        <v>47</v>
      </c>
      <c r="B37" s="23" t="s">
        <v>43</v>
      </c>
      <c r="C37" s="23" t="s">
        <v>43</v>
      </c>
      <c r="D37" s="24" t="s">
        <v>6</v>
      </c>
    </row>
    <row r="38" spans="1:4" x14ac:dyDescent="0.25">
      <c r="A38" s="2" t="s">
        <v>48</v>
      </c>
      <c r="B38" s="11" t="s">
        <v>49</v>
      </c>
      <c r="C38" s="3" t="s">
        <v>9</v>
      </c>
      <c r="D38" s="4" t="s">
        <v>10</v>
      </c>
    </row>
    <row r="39" spans="1:4" x14ac:dyDescent="0.25">
      <c r="A39" s="5" t="s">
        <v>50</v>
      </c>
      <c r="B39" s="1" t="s">
        <v>49</v>
      </c>
      <c r="C39" s="1" t="s">
        <v>49</v>
      </c>
      <c r="D39" s="6" t="s">
        <v>6</v>
      </c>
    </row>
    <row r="40" spans="1:4" x14ac:dyDescent="0.25">
      <c r="A40" s="5" t="s">
        <v>51</v>
      </c>
      <c r="B40" s="1" t="s">
        <v>49</v>
      </c>
      <c r="C40" s="1" t="s">
        <v>9</v>
      </c>
      <c r="D40" s="6" t="s">
        <v>10</v>
      </c>
    </row>
    <row r="41" spans="1:4" x14ac:dyDescent="0.25">
      <c r="A41" s="5" t="s">
        <v>52</v>
      </c>
      <c r="B41" s="1" t="s">
        <v>49</v>
      </c>
      <c r="C41" s="1" t="s">
        <v>9</v>
      </c>
      <c r="D41" s="6" t="s">
        <v>10</v>
      </c>
    </row>
    <row r="42" spans="1:4" ht="15.75" thickBot="1" x14ac:dyDescent="0.3">
      <c r="A42" s="7" t="s">
        <v>53</v>
      </c>
      <c r="B42" s="8" t="s">
        <v>49</v>
      </c>
      <c r="C42" s="8" t="s">
        <v>9</v>
      </c>
      <c r="D42" s="9" t="s">
        <v>10</v>
      </c>
    </row>
    <row r="43" spans="1:4" x14ac:dyDescent="0.25">
      <c r="A43" s="18" t="s">
        <v>54</v>
      </c>
      <c r="B43" s="19" t="s">
        <v>55</v>
      </c>
      <c r="C43" s="20" t="s">
        <v>9</v>
      </c>
      <c r="D43" s="21" t="s">
        <v>10</v>
      </c>
    </row>
    <row r="44" spans="1:4" x14ac:dyDescent="0.25">
      <c r="A44" s="18" t="s">
        <v>56</v>
      </c>
      <c r="B44" s="19" t="s">
        <v>55</v>
      </c>
      <c r="C44" s="19" t="s">
        <v>9</v>
      </c>
      <c r="D44" s="21" t="s">
        <v>10</v>
      </c>
    </row>
    <row r="45" spans="1:4" x14ac:dyDescent="0.25">
      <c r="A45" s="18" t="s">
        <v>57</v>
      </c>
      <c r="B45" s="19" t="s">
        <v>55</v>
      </c>
      <c r="C45" s="19" t="s">
        <v>9</v>
      </c>
      <c r="D45" s="21" t="s">
        <v>10</v>
      </c>
    </row>
    <row r="46" spans="1:4" x14ac:dyDescent="0.25">
      <c r="A46" s="18" t="s">
        <v>58</v>
      </c>
      <c r="B46" s="19" t="s">
        <v>55</v>
      </c>
      <c r="C46" s="19" t="s">
        <v>9</v>
      </c>
      <c r="D46" s="21" t="s">
        <v>10</v>
      </c>
    </row>
    <row r="47" spans="1:4" ht="15.75" thickBot="1" x14ac:dyDescent="0.3">
      <c r="A47" s="22" t="s">
        <v>59</v>
      </c>
      <c r="B47" s="23" t="s">
        <v>55</v>
      </c>
      <c r="C47" s="23" t="s">
        <v>9</v>
      </c>
      <c r="D47" s="24" t="s">
        <v>10</v>
      </c>
    </row>
    <row r="48" spans="1:4" x14ac:dyDescent="0.25">
      <c r="A48" s="2" t="s">
        <v>60</v>
      </c>
      <c r="B48" s="11" t="s">
        <v>61</v>
      </c>
      <c r="C48" s="3" t="s">
        <v>61</v>
      </c>
      <c r="D48" s="4" t="s">
        <v>6</v>
      </c>
    </row>
    <row r="49" spans="1:4" x14ac:dyDescent="0.25">
      <c r="A49" s="5" t="s">
        <v>62</v>
      </c>
      <c r="B49" s="1" t="s">
        <v>61</v>
      </c>
      <c r="C49" s="1" t="s">
        <v>9</v>
      </c>
      <c r="D49" s="6" t="s">
        <v>10</v>
      </c>
    </row>
    <row r="50" spans="1:4" x14ac:dyDescent="0.25">
      <c r="A50" s="5" t="s">
        <v>63</v>
      </c>
      <c r="B50" s="1" t="s">
        <v>61</v>
      </c>
      <c r="C50" s="1" t="s">
        <v>61</v>
      </c>
      <c r="D50" s="6" t="s">
        <v>6</v>
      </c>
    </row>
    <row r="51" spans="1:4" x14ac:dyDescent="0.25">
      <c r="A51" s="5" t="s">
        <v>64</v>
      </c>
      <c r="B51" s="1" t="s">
        <v>61</v>
      </c>
      <c r="C51" s="1" t="s">
        <v>9</v>
      </c>
      <c r="D51" s="6" t="s">
        <v>10</v>
      </c>
    </row>
    <row r="52" spans="1:4" ht="15.75" thickBot="1" x14ac:dyDescent="0.3">
      <c r="A52" s="7" t="s">
        <v>65</v>
      </c>
      <c r="B52" s="8" t="s">
        <v>61</v>
      </c>
      <c r="C52" s="8" t="s">
        <v>61</v>
      </c>
      <c r="D52" s="9" t="s">
        <v>6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D1"/>
    <mergeCell ref="N3:N12"/>
    <mergeCell ref="G1:J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653A4-1A39-42A9-B5C8-0ACECBF665EB}">
  <dimension ref="A1:N52"/>
  <sheetViews>
    <sheetView workbookViewId="0">
      <selection activeCell="E21" sqref="E21"/>
    </sheetView>
  </sheetViews>
  <sheetFormatPr defaultRowHeight="15" x14ac:dyDescent="0.25"/>
  <cols>
    <col min="1" max="1" width="26.5703125" style="28" bestFit="1" customWidth="1"/>
    <col min="2" max="3" width="19.42578125" style="28" bestFit="1" customWidth="1"/>
    <col min="4" max="4" width="6.5703125" style="28" bestFit="1" customWidth="1"/>
    <col min="7" max="7" width="20" bestFit="1" customWidth="1"/>
  </cols>
  <sheetData>
    <row r="1" spans="1:14" ht="19.5" thickBot="1" x14ac:dyDescent="0.35">
      <c r="A1" s="75" t="s">
        <v>83</v>
      </c>
      <c r="B1" s="75"/>
      <c r="C1" s="75"/>
      <c r="D1" s="75"/>
      <c r="G1" s="75" t="s">
        <v>83</v>
      </c>
      <c r="H1" s="75"/>
      <c r="I1" s="75"/>
      <c r="J1" s="75"/>
      <c r="K1" s="28"/>
      <c r="L1" s="28"/>
      <c r="M1" s="28"/>
      <c r="N1" s="28"/>
    </row>
    <row r="2" spans="1:14" x14ac:dyDescent="0.25">
      <c r="A2" s="14" t="s">
        <v>0</v>
      </c>
      <c r="B2" s="14" t="s">
        <v>1</v>
      </c>
      <c r="C2" s="14" t="s">
        <v>2</v>
      </c>
      <c r="D2" s="14" t="s">
        <v>3</v>
      </c>
      <c r="G2" s="15" t="s">
        <v>73</v>
      </c>
      <c r="H2" s="16" t="s">
        <v>66</v>
      </c>
      <c r="I2" s="16" t="s">
        <v>67</v>
      </c>
      <c r="J2" s="16" t="s">
        <v>68</v>
      </c>
      <c r="K2" s="16" t="s">
        <v>69</v>
      </c>
      <c r="L2" s="16" t="s">
        <v>70</v>
      </c>
      <c r="M2" s="16" t="s">
        <v>71</v>
      </c>
      <c r="N2" s="17" t="s">
        <v>72</v>
      </c>
    </row>
    <row r="3" spans="1:14" x14ac:dyDescent="0.25">
      <c r="A3" s="18" t="s">
        <v>4</v>
      </c>
      <c r="B3" s="19" t="s">
        <v>5</v>
      </c>
      <c r="C3" s="20" t="s">
        <v>5</v>
      </c>
      <c r="D3" s="21" t="s">
        <v>6</v>
      </c>
      <c r="G3" s="25" t="s">
        <v>5</v>
      </c>
      <c r="H3" s="26">
        <f>COUNTIF(D3:D7,"Yes")</f>
        <v>4</v>
      </c>
      <c r="I3" s="26">
        <f>COUNTIF($C$3:$C$52,G3) - H3</f>
        <v>0</v>
      </c>
      <c r="J3" s="26">
        <f>COUNTIF(D3:D7,"No")</f>
        <v>1</v>
      </c>
      <c r="K3" s="26">
        <f>IF(H3+I3=0,"0,00",(H3/(H3+I3)))</f>
        <v>1</v>
      </c>
      <c r="L3" s="26">
        <f>H3/(H3+J3)</f>
        <v>0.8</v>
      </c>
      <c r="M3" s="26">
        <f>IF(K3+K3=0,"0,00",((K3*L3)/(K3+L3))*2)</f>
        <v>0.88888888888888895</v>
      </c>
      <c r="N3" s="76">
        <f>(COUNTIF(D3:D52,"Yes"))/50</f>
        <v>0.98</v>
      </c>
    </row>
    <row r="4" spans="1:14" x14ac:dyDescent="0.25">
      <c r="A4" s="18" t="s">
        <v>7</v>
      </c>
      <c r="B4" s="19" t="s">
        <v>5</v>
      </c>
      <c r="C4" s="19" t="s">
        <v>5</v>
      </c>
      <c r="D4" s="21" t="s">
        <v>6</v>
      </c>
      <c r="G4" s="12" t="s">
        <v>14</v>
      </c>
      <c r="H4" s="27">
        <f>COUNTIF(D8:D12,"Yes")</f>
        <v>5</v>
      </c>
      <c r="I4" s="27">
        <f>COUNTIF($C$13:$C$52,G4) + COUNTIF(C3:C7,G4)</f>
        <v>0</v>
      </c>
      <c r="J4" s="27">
        <f>COUNTIF(D8:D12,"No")</f>
        <v>0</v>
      </c>
      <c r="K4" s="27">
        <f t="shared" ref="K4:K12" si="0">IF(H4+I4=0,"0,00",(H4/(H4+I4)))</f>
        <v>1</v>
      </c>
      <c r="L4" s="27">
        <f t="shared" ref="L4:L12" si="1">H4/(H4+J4)</f>
        <v>1</v>
      </c>
      <c r="M4" s="27">
        <f t="shared" ref="M4:M12" si="2">IF(K4+K4=0,"0,00",((K4*L4)/(K4+L4))*2)</f>
        <v>1</v>
      </c>
      <c r="N4" s="77"/>
    </row>
    <row r="5" spans="1:14" x14ac:dyDescent="0.25">
      <c r="A5" s="18" t="s">
        <v>8</v>
      </c>
      <c r="B5" s="19" t="s">
        <v>5</v>
      </c>
      <c r="C5" s="19" t="s">
        <v>9</v>
      </c>
      <c r="D5" s="21" t="s">
        <v>10</v>
      </c>
      <c r="G5" s="25" t="s">
        <v>20</v>
      </c>
      <c r="H5" s="26">
        <f>COUNTIF(D13:D17,"Yes")</f>
        <v>5</v>
      </c>
      <c r="I5" s="26">
        <f>COUNTIF($C$18:$C$57,G5) + COUNTIF(C3:C12,G5)</f>
        <v>0</v>
      </c>
      <c r="J5" s="26">
        <f>COUNTIF(D13:D17,"No")</f>
        <v>0</v>
      </c>
      <c r="K5" s="26">
        <f t="shared" si="0"/>
        <v>1</v>
      </c>
      <c r="L5" s="26">
        <f t="shared" si="1"/>
        <v>1</v>
      </c>
      <c r="M5" s="26">
        <f t="shared" si="2"/>
        <v>1</v>
      </c>
      <c r="N5" s="77"/>
    </row>
    <row r="6" spans="1:14" x14ac:dyDescent="0.25">
      <c r="A6" s="18" t="s">
        <v>11</v>
      </c>
      <c r="B6" s="19" t="s">
        <v>5</v>
      </c>
      <c r="C6" s="19" t="s">
        <v>5</v>
      </c>
      <c r="D6" s="21" t="s">
        <v>6</v>
      </c>
      <c r="G6" s="12" t="s">
        <v>26</v>
      </c>
      <c r="H6" s="27">
        <f>COUNTIF(D18:D22,"Yes")</f>
        <v>5</v>
      </c>
      <c r="I6" s="27">
        <f>COUNTIF($C$23:$C$52,G6) + COUNTIF(C3:C17,G6)</f>
        <v>0</v>
      </c>
      <c r="J6" s="27">
        <f>COUNTIF(D18:D22,"No")</f>
        <v>0</v>
      </c>
      <c r="K6" s="27">
        <f>IF(H6+I6=0,"0,00",(H6/(H6+I6)))</f>
        <v>1</v>
      </c>
      <c r="L6" s="27">
        <f t="shared" si="1"/>
        <v>1</v>
      </c>
      <c r="M6" s="27">
        <f t="shared" si="2"/>
        <v>1</v>
      </c>
      <c r="N6" s="77"/>
    </row>
    <row r="7" spans="1:14" ht="15.75" thickBot="1" x14ac:dyDescent="0.3">
      <c r="A7" s="22" t="s">
        <v>12</v>
      </c>
      <c r="B7" s="23" t="s">
        <v>5</v>
      </c>
      <c r="C7" s="23" t="s">
        <v>5</v>
      </c>
      <c r="D7" s="24" t="s">
        <v>6</v>
      </c>
      <c r="G7" s="25" t="s">
        <v>9</v>
      </c>
      <c r="H7" s="26">
        <f>COUNTIF(D23:D27,"Yes")</f>
        <v>5</v>
      </c>
      <c r="I7" s="26">
        <f>COUNTIF($C$28:$C$52,G7) + COUNTIF(C3:C22,G7)</f>
        <v>1</v>
      </c>
      <c r="J7" s="26">
        <f>COUNTIF(D23:D27,"No")</f>
        <v>0</v>
      </c>
      <c r="K7" s="26">
        <f t="shared" si="0"/>
        <v>0.83333333333333337</v>
      </c>
      <c r="L7" s="26">
        <f t="shared" si="1"/>
        <v>1</v>
      </c>
      <c r="M7" s="26">
        <f t="shared" si="2"/>
        <v>0.90909090909090906</v>
      </c>
      <c r="N7" s="77"/>
    </row>
    <row r="8" spans="1:14" x14ac:dyDescent="0.25">
      <c r="A8" s="2" t="s">
        <v>13</v>
      </c>
      <c r="B8" s="11" t="s">
        <v>14</v>
      </c>
      <c r="C8" s="3" t="s">
        <v>14</v>
      </c>
      <c r="D8" s="4" t="s">
        <v>6</v>
      </c>
      <c r="G8" s="12" t="s">
        <v>37</v>
      </c>
      <c r="H8" s="27">
        <f>COUNTIF(D28:D32,"Yes")</f>
        <v>5</v>
      </c>
      <c r="I8" s="27">
        <f>COUNTIF($C$33:$C$52,G8) + COUNTIF(C3:C27,G8)</f>
        <v>0</v>
      </c>
      <c r="J8" s="27">
        <f>COUNTIF(D28:D32,"No")</f>
        <v>0</v>
      </c>
      <c r="K8" s="27">
        <f t="shared" si="0"/>
        <v>1</v>
      </c>
      <c r="L8" s="27">
        <f t="shared" si="1"/>
        <v>1</v>
      </c>
      <c r="M8" s="27">
        <f t="shared" si="2"/>
        <v>1</v>
      </c>
      <c r="N8" s="77"/>
    </row>
    <row r="9" spans="1:14" x14ac:dyDescent="0.25">
      <c r="A9" s="5" t="s">
        <v>15</v>
      </c>
      <c r="B9" s="1" t="s">
        <v>14</v>
      </c>
      <c r="C9" s="1" t="s">
        <v>14</v>
      </c>
      <c r="D9" s="6" t="s">
        <v>6</v>
      </c>
      <c r="G9" s="25" t="s">
        <v>43</v>
      </c>
      <c r="H9" s="26">
        <f>COUNTIF(D33:D37,"Yes")</f>
        <v>5</v>
      </c>
      <c r="I9" s="26">
        <f>COUNTIF($C$38:$C$52,G9) + COUNTIF(C3:C32,G9)</f>
        <v>0</v>
      </c>
      <c r="J9" s="26">
        <f>COUNTIF(D33:D37,"No")</f>
        <v>0</v>
      </c>
      <c r="K9" s="26">
        <f t="shared" si="0"/>
        <v>1</v>
      </c>
      <c r="L9" s="26">
        <f t="shared" si="1"/>
        <v>1</v>
      </c>
      <c r="M9" s="26">
        <f t="shared" si="2"/>
        <v>1</v>
      </c>
      <c r="N9" s="77"/>
    </row>
    <row r="10" spans="1:14" x14ac:dyDescent="0.25">
      <c r="A10" s="5" t="s">
        <v>16</v>
      </c>
      <c r="B10" s="1" t="s">
        <v>14</v>
      </c>
      <c r="C10" s="1" t="s">
        <v>14</v>
      </c>
      <c r="D10" s="6" t="s">
        <v>6</v>
      </c>
      <c r="G10" s="12" t="s">
        <v>49</v>
      </c>
      <c r="H10" s="27">
        <f>COUNTIF(D38:D42,"Yes")</f>
        <v>5</v>
      </c>
      <c r="I10" s="27">
        <f>COUNTIF($C$43:$C$52,G10) + COUNTIF(C3:C37,G10)</f>
        <v>0</v>
      </c>
      <c r="J10" s="27">
        <f>COUNTIF(D38:D42,"No")</f>
        <v>0</v>
      </c>
      <c r="K10" s="27">
        <f t="shared" si="0"/>
        <v>1</v>
      </c>
      <c r="L10" s="27">
        <f t="shared" si="1"/>
        <v>1</v>
      </c>
      <c r="M10" s="27">
        <f t="shared" si="2"/>
        <v>1</v>
      </c>
      <c r="N10" s="77"/>
    </row>
    <row r="11" spans="1:14" x14ac:dyDescent="0.25">
      <c r="A11" s="5" t="s">
        <v>17</v>
      </c>
      <c r="B11" s="1" t="s">
        <v>14</v>
      </c>
      <c r="C11" s="1" t="s">
        <v>14</v>
      </c>
      <c r="D11" s="6" t="s">
        <v>6</v>
      </c>
      <c r="G11" s="25" t="s">
        <v>55</v>
      </c>
      <c r="H11" s="26">
        <f>COUNTIF(D43:D47,"Yes")</f>
        <v>5</v>
      </c>
      <c r="I11" s="26">
        <f>COUNTIF($C$48:$C$52,G11) + COUNTIF(C3:C42,G11)</f>
        <v>0</v>
      </c>
      <c r="J11" s="26">
        <f>COUNTIF(D43:D47,"No")</f>
        <v>0</v>
      </c>
      <c r="K11" s="26">
        <f t="shared" si="0"/>
        <v>1</v>
      </c>
      <c r="L11" s="26">
        <f t="shared" si="1"/>
        <v>1</v>
      </c>
      <c r="M11" s="26">
        <f t="shared" si="2"/>
        <v>1</v>
      </c>
      <c r="N11" s="77"/>
    </row>
    <row r="12" spans="1:14" ht="15.75" thickBot="1" x14ac:dyDescent="0.3">
      <c r="A12" s="7" t="s">
        <v>18</v>
      </c>
      <c r="B12" s="8" t="s">
        <v>14</v>
      </c>
      <c r="C12" s="8" t="s">
        <v>14</v>
      </c>
      <c r="D12" s="9" t="s">
        <v>6</v>
      </c>
      <c r="G12" s="12" t="s">
        <v>61</v>
      </c>
      <c r="H12" s="27">
        <f>COUNTIF(D48:D52,"Yes")</f>
        <v>5</v>
      </c>
      <c r="I12" s="27">
        <f>COUNTIF($C$3:$C$47,G12)</f>
        <v>0</v>
      </c>
      <c r="J12" s="27">
        <f>COUNTIF(D48:D52,"No")</f>
        <v>0</v>
      </c>
      <c r="K12" s="27">
        <f t="shared" si="0"/>
        <v>1</v>
      </c>
      <c r="L12" s="27">
        <f t="shared" si="1"/>
        <v>1</v>
      </c>
      <c r="M12" s="27">
        <f t="shared" si="2"/>
        <v>1</v>
      </c>
      <c r="N12" s="78"/>
    </row>
    <row r="13" spans="1:14" x14ac:dyDescent="0.25">
      <c r="A13" s="18" t="s">
        <v>19</v>
      </c>
      <c r="B13" s="19" t="s">
        <v>20</v>
      </c>
      <c r="C13" s="20" t="s">
        <v>20</v>
      </c>
      <c r="D13" s="21" t="s">
        <v>6</v>
      </c>
    </row>
    <row r="14" spans="1:14" x14ac:dyDescent="0.25">
      <c r="A14" s="18" t="s">
        <v>21</v>
      </c>
      <c r="B14" s="19" t="s">
        <v>20</v>
      </c>
      <c r="C14" s="19" t="s">
        <v>20</v>
      </c>
      <c r="D14" s="21" t="s">
        <v>6</v>
      </c>
    </row>
    <row r="15" spans="1:14" x14ac:dyDescent="0.25">
      <c r="A15" s="18" t="s">
        <v>22</v>
      </c>
      <c r="B15" s="19" t="s">
        <v>20</v>
      </c>
      <c r="C15" s="19" t="s">
        <v>20</v>
      </c>
      <c r="D15" s="21" t="s">
        <v>6</v>
      </c>
    </row>
    <row r="16" spans="1:14" x14ac:dyDescent="0.25">
      <c r="A16" s="18" t="s">
        <v>23</v>
      </c>
      <c r="B16" s="19" t="s">
        <v>20</v>
      </c>
      <c r="C16" s="19" t="s">
        <v>20</v>
      </c>
      <c r="D16" s="21" t="s">
        <v>6</v>
      </c>
    </row>
    <row r="17" spans="1:4" ht="15.75" thickBot="1" x14ac:dyDescent="0.3">
      <c r="A17" s="22" t="s">
        <v>24</v>
      </c>
      <c r="B17" s="23" t="s">
        <v>20</v>
      </c>
      <c r="C17" s="23" t="s">
        <v>20</v>
      </c>
      <c r="D17" s="24" t="s">
        <v>6</v>
      </c>
    </row>
    <row r="18" spans="1:4" x14ac:dyDescent="0.25">
      <c r="A18" s="2" t="s">
        <v>25</v>
      </c>
      <c r="B18" s="11" t="s">
        <v>26</v>
      </c>
      <c r="C18" s="3" t="s">
        <v>26</v>
      </c>
      <c r="D18" s="4" t="s">
        <v>6</v>
      </c>
    </row>
    <row r="19" spans="1:4" x14ac:dyDescent="0.25">
      <c r="A19" s="5" t="s">
        <v>27</v>
      </c>
      <c r="B19" s="1" t="s">
        <v>26</v>
      </c>
      <c r="C19" s="1" t="s">
        <v>26</v>
      </c>
      <c r="D19" s="6" t="s">
        <v>6</v>
      </c>
    </row>
    <row r="20" spans="1:4" x14ac:dyDescent="0.25">
      <c r="A20" s="5" t="s">
        <v>28</v>
      </c>
      <c r="B20" s="1" t="s">
        <v>26</v>
      </c>
      <c r="C20" s="1" t="s">
        <v>26</v>
      </c>
      <c r="D20" s="6" t="s">
        <v>6</v>
      </c>
    </row>
    <row r="21" spans="1:4" x14ac:dyDescent="0.25">
      <c r="A21" s="5" t="s">
        <v>29</v>
      </c>
      <c r="B21" s="1" t="s">
        <v>26</v>
      </c>
      <c r="C21" s="1" t="s">
        <v>26</v>
      </c>
      <c r="D21" s="6" t="s">
        <v>6</v>
      </c>
    </row>
    <row r="22" spans="1:4" ht="15.75" thickBot="1" x14ac:dyDescent="0.3">
      <c r="A22" s="7" t="s">
        <v>30</v>
      </c>
      <c r="B22" s="8" t="s">
        <v>26</v>
      </c>
      <c r="C22" s="8" t="s">
        <v>26</v>
      </c>
      <c r="D22" s="9" t="s">
        <v>6</v>
      </c>
    </row>
    <row r="23" spans="1:4" x14ac:dyDescent="0.25">
      <c r="A23" s="18" t="s">
        <v>31</v>
      </c>
      <c r="B23" s="19" t="s">
        <v>9</v>
      </c>
      <c r="C23" s="20" t="s">
        <v>9</v>
      </c>
      <c r="D23" s="21" t="s">
        <v>6</v>
      </c>
    </row>
    <row r="24" spans="1:4" x14ac:dyDescent="0.25">
      <c r="A24" s="18" t="s">
        <v>32</v>
      </c>
      <c r="B24" s="19" t="s">
        <v>9</v>
      </c>
      <c r="C24" s="19" t="s">
        <v>9</v>
      </c>
      <c r="D24" s="21" t="s">
        <v>6</v>
      </c>
    </row>
    <row r="25" spans="1:4" x14ac:dyDescent="0.25">
      <c r="A25" s="18" t="s">
        <v>33</v>
      </c>
      <c r="B25" s="19" t="s">
        <v>9</v>
      </c>
      <c r="C25" s="19" t="s">
        <v>9</v>
      </c>
      <c r="D25" s="21" t="s">
        <v>6</v>
      </c>
    </row>
    <row r="26" spans="1:4" x14ac:dyDescent="0.25">
      <c r="A26" s="18" t="s">
        <v>34</v>
      </c>
      <c r="B26" s="19" t="s">
        <v>9</v>
      </c>
      <c r="C26" s="19" t="s">
        <v>9</v>
      </c>
      <c r="D26" s="21" t="s">
        <v>6</v>
      </c>
    </row>
    <row r="27" spans="1:4" ht="15.75" thickBot="1" x14ac:dyDescent="0.3">
      <c r="A27" s="22" t="s">
        <v>35</v>
      </c>
      <c r="B27" s="23" t="s">
        <v>9</v>
      </c>
      <c r="C27" s="23" t="s">
        <v>9</v>
      </c>
      <c r="D27" s="24" t="s">
        <v>6</v>
      </c>
    </row>
    <row r="28" spans="1:4" x14ac:dyDescent="0.25">
      <c r="A28" s="2" t="s">
        <v>36</v>
      </c>
      <c r="B28" s="11" t="s">
        <v>37</v>
      </c>
      <c r="C28" s="3" t="s">
        <v>37</v>
      </c>
      <c r="D28" s="4" t="s">
        <v>6</v>
      </c>
    </row>
    <row r="29" spans="1:4" x14ac:dyDescent="0.25">
      <c r="A29" s="5" t="s">
        <v>38</v>
      </c>
      <c r="B29" s="1" t="s">
        <v>37</v>
      </c>
      <c r="C29" s="1" t="s">
        <v>37</v>
      </c>
      <c r="D29" s="6" t="s">
        <v>6</v>
      </c>
    </row>
    <row r="30" spans="1:4" x14ac:dyDescent="0.25">
      <c r="A30" s="5" t="s">
        <v>39</v>
      </c>
      <c r="B30" s="1" t="s">
        <v>37</v>
      </c>
      <c r="C30" s="1" t="s">
        <v>37</v>
      </c>
      <c r="D30" s="6" t="s">
        <v>6</v>
      </c>
    </row>
    <row r="31" spans="1:4" x14ac:dyDescent="0.25">
      <c r="A31" s="5" t="s">
        <v>40</v>
      </c>
      <c r="B31" s="1" t="s">
        <v>37</v>
      </c>
      <c r="C31" s="1" t="s">
        <v>37</v>
      </c>
      <c r="D31" s="6" t="s">
        <v>6</v>
      </c>
    </row>
    <row r="32" spans="1:4" ht="15.75" thickBot="1" x14ac:dyDescent="0.3">
      <c r="A32" s="7" t="s">
        <v>41</v>
      </c>
      <c r="B32" s="8" t="s">
        <v>37</v>
      </c>
      <c r="C32" s="8" t="s">
        <v>37</v>
      </c>
      <c r="D32" s="9" t="s">
        <v>6</v>
      </c>
    </row>
    <row r="33" spans="1:4" x14ac:dyDescent="0.25">
      <c r="A33" s="18" t="s">
        <v>42</v>
      </c>
      <c r="B33" s="19" t="s">
        <v>43</v>
      </c>
      <c r="C33" s="20" t="s">
        <v>43</v>
      </c>
      <c r="D33" s="21" t="s">
        <v>6</v>
      </c>
    </row>
    <row r="34" spans="1:4" x14ac:dyDescent="0.25">
      <c r="A34" s="18" t="s">
        <v>44</v>
      </c>
      <c r="B34" s="19" t="s">
        <v>43</v>
      </c>
      <c r="C34" s="19" t="s">
        <v>43</v>
      </c>
      <c r="D34" s="21" t="s">
        <v>6</v>
      </c>
    </row>
    <row r="35" spans="1:4" x14ac:dyDescent="0.25">
      <c r="A35" s="18" t="s">
        <v>45</v>
      </c>
      <c r="B35" s="19" t="s">
        <v>43</v>
      </c>
      <c r="C35" s="19" t="s">
        <v>43</v>
      </c>
      <c r="D35" s="21" t="s">
        <v>6</v>
      </c>
    </row>
    <row r="36" spans="1:4" x14ac:dyDescent="0.25">
      <c r="A36" s="18" t="s">
        <v>46</v>
      </c>
      <c r="B36" s="19" t="s">
        <v>43</v>
      </c>
      <c r="C36" s="19" t="s">
        <v>43</v>
      </c>
      <c r="D36" s="21" t="s">
        <v>6</v>
      </c>
    </row>
    <row r="37" spans="1:4" ht="15.75" thickBot="1" x14ac:dyDescent="0.3">
      <c r="A37" s="22" t="s">
        <v>47</v>
      </c>
      <c r="B37" s="23" t="s">
        <v>43</v>
      </c>
      <c r="C37" s="23" t="s">
        <v>43</v>
      </c>
      <c r="D37" s="24" t="s">
        <v>6</v>
      </c>
    </row>
    <row r="38" spans="1:4" x14ac:dyDescent="0.25">
      <c r="A38" s="2" t="s">
        <v>48</v>
      </c>
      <c r="B38" s="11" t="s">
        <v>49</v>
      </c>
      <c r="C38" s="3" t="s">
        <v>49</v>
      </c>
      <c r="D38" s="4" t="s">
        <v>6</v>
      </c>
    </row>
    <row r="39" spans="1:4" x14ac:dyDescent="0.25">
      <c r="A39" s="5" t="s">
        <v>50</v>
      </c>
      <c r="B39" s="1" t="s">
        <v>49</v>
      </c>
      <c r="C39" s="1" t="s">
        <v>49</v>
      </c>
      <c r="D39" s="6" t="s">
        <v>6</v>
      </c>
    </row>
    <row r="40" spans="1:4" x14ac:dyDescent="0.25">
      <c r="A40" s="5" t="s">
        <v>51</v>
      </c>
      <c r="B40" s="1" t="s">
        <v>49</v>
      </c>
      <c r="C40" s="1" t="s">
        <v>49</v>
      </c>
      <c r="D40" s="6" t="s">
        <v>6</v>
      </c>
    </row>
    <row r="41" spans="1:4" x14ac:dyDescent="0.25">
      <c r="A41" s="5" t="s">
        <v>52</v>
      </c>
      <c r="B41" s="1" t="s">
        <v>49</v>
      </c>
      <c r="C41" s="1" t="s">
        <v>49</v>
      </c>
      <c r="D41" s="6" t="s">
        <v>6</v>
      </c>
    </row>
    <row r="42" spans="1:4" ht="15.75" thickBot="1" x14ac:dyDescent="0.3">
      <c r="A42" s="7" t="s">
        <v>53</v>
      </c>
      <c r="B42" s="8" t="s">
        <v>49</v>
      </c>
      <c r="C42" s="8" t="s">
        <v>49</v>
      </c>
      <c r="D42" s="9" t="s">
        <v>6</v>
      </c>
    </row>
    <row r="43" spans="1:4" x14ac:dyDescent="0.25">
      <c r="A43" s="18" t="s">
        <v>54</v>
      </c>
      <c r="B43" s="19" t="s">
        <v>55</v>
      </c>
      <c r="C43" s="20" t="s">
        <v>55</v>
      </c>
      <c r="D43" s="21" t="s">
        <v>6</v>
      </c>
    </row>
    <row r="44" spans="1:4" x14ac:dyDescent="0.25">
      <c r="A44" s="18" t="s">
        <v>56</v>
      </c>
      <c r="B44" s="19" t="s">
        <v>55</v>
      </c>
      <c r="C44" s="19" t="s">
        <v>55</v>
      </c>
      <c r="D44" s="21" t="s">
        <v>6</v>
      </c>
    </row>
    <row r="45" spans="1:4" x14ac:dyDescent="0.25">
      <c r="A45" s="18" t="s">
        <v>57</v>
      </c>
      <c r="B45" s="19" t="s">
        <v>55</v>
      </c>
      <c r="C45" s="19" t="s">
        <v>55</v>
      </c>
      <c r="D45" s="21" t="s">
        <v>6</v>
      </c>
    </row>
    <row r="46" spans="1:4" x14ac:dyDescent="0.25">
      <c r="A46" s="18" t="s">
        <v>58</v>
      </c>
      <c r="B46" s="19" t="s">
        <v>55</v>
      </c>
      <c r="C46" s="19" t="s">
        <v>55</v>
      </c>
      <c r="D46" s="21" t="s">
        <v>6</v>
      </c>
    </row>
    <row r="47" spans="1:4" ht="15.75" thickBot="1" x14ac:dyDescent="0.3">
      <c r="A47" s="22" t="s">
        <v>59</v>
      </c>
      <c r="B47" s="23" t="s">
        <v>55</v>
      </c>
      <c r="C47" s="23" t="s">
        <v>55</v>
      </c>
      <c r="D47" s="24" t="s">
        <v>6</v>
      </c>
    </row>
    <row r="48" spans="1:4" x14ac:dyDescent="0.25">
      <c r="A48" s="2" t="s">
        <v>60</v>
      </c>
      <c r="B48" s="11" t="s">
        <v>61</v>
      </c>
      <c r="C48" s="3" t="s">
        <v>61</v>
      </c>
      <c r="D48" s="4" t="s">
        <v>6</v>
      </c>
    </row>
    <row r="49" spans="1:4" x14ac:dyDescent="0.25">
      <c r="A49" s="5" t="s">
        <v>62</v>
      </c>
      <c r="B49" s="1" t="s">
        <v>61</v>
      </c>
      <c r="C49" s="1" t="s">
        <v>61</v>
      </c>
      <c r="D49" s="6" t="s">
        <v>6</v>
      </c>
    </row>
    <row r="50" spans="1:4" x14ac:dyDescent="0.25">
      <c r="A50" s="5" t="s">
        <v>63</v>
      </c>
      <c r="B50" s="1" t="s">
        <v>61</v>
      </c>
      <c r="C50" s="1" t="s">
        <v>61</v>
      </c>
      <c r="D50" s="6" t="s">
        <v>6</v>
      </c>
    </row>
    <row r="51" spans="1:4" x14ac:dyDescent="0.25">
      <c r="A51" s="5" t="s">
        <v>64</v>
      </c>
      <c r="B51" s="1" t="s">
        <v>61</v>
      </c>
      <c r="C51" s="1" t="s">
        <v>61</v>
      </c>
      <c r="D51" s="6" t="s">
        <v>6</v>
      </c>
    </row>
    <row r="52" spans="1:4" ht="15.75" thickBot="1" x14ac:dyDescent="0.3">
      <c r="A52" s="7" t="s">
        <v>65</v>
      </c>
      <c r="B52" s="8" t="s">
        <v>61</v>
      </c>
      <c r="C52" s="8" t="s">
        <v>61</v>
      </c>
      <c r="D52" s="9" t="s">
        <v>6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D1"/>
    <mergeCell ref="G1:J1"/>
    <mergeCell ref="N3:N1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88F12-D0E3-4E89-B17B-BBD14F49F10A}">
  <dimension ref="A1:M1001"/>
  <sheetViews>
    <sheetView zoomScale="83" workbookViewId="0">
      <selection activeCell="E20" sqref="E20"/>
    </sheetView>
  </sheetViews>
  <sheetFormatPr defaultColWidth="14.42578125" defaultRowHeight="15" customHeight="1" x14ac:dyDescent="0.25"/>
  <cols>
    <col min="1" max="1" width="27.28515625" style="64" bestFit="1" customWidth="1"/>
    <col min="2" max="2" width="19.42578125" style="43" bestFit="1" customWidth="1"/>
    <col min="3" max="3" width="9.42578125" style="43" bestFit="1" customWidth="1"/>
    <col min="4" max="4" width="19.42578125" style="43" bestFit="1" customWidth="1"/>
    <col min="5" max="5" width="10.42578125" style="43" bestFit="1" customWidth="1"/>
    <col min="6" max="6" width="19.42578125" style="43" bestFit="1" customWidth="1"/>
    <col min="7" max="7" width="10.42578125" style="43" bestFit="1" customWidth="1"/>
    <col min="8" max="8" width="3.5703125" customWidth="1"/>
    <col min="9" max="10" width="6.85546875" style="43" bestFit="1" customWidth="1"/>
    <col min="11" max="25" width="8.7109375" style="43" customWidth="1"/>
    <col min="26" max="16384" width="14.42578125" style="43"/>
  </cols>
  <sheetData>
    <row r="1" spans="1:13" ht="19.5" thickBot="1" x14ac:dyDescent="0.3">
      <c r="A1" s="79" t="s">
        <v>74</v>
      </c>
      <c r="B1" s="80"/>
      <c r="C1" s="80"/>
      <c r="D1" s="80"/>
      <c r="E1" s="80"/>
      <c r="F1" s="80"/>
      <c r="G1" s="81"/>
    </row>
    <row r="2" spans="1:13" ht="14.25" customHeight="1" x14ac:dyDescent="0.25">
      <c r="A2" s="56" t="s">
        <v>0</v>
      </c>
      <c r="B2" s="48" t="s">
        <v>87</v>
      </c>
      <c r="C2" s="49" t="s">
        <v>99</v>
      </c>
      <c r="D2" s="57" t="s">
        <v>86</v>
      </c>
      <c r="E2" s="58" t="s">
        <v>100</v>
      </c>
      <c r="F2" s="48" t="s">
        <v>85</v>
      </c>
      <c r="G2" s="49" t="s">
        <v>101</v>
      </c>
      <c r="I2" s="65" t="s">
        <v>88</v>
      </c>
      <c r="J2" s="49" t="s">
        <v>89</v>
      </c>
    </row>
    <row r="3" spans="1:13" ht="14.25" customHeight="1" thickBot="1" x14ac:dyDescent="0.3">
      <c r="A3" s="61" t="s">
        <v>4</v>
      </c>
      <c r="B3" s="50" t="s">
        <v>5</v>
      </c>
      <c r="C3" s="51">
        <v>0.34779402151119998</v>
      </c>
      <c r="D3" s="46" t="s">
        <v>26</v>
      </c>
      <c r="E3" s="44">
        <v>1.2088405541738E-2</v>
      </c>
      <c r="F3" s="50" t="s">
        <v>20</v>
      </c>
      <c r="G3" s="51">
        <v>4.4774146091775E-3</v>
      </c>
      <c r="I3" s="66">
        <f t="shared" ref="I3:I34" si="0">C3-E3</f>
        <v>0.33570561596946197</v>
      </c>
      <c r="J3" s="51">
        <f t="shared" ref="J3:J34" si="1">E3-G3</f>
        <v>7.6109909325604999E-3</v>
      </c>
    </row>
    <row r="4" spans="1:13" ht="14.25" customHeight="1" x14ac:dyDescent="0.25">
      <c r="A4" s="62" t="s">
        <v>7</v>
      </c>
      <c r="B4" s="52" t="s">
        <v>5</v>
      </c>
      <c r="C4" s="53">
        <v>0.22820229730100999</v>
      </c>
      <c r="D4" s="47" t="s">
        <v>26</v>
      </c>
      <c r="E4" s="45">
        <v>1.25766313082E-2</v>
      </c>
      <c r="F4" s="52" t="s">
        <v>20</v>
      </c>
      <c r="G4" s="53">
        <v>4.4774146091775E-3</v>
      </c>
      <c r="I4" s="67">
        <f t="shared" si="0"/>
        <v>0.21562566599281</v>
      </c>
      <c r="J4" s="53">
        <f t="shared" si="1"/>
        <v>8.099216699022499E-3</v>
      </c>
      <c r="L4" s="48" t="s">
        <v>90</v>
      </c>
      <c r="M4" s="49" t="s">
        <v>91</v>
      </c>
    </row>
    <row r="5" spans="1:13" ht="14.25" customHeight="1" x14ac:dyDescent="0.25">
      <c r="A5" s="61" t="s">
        <v>8</v>
      </c>
      <c r="B5" s="50" t="s">
        <v>9</v>
      </c>
      <c r="C5" s="51">
        <v>0</v>
      </c>
      <c r="D5" s="46" t="s">
        <v>26</v>
      </c>
      <c r="E5" s="44">
        <v>0</v>
      </c>
      <c r="F5" s="50" t="s">
        <v>55</v>
      </c>
      <c r="G5" s="51">
        <v>0</v>
      </c>
      <c r="I5" s="66">
        <f t="shared" si="0"/>
        <v>0</v>
      </c>
      <c r="J5" s="51">
        <f t="shared" si="1"/>
        <v>0</v>
      </c>
      <c r="L5" s="50">
        <f>AVERAGE(I3:I52)</f>
        <v>0.21657836587506094</v>
      </c>
      <c r="M5" s="51">
        <f>STDEV(I3:I52)</f>
        <v>0.11068509197646048</v>
      </c>
    </row>
    <row r="6" spans="1:13" ht="14.25" customHeight="1" thickBot="1" x14ac:dyDescent="0.3">
      <c r="A6" s="62" t="s">
        <v>11</v>
      </c>
      <c r="B6" s="52" t="s">
        <v>5</v>
      </c>
      <c r="C6" s="53">
        <v>0.36220472181100999</v>
      </c>
      <c r="D6" s="47" t="s">
        <v>20</v>
      </c>
      <c r="E6" s="45">
        <v>4.3382768071424001E-3</v>
      </c>
      <c r="F6" s="52" t="s">
        <v>37</v>
      </c>
      <c r="G6" s="53">
        <v>2.6652681100163E-3</v>
      </c>
      <c r="I6" s="67">
        <f t="shared" si="0"/>
        <v>0.35786644500386761</v>
      </c>
      <c r="J6" s="53">
        <f t="shared" si="1"/>
        <v>1.6730086971261E-3</v>
      </c>
    </row>
    <row r="7" spans="1:13" ht="14.25" customHeight="1" x14ac:dyDescent="0.25">
      <c r="A7" s="61" t="s">
        <v>12</v>
      </c>
      <c r="B7" s="50" t="s">
        <v>5</v>
      </c>
      <c r="C7" s="51">
        <v>0.36220472181100999</v>
      </c>
      <c r="D7" s="46" t="s">
        <v>20</v>
      </c>
      <c r="E7" s="44">
        <v>4.3382768071424001E-3</v>
      </c>
      <c r="F7" s="50" t="s">
        <v>37</v>
      </c>
      <c r="G7" s="51">
        <v>2.6652681100163E-3</v>
      </c>
      <c r="I7" s="66">
        <f t="shared" si="0"/>
        <v>0.35786644500386761</v>
      </c>
      <c r="J7" s="51">
        <f t="shared" si="1"/>
        <v>1.6730086971261E-3</v>
      </c>
      <c r="L7" s="48" t="s">
        <v>92</v>
      </c>
      <c r="M7" s="49" t="s">
        <v>91</v>
      </c>
    </row>
    <row r="8" spans="1:13" ht="14.25" customHeight="1" x14ac:dyDescent="0.25">
      <c r="A8" s="62" t="s">
        <v>13</v>
      </c>
      <c r="B8" s="52" t="s">
        <v>14</v>
      </c>
      <c r="C8" s="53">
        <v>0.32397885526919001</v>
      </c>
      <c r="D8" s="47" t="s">
        <v>26</v>
      </c>
      <c r="E8" s="45">
        <v>6.4143207915758997E-3</v>
      </c>
      <c r="F8" s="52" t="s">
        <v>43</v>
      </c>
      <c r="G8" s="53">
        <v>2.7565291608115002E-3</v>
      </c>
      <c r="I8" s="67">
        <f t="shared" si="0"/>
        <v>0.31756453447761412</v>
      </c>
      <c r="J8" s="53">
        <f t="shared" si="1"/>
        <v>3.6577916307643996E-3</v>
      </c>
      <c r="L8" s="50">
        <f>AVERAGE(J3:J52)</f>
        <v>5.5394816112289226E-2</v>
      </c>
      <c r="M8" s="51">
        <f>STDEV(J3:J52)</f>
        <v>0.10048185092591658</v>
      </c>
    </row>
    <row r="9" spans="1:13" ht="14.25" customHeight="1" x14ac:dyDescent="0.25">
      <c r="A9" s="61" t="s">
        <v>15</v>
      </c>
      <c r="B9" s="50" t="s">
        <v>14</v>
      </c>
      <c r="C9" s="51">
        <v>0.32397885526919001</v>
      </c>
      <c r="D9" s="46" t="s">
        <v>26</v>
      </c>
      <c r="E9" s="44">
        <v>6.4143207915758997E-3</v>
      </c>
      <c r="F9" s="50" t="s">
        <v>43</v>
      </c>
      <c r="G9" s="51">
        <v>2.7565291608115002E-3</v>
      </c>
      <c r="I9" s="66">
        <f t="shared" si="0"/>
        <v>0.31756453447761412</v>
      </c>
      <c r="J9" s="51">
        <f t="shared" si="1"/>
        <v>3.6577916307643996E-3</v>
      </c>
    </row>
    <row r="10" spans="1:13" ht="14.25" customHeight="1" x14ac:dyDescent="0.25">
      <c r="A10" s="62" t="s">
        <v>16</v>
      </c>
      <c r="B10" s="52" t="s">
        <v>14</v>
      </c>
      <c r="C10" s="53">
        <v>0.32397885526919001</v>
      </c>
      <c r="D10" s="47" t="s">
        <v>26</v>
      </c>
      <c r="E10" s="45">
        <v>6.4143207915758997E-3</v>
      </c>
      <c r="F10" s="52" t="s">
        <v>43</v>
      </c>
      <c r="G10" s="53">
        <v>2.7565291608115002E-3</v>
      </c>
      <c r="I10" s="67">
        <f t="shared" si="0"/>
        <v>0.31756453447761412</v>
      </c>
      <c r="J10" s="53">
        <f t="shared" si="1"/>
        <v>3.6577916307643996E-3</v>
      </c>
    </row>
    <row r="11" spans="1:13" ht="14.25" customHeight="1" x14ac:dyDescent="0.25">
      <c r="A11" s="61" t="s">
        <v>17</v>
      </c>
      <c r="B11" s="50" t="s">
        <v>14</v>
      </c>
      <c r="C11" s="51">
        <v>0.33326822399476003</v>
      </c>
      <c r="D11" s="46" t="s">
        <v>26</v>
      </c>
      <c r="E11" s="44">
        <v>1.9854074839947999E-2</v>
      </c>
      <c r="F11" s="50" t="s">
        <v>5</v>
      </c>
      <c r="G11" s="51">
        <v>3.8607021254388001E-3</v>
      </c>
      <c r="I11" s="66">
        <f t="shared" si="0"/>
        <v>0.31341414915481203</v>
      </c>
      <c r="J11" s="51">
        <f t="shared" si="1"/>
        <v>1.5993372714509201E-2</v>
      </c>
    </row>
    <row r="12" spans="1:13" ht="14.25" customHeight="1" x14ac:dyDescent="0.25">
      <c r="A12" s="62" t="s">
        <v>18</v>
      </c>
      <c r="B12" s="52" t="s">
        <v>14</v>
      </c>
      <c r="C12" s="53">
        <v>0.32397885526919001</v>
      </c>
      <c r="D12" s="47" t="s">
        <v>26</v>
      </c>
      <c r="E12" s="45">
        <v>6.4143207915758997E-3</v>
      </c>
      <c r="F12" s="52" t="s">
        <v>43</v>
      </c>
      <c r="G12" s="53">
        <v>2.7565291608115002E-3</v>
      </c>
      <c r="I12" s="67">
        <f t="shared" si="0"/>
        <v>0.31756453447761412</v>
      </c>
      <c r="J12" s="53">
        <f t="shared" si="1"/>
        <v>3.6577916307643996E-3</v>
      </c>
    </row>
    <row r="13" spans="1:13" ht="14.25" customHeight="1" x14ac:dyDescent="0.25">
      <c r="A13" s="61" t="s">
        <v>19</v>
      </c>
      <c r="B13" s="50" t="s">
        <v>20</v>
      </c>
      <c r="C13" s="51">
        <v>0.43727130479951998</v>
      </c>
      <c r="D13" s="46" t="s">
        <v>9</v>
      </c>
      <c r="E13" s="44">
        <v>0.26730381840077999</v>
      </c>
      <c r="F13" s="50" t="s">
        <v>26</v>
      </c>
      <c r="G13" s="51">
        <v>1.4244769256645E-3</v>
      </c>
      <c r="I13" s="66">
        <f t="shared" si="0"/>
        <v>0.16996748639873999</v>
      </c>
      <c r="J13" s="51">
        <f t="shared" si="1"/>
        <v>0.26587934147511549</v>
      </c>
    </row>
    <row r="14" spans="1:13" ht="14.25" customHeight="1" x14ac:dyDescent="0.25">
      <c r="A14" s="62" t="s">
        <v>21</v>
      </c>
      <c r="B14" s="52" t="s">
        <v>20</v>
      </c>
      <c r="C14" s="53">
        <v>0.46951630268953998</v>
      </c>
      <c r="D14" s="47" t="s">
        <v>9</v>
      </c>
      <c r="E14" s="45">
        <v>0.40389918379555001</v>
      </c>
      <c r="F14" s="52" t="s">
        <v>61</v>
      </c>
      <c r="G14" s="53">
        <v>2.1172461502038998E-3</v>
      </c>
      <c r="I14" s="67">
        <f t="shared" si="0"/>
        <v>6.5617118893989967E-2</v>
      </c>
      <c r="J14" s="53">
        <f t="shared" si="1"/>
        <v>0.40178193764534609</v>
      </c>
    </row>
    <row r="15" spans="1:13" ht="14.25" customHeight="1" x14ac:dyDescent="0.25">
      <c r="A15" s="61" t="s">
        <v>22</v>
      </c>
      <c r="B15" s="50" t="s">
        <v>20</v>
      </c>
      <c r="C15" s="51">
        <v>0.37081530862192003</v>
      </c>
      <c r="D15" s="46" t="s">
        <v>9</v>
      </c>
      <c r="E15" s="44">
        <v>0.23826193570404</v>
      </c>
      <c r="F15" s="50" t="s">
        <v>26</v>
      </c>
      <c r="G15" s="51">
        <v>3.7806126905673E-3</v>
      </c>
      <c r="I15" s="66">
        <f t="shared" si="0"/>
        <v>0.13255337291788002</v>
      </c>
      <c r="J15" s="51">
        <f t="shared" si="1"/>
        <v>0.23448132301347271</v>
      </c>
    </row>
    <row r="16" spans="1:13" ht="14.25" customHeight="1" x14ac:dyDescent="0.25">
      <c r="A16" s="62" t="s">
        <v>23</v>
      </c>
      <c r="B16" s="52" t="s">
        <v>20</v>
      </c>
      <c r="C16" s="53">
        <v>0.37129076098704999</v>
      </c>
      <c r="D16" s="47" t="s">
        <v>9</v>
      </c>
      <c r="E16" s="45">
        <v>0.26984378944771997</v>
      </c>
      <c r="F16" s="52" t="s">
        <v>26</v>
      </c>
      <c r="G16" s="53">
        <v>1.5386109310161001E-3</v>
      </c>
      <c r="I16" s="67">
        <f t="shared" si="0"/>
        <v>0.10144697153933002</v>
      </c>
      <c r="J16" s="53">
        <f t="shared" si="1"/>
        <v>0.26830517851670388</v>
      </c>
    </row>
    <row r="17" spans="1:10" ht="14.25" customHeight="1" x14ac:dyDescent="0.25">
      <c r="A17" s="61" t="s">
        <v>24</v>
      </c>
      <c r="B17" s="50" t="s">
        <v>20</v>
      </c>
      <c r="C17" s="51">
        <v>0.37129076098704999</v>
      </c>
      <c r="D17" s="46" t="s">
        <v>9</v>
      </c>
      <c r="E17" s="44">
        <v>0.26984378944771997</v>
      </c>
      <c r="F17" s="50" t="s">
        <v>26</v>
      </c>
      <c r="G17" s="51">
        <v>1.5386109310161001E-3</v>
      </c>
      <c r="I17" s="66">
        <f t="shared" si="0"/>
        <v>0.10144697153933002</v>
      </c>
      <c r="J17" s="51">
        <f t="shared" si="1"/>
        <v>0.26830517851670388</v>
      </c>
    </row>
    <row r="18" spans="1:10" ht="14.25" customHeight="1" x14ac:dyDescent="0.25">
      <c r="A18" s="62" t="s">
        <v>25</v>
      </c>
      <c r="B18" s="52" t="s">
        <v>26</v>
      </c>
      <c r="C18" s="53">
        <v>0.18293227468473999</v>
      </c>
      <c r="D18" s="47" t="s">
        <v>49</v>
      </c>
      <c r="E18" s="45">
        <v>2.7020323799569999E-2</v>
      </c>
      <c r="F18" s="52" t="s">
        <v>55</v>
      </c>
      <c r="G18" s="53">
        <v>1.6232805245481E-2</v>
      </c>
      <c r="I18" s="67">
        <f t="shared" si="0"/>
        <v>0.15591195088516999</v>
      </c>
      <c r="J18" s="53">
        <f t="shared" si="1"/>
        <v>1.0787518554089E-2</v>
      </c>
    </row>
    <row r="19" spans="1:10" ht="14.25" customHeight="1" x14ac:dyDescent="0.25">
      <c r="A19" s="61" t="s">
        <v>27</v>
      </c>
      <c r="B19" s="50" t="s">
        <v>26</v>
      </c>
      <c r="C19" s="51">
        <v>0.19375012695675001</v>
      </c>
      <c r="D19" s="46" t="s">
        <v>55</v>
      </c>
      <c r="E19" s="44">
        <v>1.7353598758518999E-2</v>
      </c>
      <c r="F19" s="50" t="s">
        <v>5</v>
      </c>
      <c r="G19" s="51">
        <v>1.6080997444781999E-2</v>
      </c>
      <c r="I19" s="66">
        <f t="shared" si="0"/>
        <v>0.17639652819823101</v>
      </c>
      <c r="J19" s="51">
        <f t="shared" si="1"/>
        <v>1.2726013137369999E-3</v>
      </c>
    </row>
    <row r="20" spans="1:10" ht="14.25" customHeight="1" x14ac:dyDescent="0.25">
      <c r="A20" s="62" t="s">
        <v>28</v>
      </c>
      <c r="B20" s="52" t="s">
        <v>26</v>
      </c>
      <c r="C20" s="53">
        <v>0.19746672967236001</v>
      </c>
      <c r="D20" s="47" t="s">
        <v>55</v>
      </c>
      <c r="E20" s="45">
        <v>1.8491788305654001E-2</v>
      </c>
      <c r="F20" s="52" t="s">
        <v>49</v>
      </c>
      <c r="G20" s="53">
        <v>3.1839233295262999E-3</v>
      </c>
      <c r="I20" s="67">
        <f t="shared" si="0"/>
        <v>0.178974941366706</v>
      </c>
      <c r="J20" s="53">
        <f t="shared" si="1"/>
        <v>1.53078649761277E-2</v>
      </c>
    </row>
    <row r="21" spans="1:10" ht="14.25" customHeight="1" x14ac:dyDescent="0.25">
      <c r="A21" s="61" t="s">
        <v>29</v>
      </c>
      <c r="B21" s="50" t="s">
        <v>26</v>
      </c>
      <c r="C21" s="51">
        <v>0.19375012695675001</v>
      </c>
      <c r="D21" s="46" t="s">
        <v>55</v>
      </c>
      <c r="E21" s="44">
        <v>1.7353598758518999E-2</v>
      </c>
      <c r="F21" s="50" t="s">
        <v>5</v>
      </c>
      <c r="G21" s="51">
        <v>1.6080997444781999E-2</v>
      </c>
      <c r="I21" s="66">
        <f t="shared" si="0"/>
        <v>0.17639652819823101</v>
      </c>
      <c r="J21" s="51">
        <f t="shared" si="1"/>
        <v>1.2726013137369999E-3</v>
      </c>
    </row>
    <row r="22" spans="1:10" ht="14.25" customHeight="1" x14ac:dyDescent="0.25">
      <c r="A22" s="62" t="s">
        <v>30</v>
      </c>
      <c r="B22" s="52" t="s">
        <v>26</v>
      </c>
      <c r="C22" s="53">
        <v>0.19375012695675001</v>
      </c>
      <c r="D22" s="47" t="s">
        <v>55</v>
      </c>
      <c r="E22" s="45">
        <v>1.7353598758518999E-2</v>
      </c>
      <c r="F22" s="52" t="s">
        <v>5</v>
      </c>
      <c r="G22" s="53">
        <v>1.6080997444781999E-2</v>
      </c>
      <c r="I22" s="67">
        <f t="shared" si="0"/>
        <v>0.17639652819823101</v>
      </c>
      <c r="J22" s="53">
        <f t="shared" si="1"/>
        <v>1.2726013137369999E-3</v>
      </c>
    </row>
    <row r="23" spans="1:10" ht="14.25" customHeight="1" x14ac:dyDescent="0.25">
      <c r="A23" s="61" t="s">
        <v>31</v>
      </c>
      <c r="B23" s="50" t="s">
        <v>9</v>
      </c>
      <c r="C23" s="51">
        <v>0.37621918280986999</v>
      </c>
      <c r="D23" s="46" t="s">
        <v>20</v>
      </c>
      <c r="E23" s="44">
        <v>0.21506912707979001</v>
      </c>
      <c r="F23" s="50" t="s">
        <v>37</v>
      </c>
      <c r="G23" s="51">
        <v>9.9670672526990002E-3</v>
      </c>
      <c r="I23" s="66">
        <f t="shared" si="0"/>
        <v>0.16115005573007998</v>
      </c>
      <c r="J23" s="51">
        <f t="shared" si="1"/>
        <v>0.20510205982709101</v>
      </c>
    </row>
    <row r="24" spans="1:10" ht="14.25" customHeight="1" x14ac:dyDescent="0.25">
      <c r="A24" s="62" t="s">
        <v>32</v>
      </c>
      <c r="B24" s="52" t="s">
        <v>9</v>
      </c>
      <c r="C24" s="53">
        <v>0.37621918280986999</v>
      </c>
      <c r="D24" s="47" t="s">
        <v>20</v>
      </c>
      <c r="E24" s="45">
        <v>0.21506912707979001</v>
      </c>
      <c r="F24" s="52" t="s">
        <v>37</v>
      </c>
      <c r="G24" s="53">
        <v>9.9670672526990002E-3</v>
      </c>
      <c r="I24" s="67">
        <f t="shared" si="0"/>
        <v>0.16115005573007998</v>
      </c>
      <c r="J24" s="53">
        <f t="shared" si="1"/>
        <v>0.20510205982709101</v>
      </c>
    </row>
    <row r="25" spans="1:10" ht="14.25" customHeight="1" x14ac:dyDescent="0.25">
      <c r="A25" s="61" t="s">
        <v>33</v>
      </c>
      <c r="B25" s="50" t="s">
        <v>9</v>
      </c>
      <c r="C25" s="51">
        <v>0.37621918280986999</v>
      </c>
      <c r="D25" s="46" t="s">
        <v>20</v>
      </c>
      <c r="E25" s="44">
        <v>0.21506912707979001</v>
      </c>
      <c r="F25" s="50" t="s">
        <v>37</v>
      </c>
      <c r="G25" s="51">
        <v>9.9670672526990002E-3</v>
      </c>
      <c r="I25" s="66">
        <f t="shared" si="0"/>
        <v>0.16115005573007998</v>
      </c>
      <c r="J25" s="51">
        <f t="shared" si="1"/>
        <v>0.20510205982709101</v>
      </c>
    </row>
    <row r="26" spans="1:10" ht="14.25" customHeight="1" x14ac:dyDescent="0.25">
      <c r="A26" s="62" t="s">
        <v>34</v>
      </c>
      <c r="B26" s="52" t="s">
        <v>9</v>
      </c>
      <c r="C26" s="53">
        <v>0.37621918280986999</v>
      </c>
      <c r="D26" s="47" t="s">
        <v>20</v>
      </c>
      <c r="E26" s="45">
        <v>0.21506912707979001</v>
      </c>
      <c r="F26" s="52" t="s">
        <v>37</v>
      </c>
      <c r="G26" s="53">
        <v>9.9670672526990002E-3</v>
      </c>
      <c r="I26" s="67">
        <f t="shared" si="0"/>
        <v>0.16115005573007998</v>
      </c>
      <c r="J26" s="53">
        <f t="shared" si="1"/>
        <v>0.20510205982709101</v>
      </c>
    </row>
    <row r="27" spans="1:10" ht="14.25" customHeight="1" x14ac:dyDescent="0.25">
      <c r="A27" s="61" t="s">
        <v>35</v>
      </c>
      <c r="B27" s="50" t="s">
        <v>9</v>
      </c>
      <c r="C27" s="51">
        <v>0.37621918280986999</v>
      </c>
      <c r="D27" s="46" t="s">
        <v>20</v>
      </c>
      <c r="E27" s="44">
        <v>0.21506912707979001</v>
      </c>
      <c r="F27" s="50" t="s">
        <v>37</v>
      </c>
      <c r="G27" s="51">
        <v>9.9670672526990002E-3</v>
      </c>
      <c r="I27" s="66">
        <f t="shared" si="0"/>
        <v>0.16115005573007998</v>
      </c>
      <c r="J27" s="51">
        <f t="shared" si="1"/>
        <v>0.20510205982709101</v>
      </c>
    </row>
    <row r="28" spans="1:10" ht="14.25" customHeight="1" x14ac:dyDescent="0.25">
      <c r="A28" s="62" t="s">
        <v>36</v>
      </c>
      <c r="B28" s="52" t="s">
        <v>37</v>
      </c>
      <c r="C28" s="53">
        <v>0.40074592659511998</v>
      </c>
      <c r="D28" s="47" t="s">
        <v>49</v>
      </c>
      <c r="E28" s="45">
        <v>6.1810151357995996E-3</v>
      </c>
      <c r="F28" s="52" t="s">
        <v>9</v>
      </c>
      <c r="G28" s="53">
        <v>6.1459994723470999E-3</v>
      </c>
      <c r="I28" s="67">
        <f t="shared" si="0"/>
        <v>0.39456491145932038</v>
      </c>
      <c r="J28" s="53">
        <f t="shared" si="1"/>
        <v>3.5015663452499755E-5</v>
      </c>
    </row>
    <row r="29" spans="1:10" ht="14.25" customHeight="1" x14ac:dyDescent="0.25">
      <c r="A29" s="61" t="s">
        <v>38</v>
      </c>
      <c r="B29" s="50" t="s">
        <v>37</v>
      </c>
      <c r="C29" s="51">
        <v>0.40074592659511998</v>
      </c>
      <c r="D29" s="46" t="s">
        <v>49</v>
      </c>
      <c r="E29" s="44">
        <v>6.1810151357995996E-3</v>
      </c>
      <c r="F29" s="50" t="s">
        <v>9</v>
      </c>
      <c r="G29" s="51">
        <v>6.1459994723470999E-3</v>
      </c>
      <c r="I29" s="66">
        <f t="shared" si="0"/>
        <v>0.39456491145932038</v>
      </c>
      <c r="J29" s="51">
        <f t="shared" si="1"/>
        <v>3.5015663452499755E-5</v>
      </c>
    </row>
    <row r="30" spans="1:10" ht="14.25" customHeight="1" x14ac:dyDescent="0.25">
      <c r="A30" s="62" t="s">
        <v>39</v>
      </c>
      <c r="B30" s="52" t="s">
        <v>9</v>
      </c>
      <c r="C30" s="53">
        <v>0</v>
      </c>
      <c r="D30" s="47" t="s">
        <v>26</v>
      </c>
      <c r="E30" s="45">
        <v>0</v>
      </c>
      <c r="F30" s="52" t="s">
        <v>55</v>
      </c>
      <c r="G30" s="53">
        <v>0</v>
      </c>
      <c r="I30" s="67">
        <f t="shared" si="0"/>
        <v>0</v>
      </c>
      <c r="J30" s="53">
        <f t="shared" si="1"/>
        <v>0</v>
      </c>
    </row>
    <row r="31" spans="1:10" ht="14.25" customHeight="1" x14ac:dyDescent="0.25">
      <c r="A31" s="61" t="s">
        <v>40</v>
      </c>
      <c r="B31" s="50" t="s">
        <v>37</v>
      </c>
      <c r="C31" s="51">
        <v>0.36892642905539003</v>
      </c>
      <c r="D31" s="46" t="s">
        <v>61</v>
      </c>
      <c r="E31" s="44">
        <v>2.4873847603418001E-2</v>
      </c>
      <c r="F31" s="50" t="s">
        <v>49</v>
      </c>
      <c r="G31" s="51">
        <v>9.4554371962903005E-3</v>
      </c>
      <c r="I31" s="66">
        <f t="shared" si="0"/>
        <v>0.34405258145197204</v>
      </c>
      <c r="J31" s="51">
        <f t="shared" si="1"/>
        <v>1.54184104071277E-2</v>
      </c>
    </row>
    <row r="32" spans="1:10" ht="14.25" customHeight="1" x14ac:dyDescent="0.25">
      <c r="A32" s="62" t="s">
        <v>41</v>
      </c>
      <c r="B32" s="52" t="s">
        <v>9</v>
      </c>
      <c r="C32" s="53">
        <v>0</v>
      </c>
      <c r="D32" s="47" t="s">
        <v>26</v>
      </c>
      <c r="E32" s="45">
        <v>0</v>
      </c>
      <c r="F32" s="52" t="s">
        <v>55</v>
      </c>
      <c r="G32" s="53">
        <v>0</v>
      </c>
      <c r="I32" s="67">
        <f t="shared" si="0"/>
        <v>0</v>
      </c>
      <c r="J32" s="53">
        <f t="shared" si="1"/>
        <v>0</v>
      </c>
    </row>
    <row r="33" spans="1:10" ht="14.25" customHeight="1" x14ac:dyDescent="0.25">
      <c r="A33" s="61" t="s">
        <v>42</v>
      </c>
      <c r="B33" s="50" t="s">
        <v>43</v>
      </c>
      <c r="C33" s="51">
        <v>0.16358185125715</v>
      </c>
      <c r="D33" s="46" t="s">
        <v>37</v>
      </c>
      <c r="E33" s="44">
        <v>2.0219875191541999E-2</v>
      </c>
      <c r="F33" s="50" t="s">
        <v>26</v>
      </c>
      <c r="G33" s="51">
        <v>1.8467371756636999E-2</v>
      </c>
      <c r="I33" s="66">
        <f t="shared" si="0"/>
        <v>0.14336197606560799</v>
      </c>
      <c r="J33" s="51">
        <f t="shared" si="1"/>
        <v>1.7525034349049999E-3</v>
      </c>
    </row>
    <row r="34" spans="1:10" ht="14.25" customHeight="1" x14ac:dyDescent="0.25">
      <c r="A34" s="62" t="s">
        <v>44</v>
      </c>
      <c r="B34" s="52" t="s">
        <v>43</v>
      </c>
      <c r="C34" s="53">
        <v>0.15946306173745001</v>
      </c>
      <c r="D34" s="47" t="s">
        <v>37</v>
      </c>
      <c r="E34" s="45">
        <v>2.2470696362032999E-2</v>
      </c>
      <c r="F34" s="52" t="s">
        <v>9</v>
      </c>
      <c r="G34" s="53">
        <v>2.6014855749391E-3</v>
      </c>
      <c r="I34" s="67">
        <f t="shared" si="0"/>
        <v>0.13699236537541701</v>
      </c>
      <c r="J34" s="53">
        <f t="shared" si="1"/>
        <v>1.9869210787093899E-2</v>
      </c>
    </row>
    <row r="35" spans="1:10" ht="14.25" customHeight="1" x14ac:dyDescent="0.25">
      <c r="A35" s="61" t="s">
        <v>45</v>
      </c>
      <c r="B35" s="50" t="s">
        <v>43</v>
      </c>
      <c r="C35" s="51">
        <v>0.15946306173745001</v>
      </c>
      <c r="D35" s="46" t="s">
        <v>37</v>
      </c>
      <c r="E35" s="44">
        <v>2.2470696362032999E-2</v>
      </c>
      <c r="F35" s="50" t="s">
        <v>9</v>
      </c>
      <c r="G35" s="51">
        <v>2.6014855749391E-3</v>
      </c>
      <c r="I35" s="66">
        <f t="shared" ref="I35:I52" si="2">C35-E35</f>
        <v>0.13699236537541701</v>
      </c>
      <c r="J35" s="51">
        <f t="shared" ref="J35:J52" si="3">E35-G35</f>
        <v>1.9869210787093899E-2</v>
      </c>
    </row>
    <row r="36" spans="1:10" ht="14.25" customHeight="1" x14ac:dyDescent="0.25">
      <c r="A36" s="62" t="s">
        <v>46</v>
      </c>
      <c r="B36" s="52" t="s">
        <v>43</v>
      </c>
      <c r="C36" s="53">
        <v>0.15946306173745001</v>
      </c>
      <c r="D36" s="47" t="s">
        <v>37</v>
      </c>
      <c r="E36" s="45">
        <v>2.2470696362032999E-2</v>
      </c>
      <c r="F36" s="52" t="s">
        <v>9</v>
      </c>
      <c r="G36" s="53">
        <v>2.6014855749391E-3</v>
      </c>
      <c r="I36" s="67">
        <f t="shared" si="2"/>
        <v>0.13699236537541701</v>
      </c>
      <c r="J36" s="53">
        <f t="shared" si="3"/>
        <v>1.9869210787093899E-2</v>
      </c>
    </row>
    <row r="37" spans="1:10" ht="14.25" customHeight="1" x14ac:dyDescent="0.25">
      <c r="A37" s="61" t="s">
        <v>47</v>
      </c>
      <c r="B37" s="50" t="s">
        <v>43</v>
      </c>
      <c r="C37" s="51">
        <v>0.15946306173745001</v>
      </c>
      <c r="D37" s="46" t="s">
        <v>37</v>
      </c>
      <c r="E37" s="44">
        <v>2.2470696362032999E-2</v>
      </c>
      <c r="F37" s="50" t="s">
        <v>9</v>
      </c>
      <c r="G37" s="51">
        <v>2.6014855749391E-3</v>
      </c>
      <c r="I37" s="66">
        <f t="shared" si="2"/>
        <v>0.13699236537541701</v>
      </c>
      <c r="J37" s="51">
        <f t="shared" si="3"/>
        <v>1.9869210787093899E-2</v>
      </c>
    </row>
    <row r="38" spans="1:10" ht="14.25" customHeight="1" x14ac:dyDescent="0.25">
      <c r="A38" s="62" t="s">
        <v>48</v>
      </c>
      <c r="B38" s="52" t="s">
        <v>49</v>
      </c>
      <c r="C38" s="53">
        <v>0.36197401391506001</v>
      </c>
      <c r="D38" s="47" t="s">
        <v>26</v>
      </c>
      <c r="E38" s="45">
        <v>3.3912525114118E-3</v>
      </c>
      <c r="F38" s="52" t="s">
        <v>55</v>
      </c>
      <c r="G38" s="53">
        <v>8.7378724552022004E-4</v>
      </c>
      <c r="I38" s="67">
        <f t="shared" si="2"/>
        <v>0.3585827614036482</v>
      </c>
      <c r="J38" s="53">
        <f t="shared" si="3"/>
        <v>2.51746526589158E-3</v>
      </c>
    </row>
    <row r="39" spans="1:10" ht="14.25" customHeight="1" x14ac:dyDescent="0.25">
      <c r="A39" s="61" t="s">
        <v>50</v>
      </c>
      <c r="B39" s="50" t="s">
        <v>49</v>
      </c>
      <c r="C39" s="51">
        <v>0.38201938315875</v>
      </c>
      <c r="D39" s="46" t="s">
        <v>26</v>
      </c>
      <c r="E39" s="44">
        <v>6.4578816383980997E-2</v>
      </c>
      <c r="F39" s="50" t="s">
        <v>20</v>
      </c>
      <c r="G39" s="51">
        <v>7.1772906407114E-3</v>
      </c>
      <c r="I39" s="66">
        <f t="shared" si="2"/>
        <v>0.31744056677476901</v>
      </c>
      <c r="J39" s="51">
        <f t="shared" si="3"/>
        <v>5.7401525743269594E-2</v>
      </c>
    </row>
    <row r="40" spans="1:10" ht="14.25" customHeight="1" x14ac:dyDescent="0.25">
      <c r="A40" s="62" t="s">
        <v>51</v>
      </c>
      <c r="B40" s="52" t="s">
        <v>49</v>
      </c>
      <c r="C40" s="53">
        <v>0.44400097867421001</v>
      </c>
      <c r="D40" s="47" t="s">
        <v>55</v>
      </c>
      <c r="E40" s="45">
        <v>1.2357217732433001E-3</v>
      </c>
      <c r="F40" s="52" t="s">
        <v>14</v>
      </c>
      <c r="G40" s="53">
        <v>1.2026144923424E-3</v>
      </c>
      <c r="I40" s="67">
        <f t="shared" si="2"/>
        <v>0.44276525690096669</v>
      </c>
      <c r="J40" s="53">
        <f t="shared" si="3"/>
        <v>3.3107280900900081E-5</v>
      </c>
    </row>
    <row r="41" spans="1:10" ht="14.25" customHeight="1" x14ac:dyDescent="0.25">
      <c r="A41" s="61" t="s">
        <v>52</v>
      </c>
      <c r="B41" s="50" t="s">
        <v>49</v>
      </c>
      <c r="C41" s="51">
        <v>0.35856157889839002</v>
      </c>
      <c r="D41" s="46" t="s">
        <v>55</v>
      </c>
      <c r="E41" s="44">
        <v>3.7365056564671001E-3</v>
      </c>
      <c r="F41" s="50" t="s">
        <v>14</v>
      </c>
      <c r="G41" s="51">
        <v>2.9306057781884002E-3</v>
      </c>
      <c r="I41" s="66">
        <f t="shared" si="2"/>
        <v>0.35482507324192292</v>
      </c>
      <c r="J41" s="51">
        <f t="shared" si="3"/>
        <v>8.0589987827869988E-4</v>
      </c>
    </row>
    <row r="42" spans="1:10" ht="14.25" customHeight="1" x14ac:dyDescent="0.25">
      <c r="A42" s="62" t="s">
        <v>53</v>
      </c>
      <c r="B42" s="52" t="s">
        <v>49</v>
      </c>
      <c r="C42" s="53">
        <v>0.44400097867421001</v>
      </c>
      <c r="D42" s="47" t="s">
        <v>55</v>
      </c>
      <c r="E42" s="45">
        <v>1.2357217732433001E-3</v>
      </c>
      <c r="F42" s="52" t="s">
        <v>14</v>
      </c>
      <c r="G42" s="53">
        <v>1.2026144923424E-3</v>
      </c>
      <c r="I42" s="67">
        <f t="shared" si="2"/>
        <v>0.44276525690096669</v>
      </c>
      <c r="J42" s="53">
        <f t="shared" si="3"/>
        <v>3.3107280900900081E-5</v>
      </c>
    </row>
    <row r="43" spans="1:10" ht="14.25" customHeight="1" x14ac:dyDescent="0.25">
      <c r="A43" s="61" t="s">
        <v>54</v>
      </c>
      <c r="B43" s="50" t="s">
        <v>55</v>
      </c>
      <c r="C43" s="51">
        <v>0.22073298294159999</v>
      </c>
      <c r="D43" s="46" t="s">
        <v>26</v>
      </c>
      <c r="E43" s="44">
        <v>1.4052093376458999E-2</v>
      </c>
      <c r="F43" s="50" t="s">
        <v>49</v>
      </c>
      <c r="G43" s="51">
        <v>1.1588348153358E-3</v>
      </c>
      <c r="I43" s="66">
        <f t="shared" si="2"/>
        <v>0.206680889565141</v>
      </c>
      <c r="J43" s="51">
        <f t="shared" si="3"/>
        <v>1.2893258561123199E-2</v>
      </c>
    </row>
    <row r="44" spans="1:10" ht="14.25" customHeight="1" x14ac:dyDescent="0.25">
      <c r="A44" s="62" t="s">
        <v>56</v>
      </c>
      <c r="B44" s="52" t="s">
        <v>55</v>
      </c>
      <c r="C44" s="53">
        <v>0.22073298294159999</v>
      </c>
      <c r="D44" s="47" t="s">
        <v>26</v>
      </c>
      <c r="E44" s="45">
        <v>1.4052093376458999E-2</v>
      </c>
      <c r="F44" s="52" t="s">
        <v>49</v>
      </c>
      <c r="G44" s="53">
        <v>1.1588348153358E-3</v>
      </c>
      <c r="I44" s="67">
        <f t="shared" si="2"/>
        <v>0.206680889565141</v>
      </c>
      <c r="J44" s="53">
        <f t="shared" si="3"/>
        <v>1.2893258561123199E-2</v>
      </c>
    </row>
    <row r="45" spans="1:10" ht="14.25" customHeight="1" x14ac:dyDescent="0.25">
      <c r="A45" s="61" t="s">
        <v>57</v>
      </c>
      <c r="B45" s="50" t="s">
        <v>55</v>
      </c>
      <c r="C45" s="51">
        <v>0.22073298294159999</v>
      </c>
      <c r="D45" s="46" t="s">
        <v>26</v>
      </c>
      <c r="E45" s="44">
        <v>1.4052093376458999E-2</v>
      </c>
      <c r="F45" s="50" t="s">
        <v>49</v>
      </c>
      <c r="G45" s="51">
        <v>1.1588348153358E-3</v>
      </c>
      <c r="I45" s="66">
        <f t="shared" si="2"/>
        <v>0.206680889565141</v>
      </c>
      <c r="J45" s="51">
        <f t="shared" si="3"/>
        <v>1.2893258561123199E-2</v>
      </c>
    </row>
    <row r="46" spans="1:10" ht="14.25" customHeight="1" x14ac:dyDescent="0.25">
      <c r="A46" s="62" t="s">
        <v>58</v>
      </c>
      <c r="B46" s="52" t="s">
        <v>55</v>
      </c>
      <c r="C46" s="53">
        <v>0.22073298294159999</v>
      </c>
      <c r="D46" s="47" t="s">
        <v>26</v>
      </c>
      <c r="E46" s="45">
        <v>1.4052093376458999E-2</v>
      </c>
      <c r="F46" s="52" t="s">
        <v>49</v>
      </c>
      <c r="G46" s="53">
        <v>1.1588348153358E-3</v>
      </c>
      <c r="I46" s="67">
        <f t="shared" si="2"/>
        <v>0.206680889565141</v>
      </c>
      <c r="J46" s="53">
        <f t="shared" si="3"/>
        <v>1.2893258561123199E-2</v>
      </c>
    </row>
    <row r="47" spans="1:10" ht="14.25" customHeight="1" x14ac:dyDescent="0.25">
      <c r="A47" s="61" t="s">
        <v>59</v>
      </c>
      <c r="B47" s="50" t="s">
        <v>55</v>
      </c>
      <c r="C47" s="51">
        <v>0.22073298294159999</v>
      </c>
      <c r="D47" s="46" t="s">
        <v>26</v>
      </c>
      <c r="E47" s="44">
        <v>1.4052093376458999E-2</v>
      </c>
      <c r="F47" s="50" t="s">
        <v>49</v>
      </c>
      <c r="G47" s="51">
        <v>1.1588348153358E-3</v>
      </c>
      <c r="I47" s="66">
        <f t="shared" si="2"/>
        <v>0.206680889565141</v>
      </c>
      <c r="J47" s="51">
        <f t="shared" si="3"/>
        <v>1.2893258561123199E-2</v>
      </c>
    </row>
    <row r="48" spans="1:10" ht="14.25" customHeight="1" x14ac:dyDescent="0.25">
      <c r="A48" s="62" t="s">
        <v>60</v>
      </c>
      <c r="B48" s="52" t="s">
        <v>61</v>
      </c>
      <c r="C48" s="53">
        <v>0.25707449121550002</v>
      </c>
      <c r="D48" s="47" t="s">
        <v>5</v>
      </c>
      <c r="E48" s="45">
        <v>4.6365479965990997E-3</v>
      </c>
      <c r="F48" s="52" t="s">
        <v>55</v>
      </c>
      <c r="G48" s="53">
        <v>3.1993422409797999E-3</v>
      </c>
      <c r="I48" s="67">
        <f t="shared" si="2"/>
        <v>0.2524379432189009</v>
      </c>
      <c r="J48" s="53">
        <f t="shared" si="3"/>
        <v>1.4372057556192998E-3</v>
      </c>
    </row>
    <row r="49" spans="1:10" ht="14.25" customHeight="1" x14ac:dyDescent="0.25">
      <c r="A49" s="61" t="s">
        <v>62</v>
      </c>
      <c r="B49" s="50" t="s">
        <v>61</v>
      </c>
      <c r="C49" s="51">
        <v>0.18917275219290999</v>
      </c>
      <c r="D49" s="46" t="s">
        <v>37</v>
      </c>
      <c r="E49" s="44">
        <v>6.8836870361777998E-3</v>
      </c>
      <c r="F49" s="50" t="s">
        <v>49</v>
      </c>
      <c r="G49" s="51">
        <v>6.6042545912006001E-3</v>
      </c>
      <c r="I49" s="66">
        <f t="shared" si="2"/>
        <v>0.18228906515673218</v>
      </c>
      <c r="J49" s="51">
        <f t="shared" si="3"/>
        <v>2.7943244497719965E-4</v>
      </c>
    </row>
    <row r="50" spans="1:10" ht="14.25" customHeight="1" x14ac:dyDescent="0.25">
      <c r="A50" s="62" t="s">
        <v>63</v>
      </c>
      <c r="B50" s="52" t="s">
        <v>61</v>
      </c>
      <c r="C50" s="53">
        <v>0.20469618223757</v>
      </c>
      <c r="D50" s="47" t="s">
        <v>14</v>
      </c>
      <c r="E50" s="45">
        <v>4.5794652866350998E-3</v>
      </c>
      <c r="F50" s="52" t="s">
        <v>55</v>
      </c>
      <c r="G50" s="53">
        <v>3.4512963668991E-3</v>
      </c>
      <c r="I50" s="67">
        <f t="shared" si="2"/>
        <v>0.20011671695093489</v>
      </c>
      <c r="J50" s="53">
        <f t="shared" si="3"/>
        <v>1.1281689197359997E-3</v>
      </c>
    </row>
    <row r="51" spans="1:10" ht="14.25" customHeight="1" x14ac:dyDescent="0.25">
      <c r="A51" s="61" t="s">
        <v>64</v>
      </c>
      <c r="B51" s="50" t="s">
        <v>61</v>
      </c>
      <c r="C51" s="51">
        <v>0.18917275219290999</v>
      </c>
      <c r="D51" s="46" t="s">
        <v>37</v>
      </c>
      <c r="E51" s="44">
        <v>6.8836870361777998E-3</v>
      </c>
      <c r="F51" s="50" t="s">
        <v>49</v>
      </c>
      <c r="G51" s="51">
        <v>6.6042545912006001E-3</v>
      </c>
      <c r="I51" s="66">
        <f t="shared" si="2"/>
        <v>0.18228906515673218</v>
      </c>
      <c r="J51" s="51">
        <f t="shared" si="3"/>
        <v>2.7943244497719965E-4</v>
      </c>
    </row>
    <row r="52" spans="1:10" ht="14.25" customHeight="1" thickBot="1" x14ac:dyDescent="0.3">
      <c r="A52" s="63" t="s">
        <v>65</v>
      </c>
      <c r="B52" s="54" t="s">
        <v>61</v>
      </c>
      <c r="C52" s="55">
        <v>0.15007005981353</v>
      </c>
      <c r="D52" s="59" t="s">
        <v>49</v>
      </c>
      <c r="E52" s="60">
        <v>4.1768973511635997E-3</v>
      </c>
      <c r="F52" s="54" t="s">
        <v>37</v>
      </c>
      <c r="G52" s="55">
        <v>3.3927279118087998E-3</v>
      </c>
      <c r="I52" s="68">
        <f t="shared" si="2"/>
        <v>0.14589316246236639</v>
      </c>
      <c r="J52" s="55">
        <f t="shared" si="3"/>
        <v>7.8416943935479986E-4</v>
      </c>
    </row>
    <row r="53" spans="1:10" ht="14.25" customHeight="1" x14ac:dyDescent="0.25"/>
    <row r="54" spans="1:10" ht="14.25" customHeight="1" x14ac:dyDescent="0.25"/>
    <row r="55" spans="1:10" ht="14.25" customHeight="1" x14ac:dyDescent="0.25"/>
    <row r="56" spans="1:10" ht="14.25" customHeight="1" x14ac:dyDescent="0.25"/>
    <row r="57" spans="1:10" ht="14.25" customHeight="1" x14ac:dyDescent="0.25"/>
    <row r="58" spans="1:10" ht="14.25" customHeight="1" x14ac:dyDescent="0.25"/>
    <row r="59" spans="1:10" ht="14.25" customHeight="1" x14ac:dyDescent="0.25"/>
    <row r="60" spans="1:10" ht="14.25" customHeight="1" x14ac:dyDescent="0.25"/>
    <row r="61" spans="1:10" ht="14.25" customHeight="1" x14ac:dyDescent="0.25"/>
    <row r="62" spans="1:10" ht="14.25" customHeight="1" x14ac:dyDescent="0.25"/>
    <row r="63" spans="1:10" ht="14.25" customHeight="1" x14ac:dyDescent="0.25"/>
    <row r="64" spans="1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1">
    <mergeCell ref="A1:G1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Summary</vt:lpstr>
      <vt:lpstr>N2</vt:lpstr>
      <vt:lpstr>N3</vt:lpstr>
      <vt:lpstr>N4</vt:lpstr>
      <vt:lpstr>N5</vt:lpstr>
      <vt:lpstr>N6</vt:lpstr>
      <vt:lpstr>N7</vt:lpstr>
      <vt:lpstr>Combined NSIZE</vt:lpstr>
      <vt:lpstr>Classification N4</vt:lpstr>
      <vt:lpstr>Classification 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Simone Baratella</cp:lastModifiedBy>
  <dcterms:created xsi:type="dcterms:W3CDTF">2024-06-29T13:29:53Z</dcterms:created>
  <dcterms:modified xsi:type="dcterms:W3CDTF">2024-06-30T14:07:12Z</dcterms:modified>
  <cp:category/>
</cp:coreProperties>
</file>