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yue/Documents/GitHub/TEPwithCEF/"/>
    </mc:Choice>
  </mc:AlternateContent>
  <xr:revisionPtr revIDLastSave="0" documentId="13_ncr:1_{D1467A13-CBC0-1D48-A350-2E8EC88196AE}" xr6:coauthVersionLast="47" xr6:coauthVersionMax="47" xr10:uidLastSave="{00000000-0000-0000-0000-000000000000}"/>
  <bookViews>
    <workbookView xWindow="2900" yWindow="1700" windowWidth="24200" windowHeight="15820" activeTab="2" xr2:uid="{4EDE5B75-4FCD-8E44-B6D0-74FDFC514C2A}"/>
  </bookViews>
  <sheets>
    <sheet name="碳排" sheetId="7" r:id="rId1"/>
    <sheet name="不同碳税水平对比" sheetId="6" r:id="rId2"/>
    <sheet name="低碳税水平（算例a初始值）" sheetId="1" r:id="rId3"/>
    <sheet name="Sheet3" sheetId="10" r:id="rId4"/>
    <sheet name="Sheet1" sheetId="8" r:id="rId5"/>
    <sheet name="+20%" sheetId="3" r:id="rId6"/>
    <sheet name="+40%" sheetId="4" r:id="rId7"/>
    <sheet name="+60%" sheetId="5" r:id="rId8"/>
    <sheet name="中碳税水平（+50元）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4" i="6" l="1"/>
  <c r="M14" i="7"/>
  <c r="N14" i="7"/>
  <c r="O14" i="7"/>
  <c r="M13" i="7"/>
  <c r="N13" i="7"/>
  <c r="O13" i="7"/>
  <c r="M12" i="7"/>
  <c r="N12" i="7"/>
  <c r="O12" i="7"/>
  <c r="M11" i="7"/>
  <c r="N11" i="7"/>
  <c r="O11" i="7"/>
  <c r="L11" i="7"/>
  <c r="L12" i="7"/>
  <c r="L13" i="7"/>
  <c r="L14" i="7"/>
  <c r="M10" i="7"/>
  <c r="N10" i="7"/>
  <c r="O10" i="7"/>
  <c r="L10" i="7"/>
  <c r="F39" i="7"/>
  <c r="G39" i="7"/>
  <c r="H39" i="7"/>
  <c r="I39" i="7"/>
  <c r="E39" i="7"/>
  <c r="V37" i="1"/>
  <c r="U37" i="1"/>
  <c r="T37" i="1"/>
  <c r="Z36" i="1"/>
  <c r="Y36" i="1"/>
  <c r="X36" i="1"/>
  <c r="W36" i="1"/>
  <c r="R36" i="1"/>
  <c r="Q36" i="1"/>
  <c r="P36" i="1"/>
  <c r="O36" i="1"/>
  <c r="V35" i="1"/>
  <c r="U35" i="1"/>
  <c r="T35" i="1"/>
  <c r="P37" i="1"/>
  <c r="Q37" i="1"/>
  <c r="R37" i="1"/>
  <c r="S37" i="1"/>
  <c r="W37" i="1"/>
  <c r="X37" i="1"/>
  <c r="Y37" i="1"/>
  <c r="Z37" i="1"/>
  <c r="O37" i="1"/>
  <c r="S36" i="1"/>
  <c r="T36" i="1"/>
  <c r="U36" i="1"/>
  <c r="V36" i="1"/>
  <c r="P35" i="1"/>
  <c r="Q35" i="1"/>
  <c r="R35" i="1"/>
  <c r="S35" i="1"/>
  <c r="W35" i="1"/>
  <c r="X35" i="1"/>
  <c r="Y35" i="1"/>
  <c r="Z35" i="1"/>
  <c r="O35" i="1"/>
  <c r="N30" i="1"/>
  <c r="D56" i="6"/>
  <c r="E56" i="6"/>
  <c r="F56" i="6"/>
  <c r="D57" i="6"/>
  <c r="E57" i="6"/>
  <c r="F57" i="6"/>
  <c r="D58" i="6"/>
  <c r="E58" i="6"/>
  <c r="F58" i="6"/>
  <c r="D59" i="6"/>
  <c r="E59" i="6"/>
  <c r="F59" i="6"/>
  <c r="C59" i="6"/>
  <c r="C57" i="6"/>
  <c r="C58" i="6"/>
  <c r="D55" i="6"/>
  <c r="E55" i="6"/>
  <c r="F55" i="6"/>
  <c r="C55" i="6"/>
  <c r="C56" i="6"/>
  <c r="D54" i="6"/>
  <c r="E54" i="6"/>
  <c r="F54" i="6"/>
  <c r="I3" i="6"/>
  <c r="J3" i="6"/>
  <c r="H3" i="6"/>
  <c r="J7" i="6"/>
  <c r="I7" i="6"/>
  <c r="H7" i="6"/>
  <c r="J2" i="6"/>
  <c r="I2" i="6"/>
  <c r="H2" i="6"/>
  <c r="D8" i="6"/>
  <c r="E8" i="6"/>
  <c r="F8" i="6"/>
  <c r="C8" i="6"/>
  <c r="E31" i="1"/>
  <c r="F31" i="1"/>
  <c r="G31" i="1"/>
  <c r="H31" i="1"/>
  <c r="D31" i="1"/>
  <c r="G30" i="1"/>
  <c r="H30" i="1"/>
  <c r="E29" i="1"/>
  <c r="F29" i="1"/>
  <c r="G29" i="1"/>
  <c r="H29" i="1"/>
  <c r="D29" i="1"/>
  <c r="E31" i="3"/>
  <c r="F31" i="3"/>
  <c r="G31" i="3"/>
  <c r="H31" i="3"/>
  <c r="D31" i="3"/>
  <c r="G30" i="3"/>
  <c r="H30" i="3"/>
  <c r="E29" i="3"/>
  <c r="F29" i="3"/>
  <c r="G29" i="3"/>
  <c r="H29" i="3"/>
  <c r="D29" i="3"/>
  <c r="F7" i="6"/>
  <c r="E7" i="6"/>
  <c r="D7" i="6"/>
  <c r="C7" i="6"/>
  <c r="F46" i="5"/>
  <c r="E41" i="4"/>
  <c r="E45" i="3"/>
  <c r="C34" i="2"/>
  <c r="E41" i="1"/>
</calcChain>
</file>

<file path=xl/sharedStrings.xml><?xml version="1.0" encoding="utf-8"?>
<sst xmlns="http://schemas.openxmlformats.org/spreadsheetml/2006/main" count="161" uniqueCount="47">
  <si>
    <t>规划期内新建电源装机容量</t>
  </si>
  <si>
    <t>规划期内新建电源装机容量</t>
    <phoneticPr fontId="1" type="noConversion"/>
  </si>
  <si>
    <t>ccs</t>
  </si>
  <si>
    <t>ccs</t>
    <phoneticPr fontId="1" type="noConversion"/>
  </si>
  <si>
    <t>常规燃煤</t>
  </si>
  <si>
    <t>常规燃煤</t>
    <phoneticPr fontId="1" type="noConversion"/>
  </si>
  <si>
    <t>燃气</t>
  </si>
  <si>
    <t>燃气</t>
    <phoneticPr fontId="1" type="noConversion"/>
  </si>
  <si>
    <t>规划期</t>
  </si>
  <si>
    <t>规划期</t>
    <phoneticPr fontId="1" type="noConversion"/>
  </si>
  <si>
    <t>机组类型</t>
  </si>
  <si>
    <t>机组类型</t>
    <phoneticPr fontId="1" type="noConversion"/>
  </si>
  <si>
    <t>新投建机组年发电量</t>
    <phoneticPr fontId="1" type="noConversion"/>
  </si>
  <si>
    <t>新投建机组碳成本</t>
    <phoneticPr fontId="1" type="noConversion"/>
  </si>
  <si>
    <t>总投资成本</t>
    <phoneticPr fontId="1" type="noConversion"/>
  </si>
  <si>
    <t>总运行成本</t>
    <phoneticPr fontId="1" type="noConversion"/>
  </si>
  <si>
    <t>低碳税水平</t>
    <phoneticPr fontId="1" type="noConversion"/>
  </si>
  <si>
    <t>总碳成本</t>
    <phoneticPr fontId="1" type="noConversion"/>
  </si>
  <si>
    <t>碳税</t>
    <phoneticPr fontId="1" type="noConversion"/>
  </si>
  <si>
    <t>中碳税水平</t>
    <phoneticPr fontId="1" type="noConversion"/>
  </si>
  <si>
    <t>ccs碳成本</t>
    <phoneticPr fontId="1" type="noConversion"/>
  </si>
  <si>
    <t>coal碳成本</t>
    <phoneticPr fontId="1" type="noConversion"/>
  </si>
  <si>
    <t>gas碳成本</t>
    <phoneticPr fontId="1" type="noConversion"/>
  </si>
  <si>
    <t>不同碳税下新建常规燃煤机组、ccs机组和燃气机组的容量</t>
    <phoneticPr fontId="1" type="noConversion"/>
  </si>
  <si>
    <r>
      <t>300MW</t>
    </r>
    <r>
      <rPr>
        <sz val="9"/>
        <color theme="1"/>
        <rFont val="宋体"/>
        <family val="3"/>
        <charset val="134"/>
      </rPr>
      <t>等级以上燃煤机组</t>
    </r>
  </si>
  <si>
    <r>
      <t>300MW</t>
    </r>
    <r>
      <rPr>
        <sz val="9"/>
        <color theme="1"/>
        <rFont val="宋体"/>
        <family val="3"/>
        <charset val="134"/>
      </rPr>
      <t>等级以下燃煤机组</t>
    </r>
  </si>
  <si>
    <t>燃气机组</t>
  </si>
  <si>
    <t>碳排放基准值</t>
    <phoneticPr fontId="1" type="noConversion"/>
  </si>
  <si>
    <t>年份</t>
    <phoneticPr fontId="1" type="noConversion"/>
  </si>
  <si>
    <t>碳税/（元/t）</t>
    <phoneticPr fontId="1" type="noConversion"/>
  </si>
  <si>
    <t>Coal</t>
    <phoneticPr fontId="1" type="noConversion"/>
  </si>
  <si>
    <t>CCS</t>
    <phoneticPr fontId="1" type="noConversion"/>
  </si>
  <si>
    <t>Gas</t>
    <phoneticPr fontId="1" type="noConversion"/>
  </si>
  <si>
    <t>S0</t>
    <phoneticPr fontId="1" type="noConversion"/>
  </si>
  <si>
    <t>S-T1</t>
    <phoneticPr fontId="1" type="noConversion"/>
  </si>
  <si>
    <t>S-T3</t>
    <phoneticPr fontId="1" type="noConversion"/>
  </si>
  <si>
    <t>S-T2</t>
    <phoneticPr fontId="1" type="noConversion"/>
  </si>
  <si>
    <t>Q0</t>
    <phoneticPr fontId="1" type="noConversion"/>
  </si>
  <si>
    <t>Q4（+20%）</t>
    <phoneticPr fontId="1" type="noConversion"/>
  </si>
  <si>
    <t>Q1（-20%）</t>
    <phoneticPr fontId="1" type="noConversion"/>
  </si>
  <si>
    <t>（-40%）</t>
    <phoneticPr fontId="1" type="noConversion"/>
  </si>
  <si>
    <t>Q3（-60%）</t>
    <phoneticPr fontId="1" type="noConversion"/>
  </si>
  <si>
    <t>T0</t>
    <phoneticPr fontId="1" type="noConversion"/>
  </si>
  <si>
    <t>T2（+40%）</t>
    <phoneticPr fontId="1" type="noConversion"/>
  </si>
  <si>
    <t>T1（+20%）</t>
    <phoneticPr fontId="1" type="noConversion"/>
  </si>
  <si>
    <t>T3（+60%）</t>
    <phoneticPr fontId="1" type="noConversion"/>
  </si>
  <si>
    <t>S- T4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</si>
</sst>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5"/>
      <name val="等线"/>
      <family val="2"/>
      <charset val="134"/>
      <scheme val="minor"/>
    </font>
    <font>
      <sz val="12"/>
      <color rgb="FF0070C0"/>
      <name val="等线"/>
      <family val="2"/>
      <charset val="134"/>
      <scheme val="minor"/>
    </font>
    <font>
      <sz val="12"/>
      <color theme="6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sz val="9"/>
      <color theme="1"/>
      <name val="Times New Roman"/>
      <family val="1"/>
    </font>
    <font>
      <sz val="9"/>
      <color theme="1"/>
      <name val="宋体"/>
      <family val="3"/>
      <charset val="134"/>
    </font>
    <font>
      <sz val="7.5"/>
      <color rgb="FF000000"/>
      <name val="DengXian"/>
      <family val="4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9" fontId="0" fillId="0" borderId="0" xfId="0" applyNumberFormat="1">
      <alignment vertical="center"/>
    </xf>
    <xf numFmtId="11" fontId="0" fillId="0" borderId="0" xfId="0" applyNumberFormat="1">
      <alignment vertical="center"/>
    </xf>
    <xf numFmtId="11" fontId="2" fillId="0" borderId="0" xfId="0" applyNumberFormat="1" applyFont="1">
      <alignment vertical="center"/>
    </xf>
    <xf numFmtId="11" fontId="3" fillId="0" borderId="0" xfId="0" applyNumberFormat="1" applyFont="1">
      <alignment vertical="center"/>
    </xf>
    <xf numFmtId="11" fontId="4" fillId="0" borderId="0" xfId="0" applyNumberFormat="1" applyFont="1">
      <alignment vertical="center"/>
    </xf>
    <xf numFmtId="0" fontId="6" fillId="0" borderId="1" xfId="0" applyFont="1" applyBorder="1" applyAlignment="1">
      <alignment horizontal="justify" vertical="center" wrapText="1"/>
    </xf>
    <xf numFmtId="0" fontId="6" fillId="0" borderId="2" xfId="0" applyFont="1" applyBorder="1" applyAlignment="1">
      <alignment horizontal="justify" vertical="center" wrapText="1"/>
    </xf>
    <xf numFmtId="0" fontId="6" fillId="0" borderId="3" xfId="0" applyFont="1" applyBorder="1" applyAlignment="1">
      <alignment horizontal="justify" vertical="center" wrapText="1"/>
    </xf>
    <xf numFmtId="0" fontId="6" fillId="0" borderId="4" xfId="0" applyFont="1" applyBorder="1" applyAlignment="1">
      <alignment horizontal="justify" vertical="center" wrapText="1"/>
    </xf>
    <xf numFmtId="0" fontId="7" fillId="0" borderId="3" xfId="0" applyFont="1" applyBorder="1" applyAlignment="1">
      <alignment horizontal="justify" vertical="center" wrapText="1"/>
    </xf>
    <xf numFmtId="0" fontId="0" fillId="0" borderId="5" xfId="0" applyBorder="1">
      <alignment vertical="center"/>
    </xf>
    <xf numFmtId="0" fontId="6" fillId="0" borderId="5" xfId="0" applyFont="1" applyBorder="1" applyAlignment="1">
      <alignment horizontal="justify" vertical="center" wrapText="1"/>
    </xf>
    <xf numFmtId="0" fontId="7" fillId="0" borderId="5" xfId="0" applyFont="1" applyBorder="1" applyAlignment="1">
      <alignment horizontal="justify"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0" fontId="8" fillId="0" borderId="1" xfId="0" applyFont="1" applyBorder="1" applyAlignment="1">
      <alignment horizontal="justify" vertical="center" wrapText="1"/>
    </xf>
    <xf numFmtId="0" fontId="8" fillId="0" borderId="2" xfId="0" applyFont="1" applyBorder="1" applyAlignment="1">
      <alignment horizontal="right" vertical="center" wrapText="1"/>
    </xf>
    <xf numFmtId="0" fontId="8" fillId="0" borderId="3" xfId="0" applyFont="1" applyBorder="1" applyAlignment="1">
      <alignment horizontal="justify" vertical="center" wrapText="1"/>
    </xf>
    <xf numFmtId="0" fontId="8" fillId="0" borderId="4" xfId="0" applyFont="1" applyBorder="1" applyAlignment="1">
      <alignment horizontal="right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碳排!$B$4</c:f>
              <c:strCache>
                <c:ptCount val="1"/>
                <c:pt idx="0">
                  <c:v>T0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碳排!$C$3:$G$3</c:f>
              <c:strCache>
                <c:ptCount val="5"/>
                <c:pt idx="0">
                  <c:v>Q4（+20%）</c:v>
                </c:pt>
                <c:pt idx="1">
                  <c:v>Q0</c:v>
                </c:pt>
                <c:pt idx="2">
                  <c:v>Q1（-20%）</c:v>
                </c:pt>
                <c:pt idx="3">
                  <c:v>（-40%）</c:v>
                </c:pt>
                <c:pt idx="4">
                  <c:v>Q3（-60%）</c:v>
                </c:pt>
              </c:strCache>
            </c:strRef>
          </c:xVal>
          <c:yVal>
            <c:numRef>
              <c:f>碳排!$C$4:$G$4</c:f>
              <c:numCache>
                <c:formatCode>0.00E+00</c:formatCode>
                <c:ptCount val="5"/>
                <c:pt idx="0">
                  <c:v>463681.61889181199</c:v>
                </c:pt>
                <c:pt idx="1">
                  <c:v>434291.51491158397</c:v>
                </c:pt>
                <c:pt idx="2" formatCode="General">
                  <c:v>272802.46542110603</c:v>
                </c:pt>
                <c:pt idx="3">
                  <c:v>283887.94518851797</c:v>
                </c:pt>
                <c:pt idx="4">
                  <c:v>151906.85916567899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28-2F4D-98E2-D5489F0068DC}"/>
            </c:ext>
          </c:extLst>
        </c:ser>
        <c:ser>
          <c:idx val="1"/>
          <c:order val="1"/>
          <c:tx>
            <c:strRef>
              <c:f>碳排!$B$5</c:f>
              <c:strCache>
                <c:ptCount val="1"/>
                <c:pt idx="0">
                  <c:v>T1（+20%）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碳排!$C$3:$G$3</c:f>
              <c:strCache>
                <c:ptCount val="5"/>
                <c:pt idx="0">
                  <c:v>Q4（+20%）</c:v>
                </c:pt>
                <c:pt idx="1">
                  <c:v>Q0</c:v>
                </c:pt>
                <c:pt idx="2">
                  <c:v>Q1（-20%）</c:v>
                </c:pt>
                <c:pt idx="3">
                  <c:v>（-40%）</c:v>
                </c:pt>
                <c:pt idx="4">
                  <c:v>Q3（-60%）</c:v>
                </c:pt>
              </c:strCache>
            </c:strRef>
          </c:xVal>
          <c:yVal>
            <c:numRef>
              <c:f>碳排!$C$5:$G$5</c:f>
              <c:numCache>
                <c:formatCode>0.00E+00</c:formatCode>
                <c:ptCount val="5"/>
                <c:pt idx="0">
                  <c:v>364404.96809985902</c:v>
                </c:pt>
                <c:pt idx="1">
                  <c:v>413688.51941218902</c:v>
                </c:pt>
                <c:pt idx="2">
                  <c:v>200492.108068323</c:v>
                </c:pt>
                <c:pt idx="3">
                  <c:v>149293.43322142001</c:v>
                </c:pt>
                <c:pt idx="4">
                  <c:v>136760.51406417601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28-2F4D-98E2-D5489F0068DC}"/>
            </c:ext>
          </c:extLst>
        </c:ser>
        <c:ser>
          <c:idx val="2"/>
          <c:order val="2"/>
          <c:tx>
            <c:strRef>
              <c:f>碳排!$B$6</c:f>
              <c:strCache>
                <c:ptCount val="1"/>
                <c:pt idx="0">
                  <c:v>T2（+40%）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碳排!$C$3:$G$3</c:f>
              <c:strCache>
                <c:ptCount val="5"/>
                <c:pt idx="0">
                  <c:v>Q4（+20%）</c:v>
                </c:pt>
                <c:pt idx="1">
                  <c:v>Q0</c:v>
                </c:pt>
                <c:pt idx="2">
                  <c:v>Q1（-20%）</c:v>
                </c:pt>
                <c:pt idx="3">
                  <c:v>（-40%）</c:v>
                </c:pt>
                <c:pt idx="4">
                  <c:v>Q3（-60%）</c:v>
                </c:pt>
              </c:strCache>
            </c:strRef>
          </c:xVal>
          <c:yVal>
            <c:numRef>
              <c:f>碳排!$C$6:$G$6</c:f>
              <c:numCache>
                <c:formatCode>0.00E+00</c:formatCode>
                <c:ptCount val="5"/>
                <c:pt idx="0">
                  <c:v>144251.970521143</c:v>
                </c:pt>
                <c:pt idx="1">
                  <c:v>361585.97136588302</c:v>
                </c:pt>
                <c:pt idx="2">
                  <c:v>138356.52767686101</c:v>
                </c:pt>
                <c:pt idx="3">
                  <c:v>128856.074650264</c:v>
                </c:pt>
                <c:pt idx="4">
                  <c:v>125578.72500301999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28-2F4D-98E2-D5489F0068DC}"/>
            </c:ext>
          </c:extLst>
        </c:ser>
        <c:ser>
          <c:idx val="3"/>
          <c:order val="3"/>
          <c:tx>
            <c:strRef>
              <c:f>碳排!$B$7</c:f>
              <c:strCache>
                <c:ptCount val="1"/>
                <c:pt idx="0">
                  <c:v>T3（+60%）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碳排!$C$3:$G$3</c:f>
              <c:strCache>
                <c:ptCount val="5"/>
                <c:pt idx="0">
                  <c:v>Q4（+20%）</c:v>
                </c:pt>
                <c:pt idx="1">
                  <c:v>Q0</c:v>
                </c:pt>
                <c:pt idx="2">
                  <c:v>Q1（-20%）</c:v>
                </c:pt>
                <c:pt idx="3">
                  <c:v>（-40%）</c:v>
                </c:pt>
                <c:pt idx="4">
                  <c:v>Q3（-60%）</c:v>
                </c:pt>
              </c:strCache>
            </c:strRef>
          </c:xVal>
          <c:yVal>
            <c:numRef>
              <c:f>碳排!$C$7:$G$7</c:f>
              <c:numCache>
                <c:formatCode>0.00E+00</c:formatCode>
                <c:ptCount val="5"/>
                <c:pt idx="0">
                  <c:v>121877.38425690299</c:v>
                </c:pt>
                <c:pt idx="1">
                  <c:v>148026.426782806</c:v>
                </c:pt>
                <c:pt idx="2">
                  <c:v>129278.684869349</c:v>
                </c:pt>
                <c:pt idx="3">
                  <c:v>131747.590998528</c:v>
                </c:pt>
                <c:pt idx="4">
                  <c:v>126792.767426608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F28-2F4D-98E2-D5489F006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814432"/>
        <c:axId val="159664384"/>
      </c:scatterChart>
      <c:valAx>
        <c:axId val="52081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664384"/>
        <c:crosses val="autoZero"/>
        <c:crossBetween val="midCat"/>
      </c:valAx>
      <c:valAx>
        <c:axId val="15966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814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Sheet3!$C$3:$G$3</c:f>
              <c:numCache>
                <c:formatCode>General</c:formatCode>
                <c:ptCount val="5"/>
                <c:pt idx="0">
                  <c:v>6</c:v>
                </c:pt>
                <c:pt idx="1">
                  <c:v>12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2A-F64F-859F-7B6FB6B773BD}"/>
            </c:ext>
          </c:extLst>
        </c:ser>
        <c:ser>
          <c:idx val="1"/>
          <c:order val="1"/>
          <c:tx>
            <c:strRef>
              <c:f>Sheet3!$B$4</c:f>
              <c:strCache>
                <c:ptCount val="1"/>
                <c:pt idx="0">
                  <c:v>CCS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Sheet3!$C$4:$G$4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2A-F64F-859F-7B6FB6B773BD}"/>
            </c:ext>
          </c:extLst>
        </c:ser>
        <c:ser>
          <c:idx val="2"/>
          <c:order val="2"/>
          <c:tx>
            <c:strRef>
              <c:f>Sheet3!$B$5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Sheet3!$C$5:$G$5</c:f>
              <c:numCache>
                <c:formatCode>General</c:formatCode>
                <c:ptCount val="5"/>
                <c:pt idx="0">
                  <c:v>8.9</c:v>
                </c:pt>
                <c:pt idx="1">
                  <c:v>8.9</c:v>
                </c:pt>
                <c:pt idx="2">
                  <c:v>15</c:v>
                </c:pt>
                <c:pt idx="3">
                  <c:v>17.2</c:v>
                </c:pt>
                <c:pt idx="4">
                  <c:v>20.8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2A-F64F-859F-7B6FB6B77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8441647"/>
        <c:axId val="778326495"/>
      </c:barChart>
      <c:catAx>
        <c:axId val="778441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8326495"/>
        <c:crosses val="autoZero"/>
        <c:auto val="1"/>
        <c:lblAlgn val="ctr"/>
        <c:lblOffset val="100"/>
        <c:noMultiLvlLbl val="0"/>
      </c:catAx>
      <c:valAx>
        <c:axId val="77832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8441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Sheet1!$A$1:$A$24</c:f>
              <c:numCache>
                <c:formatCode>General</c:formatCode>
                <c:ptCount val="24"/>
                <c:pt idx="0">
                  <c:v>887.91750000000002</c:v>
                </c:pt>
                <c:pt idx="1">
                  <c:v>834.90750000000003</c:v>
                </c:pt>
                <c:pt idx="2">
                  <c:v>795.15</c:v>
                </c:pt>
                <c:pt idx="3">
                  <c:v>781.89750000000004</c:v>
                </c:pt>
                <c:pt idx="4">
                  <c:v>781.89750000000004</c:v>
                </c:pt>
                <c:pt idx="5">
                  <c:v>795.15</c:v>
                </c:pt>
                <c:pt idx="6">
                  <c:v>980.68499999999995</c:v>
                </c:pt>
                <c:pt idx="7">
                  <c:v>1139.7149999999999</c:v>
                </c:pt>
                <c:pt idx="8">
                  <c:v>1258.9875</c:v>
                </c:pt>
                <c:pt idx="9">
                  <c:v>1272.24</c:v>
                </c:pt>
                <c:pt idx="10">
                  <c:v>1272.24</c:v>
                </c:pt>
                <c:pt idx="11">
                  <c:v>1258.9875</c:v>
                </c:pt>
                <c:pt idx="12">
                  <c:v>1258.9875</c:v>
                </c:pt>
                <c:pt idx="13">
                  <c:v>1258.9875</c:v>
                </c:pt>
                <c:pt idx="14">
                  <c:v>1232.4825000000001</c:v>
                </c:pt>
                <c:pt idx="15">
                  <c:v>1232.4825000000001</c:v>
                </c:pt>
                <c:pt idx="16">
                  <c:v>1311.9974999999999</c:v>
                </c:pt>
                <c:pt idx="17">
                  <c:v>1325.25</c:v>
                </c:pt>
                <c:pt idx="18">
                  <c:v>1325.25</c:v>
                </c:pt>
                <c:pt idx="19">
                  <c:v>1272.24</c:v>
                </c:pt>
                <c:pt idx="20">
                  <c:v>1205.9775</c:v>
                </c:pt>
                <c:pt idx="21">
                  <c:v>1099.9575</c:v>
                </c:pt>
                <c:pt idx="22">
                  <c:v>967.4325</c:v>
                </c:pt>
                <c:pt idx="23">
                  <c:v>834.90750000000003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FC-7747-9E3B-5D416DAAB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5180287"/>
        <c:axId val="1645147631"/>
      </c:lineChart>
      <c:catAx>
        <c:axId val="1645180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" altLang="zh-CN" sz="1000" b="0" i="0" u="none" strike="noStrike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of Day (hours)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45147631"/>
        <c:crosses val="autoZero"/>
        <c:auto val="1"/>
        <c:lblAlgn val="ctr"/>
        <c:lblOffset val="100"/>
        <c:noMultiLvlLbl val="0"/>
      </c:catAx>
      <c:valAx>
        <c:axId val="164514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" altLang="zh-CN" sz="1000" b="0" i="0" u="none" strike="noStrike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Power Demand (MW)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4518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规划期内新建电源装机容量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'+20%'!$C$9</c:f>
              <c:strCache>
                <c:ptCount val="1"/>
                <c:pt idx="0">
                  <c:v>常规燃煤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'+20%'!$D$9:$H$9</c:f>
              <c:numCache>
                <c:formatCode>General</c:formatCode>
                <c:ptCount val="5"/>
                <c:pt idx="0">
                  <c:v>1200</c:v>
                </c:pt>
                <c:pt idx="1">
                  <c:v>1200</c:v>
                </c:pt>
                <c:pt idx="2">
                  <c:v>1500</c:v>
                </c:pt>
                <c:pt idx="3">
                  <c:v>1500</c:v>
                </c:pt>
                <c:pt idx="4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70-824F-BAB0-422613425470}"/>
            </c:ext>
          </c:extLst>
        </c:ser>
        <c:ser>
          <c:idx val="1"/>
          <c:order val="1"/>
          <c:tx>
            <c:strRef>
              <c:f>'+20%'!$C$10</c:f>
              <c:strCache>
                <c:ptCount val="1"/>
                <c:pt idx="0">
                  <c:v>ccs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'+20%'!$D$10:$H$10</c:f>
              <c:numCache>
                <c:formatCode>General</c:formatCode>
                <c:ptCount val="5"/>
                <c:pt idx="3">
                  <c:v>600</c:v>
                </c:pt>
                <c:pt idx="4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70-824F-BAB0-422613425470}"/>
            </c:ext>
          </c:extLst>
        </c:ser>
        <c:ser>
          <c:idx val="2"/>
          <c:order val="2"/>
          <c:tx>
            <c:strRef>
              <c:f>'+20%'!$C$11</c:f>
              <c:strCache>
                <c:ptCount val="1"/>
                <c:pt idx="0">
                  <c:v>燃气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'+20%'!$D$11:$H$11</c:f>
              <c:numCache>
                <c:formatCode>General</c:formatCode>
                <c:ptCount val="5"/>
                <c:pt idx="0">
                  <c:v>500</c:v>
                </c:pt>
                <c:pt idx="1">
                  <c:v>940</c:v>
                </c:pt>
                <c:pt idx="2">
                  <c:v>1340</c:v>
                </c:pt>
                <c:pt idx="3">
                  <c:v>1560</c:v>
                </c:pt>
                <c:pt idx="4">
                  <c:v>1560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70-824F-BAB0-42261342547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60591088"/>
        <c:axId val="260592800"/>
      </c:barChart>
      <c:catAx>
        <c:axId val="260591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0592800"/>
        <c:crosses val="autoZero"/>
        <c:auto val="1"/>
        <c:lblAlgn val="ctr"/>
        <c:lblOffset val="100"/>
        <c:noMultiLvlLbl val="0"/>
      </c:catAx>
      <c:valAx>
        <c:axId val="26059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059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新投建机组年发电量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'+20%'!$K$8</c:f>
              <c:strCache>
                <c:ptCount val="1"/>
                <c:pt idx="0">
                  <c:v>常规燃煤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'+20%'!$L$8:$Z$8</c:f>
              <c:numCache>
                <c:formatCode>General</c:formatCode>
                <c:ptCount val="15"/>
                <c:pt idx="0">
                  <c:v>246.17615939999999</c:v>
                </c:pt>
                <c:pt idx="1">
                  <c:v>254.871728964</c:v>
                </c:pt>
                <c:pt idx="2">
                  <c:v>263.99112886111999</c:v>
                </c:pt>
                <c:pt idx="3">
                  <c:v>263.710596592787</c:v>
                </c:pt>
                <c:pt idx="4">
                  <c:v>271.483077697184</c:v>
                </c:pt>
                <c:pt idx="5">
                  <c:v>279.03767679508502</c:v>
                </c:pt>
                <c:pt idx="6">
                  <c:v>326.20310395107998</c:v>
                </c:pt>
                <c:pt idx="7">
                  <c:v>336.52283308451302</c:v>
                </c:pt>
                <c:pt idx="8">
                  <c:v>344.21364475069902</c:v>
                </c:pt>
                <c:pt idx="9">
                  <c:v>290.90338893267898</c:v>
                </c:pt>
                <c:pt idx="10">
                  <c:v>304.85939321443402</c:v>
                </c:pt>
                <c:pt idx="11">
                  <c:v>313.49114063870297</c:v>
                </c:pt>
                <c:pt idx="12">
                  <c:v>256.423459880726</c:v>
                </c:pt>
                <c:pt idx="13">
                  <c:v>266.83495939661299</c:v>
                </c:pt>
                <c:pt idx="14">
                  <c:v>269.87174731532798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15-E14B-869E-BB691B23A0ED}"/>
            </c:ext>
          </c:extLst>
        </c:ser>
        <c:ser>
          <c:idx val="1"/>
          <c:order val="1"/>
          <c:tx>
            <c:strRef>
              <c:f>'+20%'!$K$9</c:f>
              <c:strCache>
                <c:ptCount val="1"/>
                <c:pt idx="0">
                  <c:v>ccs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'+20%'!$L$9:$Z$9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144</c:v>
                </c:pt>
                <c:pt idx="10">
                  <c:v>144</c:v>
                </c:pt>
                <c:pt idx="11">
                  <c:v>144</c:v>
                </c:pt>
                <c:pt idx="12">
                  <c:v>404.97266170529002</c:v>
                </c:pt>
                <c:pt idx="13">
                  <c:v>415.78214162202499</c:v>
                </c:pt>
                <c:pt idx="14">
                  <c:v>423.68282157199002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15-E14B-869E-BB691B23A0ED}"/>
            </c:ext>
          </c:extLst>
        </c:ser>
        <c:ser>
          <c:idx val="2"/>
          <c:order val="2"/>
          <c:tx>
            <c:strRef>
              <c:f>'+20%'!$K$10</c:f>
              <c:strCache>
                <c:ptCount val="1"/>
                <c:pt idx="0">
                  <c:v>燃气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'+20%'!$L$10:$Z$10</c:f>
              <c:numCache>
                <c:formatCode>General</c:formatCode>
                <c:ptCount val="15"/>
                <c:pt idx="0">
                  <c:v>30</c:v>
                </c:pt>
                <c:pt idx="1">
                  <c:v>31.792468537435401</c:v>
                </c:pt>
                <c:pt idx="2">
                  <c:v>34.655932229616198</c:v>
                </c:pt>
                <c:pt idx="3">
                  <c:v>66.489956385664499</c:v>
                </c:pt>
                <c:pt idx="4">
                  <c:v>91.551571104001695</c:v>
                </c:pt>
                <c:pt idx="5">
                  <c:v>115.887626163969</c:v>
                </c:pt>
                <c:pt idx="6">
                  <c:v>101.69995769137</c:v>
                </c:pt>
                <c:pt idx="7">
                  <c:v>130.94906141629701</c:v>
                </c:pt>
                <c:pt idx="8">
                  <c:v>164.43890621713399</c:v>
                </c:pt>
                <c:pt idx="9">
                  <c:v>130.25569960668699</c:v>
                </c:pt>
                <c:pt idx="10">
                  <c:v>162.673949210731</c:v>
                </c:pt>
                <c:pt idx="11">
                  <c:v>210.898465063896</c:v>
                </c:pt>
                <c:pt idx="12">
                  <c:v>100.01641577430701</c:v>
                </c:pt>
                <c:pt idx="13">
                  <c:v>116.947958328781</c:v>
                </c:pt>
                <c:pt idx="14">
                  <c:v>132.568807902884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15-E14B-869E-BB691B23A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3914128"/>
        <c:axId val="1009807024"/>
      </c:barChart>
      <c:catAx>
        <c:axId val="953914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9807024"/>
        <c:crosses val="autoZero"/>
        <c:auto val="1"/>
        <c:lblAlgn val="ctr"/>
        <c:lblOffset val="100"/>
        <c:noMultiLvlLbl val="0"/>
      </c:catAx>
      <c:valAx>
        <c:axId val="100980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391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新投建机组碳成本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'+20%'!$K$30</c:f>
              <c:strCache>
                <c:ptCount val="1"/>
                <c:pt idx="0">
                  <c:v>常规燃煤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'+20%'!$L$30:$Z$30</c:f>
              <c:numCache>
                <c:formatCode>General</c:formatCode>
                <c:ptCount val="15"/>
                <c:pt idx="0">
                  <c:v>-40038284.5516297</c:v>
                </c:pt>
                <c:pt idx="1">
                  <c:v>-37420995.160152502</c:v>
                </c:pt>
                <c:pt idx="2">
                  <c:v>-34262922.871207699</c:v>
                </c:pt>
                <c:pt idx="3">
                  <c:v>-29948198.9662452</c:v>
                </c:pt>
                <c:pt idx="4">
                  <c:v>-26426466.844090998</c:v>
                </c:pt>
                <c:pt idx="5">
                  <c:v>-22634866.651193</c:v>
                </c:pt>
                <c:pt idx="6">
                  <c:v>37055495.693332799</c:v>
                </c:pt>
                <c:pt idx="7">
                  <c:v>45799036.8877187</c:v>
                </c:pt>
                <c:pt idx="8">
                  <c:v>54125864.540228203</c:v>
                </c:pt>
                <c:pt idx="9">
                  <c:v>38387257.320203297</c:v>
                </c:pt>
                <c:pt idx="10">
                  <c:v>47269625.759999998</c:v>
                </c:pt>
                <c:pt idx="11">
                  <c:v>57227431.946061298</c:v>
                </c:pt>
                <c:pt idx="12">
                  <c:v>62540107.9853613</c:v>
                </c:pt>
                <c:pt idx="13">
                  <c:v>76672100.843818605</c:v>
                </c:pt>
                <c:pt idx="14">
                  <c:v>87867173.322160497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94-834E-8EB0-183B2DB83CF9}"/>
            </c:ext>
          </c:extLst>
        </c:ser>
        <c:ser>
          <c:idx val="1"/>
          <c:order val="1"/>
          <c:tx>
            <c:strRef>
              <c:f>'+20%'!$K$31</c:f>
              <c:strCache>
                <c:ptCount val="1"/>
                <c:pt idx="0">
                  <c:v>ccs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'+20%'!$L$31:$Z$31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-374957994.24000001</c:v>
                </c:pt>
                <c:pt idx="10">
                  <c:v>-372621807.36000001</c:v>
                </c:pt>
                <c:pt idx="11">
                  <c:v>-370285620.48000002</c:v>
                </c:pt>
                <c:pt idx="12">
                  <c:v>-1034787927.06907</c:v>
                </c:pt>
                <c:pt idx="13">
                  <c:v>-1055662907.82377</c:v>
                </c:pt>
                <c:pt idx="14">
                  <c:v>-1068848956.4263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94-834E-8EB0-183B2DB83CF9}"/>
            </c:ext>
          </c:extLst>
        </c:ser>
        <c:ser>
          <c:idx val="2"/>
          <c:order val="2"/>
          <c:tx>
            <c:strRef>
              <c:f>'+20%'!$K$32</c:f>
              <c:strCache>
                <c:ptCount val="1"/>
                <c:pt idx="0">
                  <c:v>燃气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'+20%'!$L$32:$Z$32</c:f>
              <c:numCache>
                <c:formatCode>General</c:formatCode>
                <c:ptCount val="15"/>
                <c:pt idx="0">
                  <c:v>15147135</c:v>
                </c:pt>
                <c:pt idx="1">
                  <c:v>17073845.107126702</c:v>
                </c:pt>
                <c:pt idx="2">
                  <c:v>19970795.623181</c:v>
                </c:pt>
                <c:pt idx="3">
                  <c:v>45623034.834163398</c:v>
                </c:pt>
                <c:pt idx="4">
                  <c:v>66170245.105786897</c:v>
                </c:pt>
                <c:pt idx="5">
                  <c:v>87999686.901789799</c:v>
                </c:pt>
                <c:pt idx="6">
                  <c:v>86516560.452195093</c:v>
                </c:pt>
                <c:pt idx="7">
                  <c:v>113373559.600263</c:v>
                </c:pt>
                <c:pt idx="8">
                  <c:v>147601887.42044899</c:v>
                </c:pt>
                <c:pt idx="9">
                  <c:v>128289179.78868701</c:v>
                </c:pt>
                <c:pt idx="10">
                  <c:v>162325371.439944</c:v>
                </c:pt>
                <c:pt idx="11">
                  <c:v>212398620.13346201</c:v>
                </c:pt>
                <c:pt idx="12">
                  <c:v>104323854.018059</c:v>
                </c:pt>
                <c:pt idx="13">
                  <c:v>124430909.550299</c:v>
                </c:pt>
                <c:pt idx="14">
                  <c:v>145085518.554544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94-834E-8EB0-183B2DB83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3945871"/>
        <c:axId val="1415167823"/>
      </c:barChart>
      <c:catAx>
        <c:axId val="1423945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5167823"/>
        <c:crosses val="autoZero"/>
        <c:auto val="1"/>
        <c:lblAlgn val="ctr"/>
        <c:lblOffset val="100"/>
        <c:noMultiLvlLbl val="0"/>
      </c:catAx>
      <c:valAx>
        <c:axId val="141516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945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规划期内新建电源装机容量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'+40%'!$C$9</c:f>
              <c:strCache>
                <c:ptCount val="1"/>
                <c:pt idx="0">
                  <c:v>常规燃煤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'+40%'!$D$9:$H$9</c:f>
              <c:numCache>
                <c:formatCode>General</c:formatCode>
                <c:ptCount val="5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3A-2C4D-917B-B6A93CAA5AF6}"/>
            </c:ext>
          </c:extLst>
        </c:ser>
        <c:ser>
          <c:idx val="1"/>
          <c:order val="1"/>
          <c:tx>
            <c:strRef>
              <c:f>'+40%'!$C$10</c:f>
              <c:strCache>
                <c:ptCount val="1"/>
                <c:pt idx="0">
                  <c:v>ccs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'+40%'!$D$10:$H$10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3A-2C4D-917B-B6A93CAA5AF6}"/>
            </c:ext>
          </c:extLst>
        </c:ser>
        <c:ser>
          <c:idx val="2"/>
          <c:order val="2"/>
          <c:tx>
            <c:strRef>
              <c:f>'+40%'!$C$11</c:f>
              <c:strCache>
                <c:ptCount val="1"/>
                <c:pt idx="0">
                  <c:v>燃气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'+40%'!$D$11:$H$11</c:f>
              <c:numCache>
                <c:formatCode>General</c:formatCode>
                <c:ptCount val="5"/>
                <c:pt idx="0">
                  <c:v>5</c:v>
                </c:pt>
                <c:pt idx="1">
                  <c:v>9.4</c:v>
                </c:pt>
                <c:pt idx="2">
                  <c:v>9.4</c:v>
                </c:pt>
                <c:pt idx="3">
                  <c:v>11.2</c:v>
                </c:pt>
                <c:pt idx="4">
                  <c:v>11.2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3A-2C4D-917B-B6A93CAA5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3575503"/>
        <c:axId val="1009796288"/>
      </c:barChart>
      <c:catAx>
        <c:axId val="1423575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9796288"/>
        <c:crosses val="autoZero"/>
        <c:auto val="1"/>
        <c:lblAlgn val="ctr"/>
        <c:lblOffset val="100"/>
        <c:noMultiLvlLbl val="0"/>
      </c:catAx>
      <c:valAx>
        <c:axId val="100979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57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'+40%'!$K$8</c:f>
              <c:strCache>
                <c:ptCount val="1"/>
                <c:pt idx="0">
                  <c:v>常规燃煤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'+40%'!$L$8:$Z$8</c:f>
              <c:numCache>
                <c:formatCode>General</c:formatCode>
                <c:ptCount val="15"/>
                <c:pt idx="0">
                  <c:v>246.17615939999999</c:v>
                </c:pt>
                <c:pt idx="1">
                  <c:v>253.97933959863499</c:v>
                </c:pt>
                <c:pt idx="2">
                  <c:v>263.99112886111999</c:v>
                </c:pt>
                <c:pt idx="3">
                  <c:v>263.710596592787</c:v>
                </c:pt>
                <c:pt idx="4">
                  <c:v>271.48307769719003</c:v>
                </c:pt>
                <c:pt idx="5">
                  <c:v>279.03767679508502</c:v>
                </c:pt>
                <c:pt idx="6">
                  <c:v>242.93052697476</c:v>
                </c:pt>
                <c:pt idx="7">
                  <c:v>254.888809639648</c:v>
                </c:pt>
                <c:pt idx="8">
                  <c:v>263.57142156772602</c:v>
                </c:pt>
                <c:pt idx="9">
                  <c:v>234.94969691537</c:v>
                </c:pt>
                <c:pt idx="10">
                  <c:v>249.51228733575701</c:v>
                </c:pt>
                <c:pt idx="11">
                  <c:v>261.444903952804</c:v>
                </c:pt>
                <c:pt idx="12">
                  <c:v>219.28678847732999</c:v>
                </c:pt>
                <c:pt idx="13">
                  <c:v>220.56191233027201</c:v>
                </c:pt>
                <c:pt idx="14">
                  <c:v>227.917843575354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8C-CE43-A809-C895DCED61EE}"/>
            </c:ext>
          </c:extLst>
        </c:ser>
        <c:ser>
          <c:idx val="1"/>
          <c:order val="1"/>
          <c:tx>
            <c:strRef>
              <c:f>'+40%'!$K$9</c:f>
              <c:strCache>
                <c:ptCount val="1"/>
                <c:pt idx="0">
                  <c:v>ccs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'+40%'!$L$9:$Z$9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144</c:v>
                </c:pt>
                <c:pt idx="7">
                  <c:v>144</c:v>
                </c:pt>
                <c:pt idx="8">
                  <c:v>144</c:v>
                </c:pt>
                <c:pt idx="9">
                  <c:v>259.2</c:v>
                </c:pt>
                <c:pt idx="10">
                  <c:v>259.2</c:v>
                </c:pt>
                <c:pt idx="11">
                  <c:v>259.2</c:v>
                </c:pt>
                <c:pt idx="12">
                  <c:v>469.56709288805803</c:v>
                </c:pt>
                <c:pt idx="13">
                  <c:v>483.76140707685698</c:v>
                </c:pt>
                <c:pt idx="14">
                  <c:v>489.08116645856097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8C-CE43-A809-C895DCED61EE}"/>
            </c:ext>
          </c:extLst>
        </c:ser>
        <c:ser>
          <c:idx val="2"/>
          <c:order val="2"/>
          <c:tx>
            <c:strRef>
              <c:f>'+40%'!$K$10</c:f>
              <c:strCache>
                <c:ptCount val="1"/>
                <c:pt idx="0">
                  <c:v>燃气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'+40%'!$L$10:$Z$10</c:f>
              <c:numCache>
                <c:formatCode>General</c:formatCode>
                <c:ptCount val="15"/>
                <c:pt idx="0">
                  <c:v>30</c:v>
                </c:pt>
                <c:pt idx="1">
                  <c:v>30</c:v>
                </c:pt>
                <c:pt idx="2">
                  <c:v>32.430749237697498</c:v>
                </c:pt>
                <c:pt idx="3">
                  <c:v>64.966568355430596</c:v>
                </c:pt>
                <c:pt idx="4">
                  <c:v>89.205773505725702</c:v>
                </c:pt>
                <c:pt idx="5">
                  <c:v>120.84347584669101</c:v>
                </c:pt>
                <c:pt idx="6">
                  <c:v>66.039802279567297</c:v>
                </c:pt>
                <c:pt idx="7">
                  <c:v>81.512868342183793</c:v>
                </c:pt>
                <c:pt idx="8">
                  <c:v>105.332103263414</c:v>
                </c:pt>
                <c:pt idx="9">
                  <c:v>77.561853470929805</c:v>
                </c:pt>
                <c:pt idx="10">
                  <c:v>107.24093328635099</c:v>
                </c:pt>
                <c:pt idx="11">
                  <c:v>145.64665265118199</c:v>
                </c:pt>
                <c:pt idx="12">
                  <c:v>76.524794578507894</c:v>
                </c:pt>
                <c:pt idx="13">
                  <c:v>98.598413890246704</c:v>
                </c:pt>
                <c:pt idx="14">
                  <c:v>115.18968232652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8C-CE43-A809-C895DCED6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4592623"/>
        <c:axId val="1047586768"/>
      </c:barChart>
      <c:catAx>
        <c:axId val="1414592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7586768"/>
        <c:crosses val="autoZero"/>
        <c:auto val="1"/>
        <c:lblAlgn val="ctr"/>
        <c:lblOffset val="100"/>
        <c:noMultiLvlLbl val="0"/>
      </c:catAx>
      <c:valAx>
        <c:axId val="10475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459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'+40%'!$K$30</c:f>
              <c:strCache>
                <c:ptCount val="1"/>
                <c:pt idx="0">
                  <c:v>常规燃煤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'+40%'!$L$30:$Z$30</c:f>
              <c:numCache>
                <c:formatCode>General</c:formatCode>
                <c:ptCount val="15"/>
                <c:pt idx="0">
                  <c:v>-46711331.976901203</c:v>
                </c:pt>
                <c:pt idx="1">
                  <c:v>-43504967.339009702</c:v>
                </c:pt>
                <c:pt idx="2">
                  <c:v>-39973410.016409002</c:v>
                </c:pt>
                <c:pt idx="3">
                  <c:v>-34939565.460619397</c:v>
                </c:pt>
                <c:pt idx="4">
                  <c:v>-30830877.984768599</c:v>
                </c:pt>
                <c:pt idx="5">
                  <c:v>-26407344.426391799</c:v>
                </c:pt>
                <c:pt idx="6">
                  <c:v>-18392211.8939327</c:v>
                </c:pt>
                <c:pt idx="7">
                  <c:v>-14473177.953377601</c:v>
                </c:pt>
                <c:pt idx="8">
                  <c:v>-9977464.5348758195</c:v>
                </c:pt>
                <c:pt idx="9">
                  <c:v>-4446996.2913839202</c:v>
                </c:pt>
                <c:pt idx="10">
                  <c:v>0</c:v>
                </c:pt>
                <c:pt idx="11">
                  <c:v>9993156.2748070396</c:v>
                </c:pt>
                <c:pt idx="12">
                  <c:v>17122087.873740599</c:v>
                </c:pt>
                <c:pt idx="13">
                  <c:v>26238221.540338799</c:v>
                </c:pt>
                <c:pt idx="14">
                  <c:v>36710088.8947201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51-E646-BBD0-1A5A011546F6}"/>
            </c:ext>
          </c:extLst>
        </c:ser>
        <c:ser>
          <c:idx val="1"/>
          <c:order val="1"/>
          <c:tx>
            <c:strRef>
              <c:f>'+40%'!$K$31</c:f>
              <c:strCache>
                <c:ptCount val="1"/>
                <c:pt idx="0">
                  <c:v>ccs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'+40%'!$L$31:$Z$31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-445627647.36000001</c:v>
                </c:pt>
                <c:pt idx="7">
                  <c:v>-442902096</c:v>
                </c:pt>
                <c:pt idx="8">
                  <c:v>-440176544.63999999</c:v>
                </c:pt>
                <c:pt idx="9">
                  <c:v>-791227559.80799997</c:v>
                </c:pt>
                <c:pt idx="10">
                  <c:v>-786321567.36000001</c:v>
                </c:pt>
                <c:pt idx="11">
                  <c:v>-781415574.91199994</c:v>
                </c:pt>
                <c:pt idx="12">
                  <c:v>-1402227886.97457</c:v>
                </c:pt>
                <c:pt idx="13">
                  <c:v>-1435415602.4343801</c:v>
                </c:pt>
                <c:pt idx="14">
                  <c:v>-1441976064.6861701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51-E646-BBD0-1A5A011546F6}"/>
            </c:ext>
          </c:extLst>
        </c:ser>
        <c:ser>
          <c:idx val="2"/>
          <c:order val="2"/>
          <c:tx>
            <c:strRef>
              <c:f>'+40%'!$K$32</c:f>
              <c:strCache>
                <c:ptCount val="1"/>
                <c:pt idx="0">
                  <c:v>燃气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'+40%'!$L$32:$Z$32</c:f>
              <c:numCache>
                <c:formatCode>General</c:formatCode>
                <c:ptCount val="15"/>
                <c:pt idx="0">
                  <c:v>17671657.5</c:v>
                </c:pt>
                <c:pt idx="1">
                  <c:v>18796419.600000001</c:v>
                </c:pt>
                <c:pt idx="2">
                  <c:v>21803266.0059973</c:v>
                </c:pt>
                <c:pt idx="3">
                  <c:v>52155725.007164098</c:v>
                </c:pt>
                <c:pt idx="4">
                  <c:v>75871767.756292507</c:v>
                </c:pt>
                <c:pt idx="5">
                  <c:v>108371131.911502</c:v>
                </c:pt>
                <c:pt idx="6">
                  <c:v>64934567.289544299</c:v>
                </c:pt>
                <c:pt idx="7">
                  <c:v>83969947.6382294</c:v>
                </c:pt>
                <c:pt idx="8">
                  <c:v>111059809.204206</c:v>
                </c:pt>
                <c:pt idx="9">
                  <c:v>83643165.955753401</c:v>
                </c:pt>
                <c:pt idx="10">
                  <c:v>116753644.65090001</c:v>
                </c:pt>
                <c:pt idx="11">
                  <c:v>163225170.46001601</c:v>
                </c:pt>
                <c:pt idx="12">
                  <c:v>90651575.175992802</c:v>
                </c:pt>
                <c:pt idx="13">
                  <c:v>119691643.848188</c:v>
                </c:pt>
                <c:pt idx="14">
                  <c:v>144665786.66112199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51-E646-BBD0-1A5A01154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4754464"/>
        <c:axId val="284756176"/>
      </c:barChart>
      <c:catAx>
        <c:axId val="284754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4756176"/>
        <c:crosses val="autoZero"/>
        <c:auto val="1"/>
        <c:lblAlgn val="ctr"/>
        <c:lblOffset val="100"/>
        <c:noMultiLvlLbl val="0"/>
      </c:catAx>
      <c:valAx>
        <c:axId val="28475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475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'+60%'!$C$9</c:f>
              <c:strCache>
                <c:ptCount val="1"/>
                <c:pt idx="0">
                  <c:v>常规燃煤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'+60%'!$D$9:$H$9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50-5243-98A7-AD798D4C3ED7}"/>
            </c:ext>
          </c:extLst>
        </c:ser>
        <c:ser>
          <c:idx val="1"/>
          <c:order val="1"/>
          <c:tx>
            <c:strRef>
              <c:f>'+60%'!$C$10</c:f>
              <c:strCache>
                <c:ptCount val="1"/>
                <c:pt idx="0">
                  <c:v>ccs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'+60%'!$D$10:$H$10</c:f>
              <c:numCache>
                <c:formatCode>General</c:formatCode>
                <c:ptCount val="5"/>
                <c:pt idx="0">
                  <c:v>12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50-5243-98A7-AD798D4C3ED7}"/>
            </c:ext>
          </c:extLst>
        </c:ser>
        <c:ser>
          <c:idx val="2"/>
          <c:order val="2"/>
          <c:tx>
            <c:strRef>
              <c:f>'+60%'!$C$11</c:f>
              <c:strCache>
                <c:ptCount val="1"/>
                <c:pt idx="0">
                  <c:v>燃气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'+60%'!$D$11:$H$11</c:f>
              <c:numCache>
                <c:formatCode>General</c:formatCode>
                <c:ptCount val="5"/>
                <c:pt idx="0">
                  <c:v>3.9</c:v>
                </c:pt>
                <c:pt idx="1">
                  <c:v>6.1</c:v>
                </c:pt>
                <c:pt idx="2">
                  <c:v>6.1</c:v>
                </c:pt>
                <c:pt idx="3">
                  <c:v>8.3000000000000007</c:v>
                </c:pt>
                <c:pt idx="4">
                  <c:v>10.1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50-5243-98A7-AD798D4C3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4918448"/>
        <c:axId val="284920160"/>
      </c:barChart>
      <c:catAx>
        <c:axId val="284918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4920160"/>
        <c:crosses val="autoZero"/>
        <c:auto val="1"/>
        <c:lblAlgn val="ctr"/>
        <c:lblOffset val="100"/>
        <c:noMultiLvlLbl val="0"/>
      </c:catAx>
      <c:valAx>
        <c:axId val="28492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491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'+60%'!$K$8</c:f>
              <c:strCache>
                <c:ptCount val="1"/>
                <c:pt idx="0">
                  <c:v>常规燃煤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'+60%'!$L$8:$Z$8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38.0489457496748</c:v>
                </c:pt>
                <c:pt idx="4">
                  <c:v>48.642199993903503</c:v>
                </c:pt>
                <c:pt idx="5">
                  <c:v>55.307969564659899</c:v>
                </c:pt>
                <c:pt idx="6">
                  <c:v>36.699050955175103</c:v>
                </c:pt>
                <c:pt idx="7">
                  <c:v>42.798339338480503</c:v>
                </c:pt>
                <c:pt idx="8">
                  <c:v>53.684241242927101</c:v>
                </c:pt>
                <c:pt idx="9">
                  <c:v>36</c:v>
                </c:pt>
                <c:pt idx="10">
                  <c:v>36</c:v>
                </c:pt>
                <c:pt idx="11">
                  <c:v>39</c:v>
                </c:pt>
                <c:pt idx="12">
                  <c:v>38.823644495719499</c:v>
                </c:pt>
                <c:pt idx="13">
                  <c:v>39.923357254587103</c:v>
                </c:pt>
                <c:pt idx="14">
                  <c:v>40.200000000000003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3-E043-BC3A-C36ED11F52F1}"/>
            </c:ext>
          </c:extLst>
        </c:ser>
        <c:ser>
          <c:idx val="1"/>
          <c:order val="1"/>
          <c:tx>
            <c:strRef>
              <c:f>'+60%'!$K$9</c:f>
              <c:strCache>
                <c:ptCount val="1"/>
                <c:pt idx="0">
                  <c:v>ccs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'+60%'!$L$9:$Z$9</c:f>
              <c:numCache>
                <c:formatCode>General</c:formatCode>
                <c:ptCount val="15"/>
                <c:pt idx="0">
                  <c:v>248.65115940000101</c:v>
                </c:pt>
                <c:pt idx="1">
                  <c:v>257.346728964004</c:v>
                </c:pt>
                <c:pt idx="2">
                  <c:v>266.09995345068</c:v>
                </c:pt>
                <c:pt idx="3">
                  <c:v>257.88437466394998</c:v>
                </c:pt>
                <c:pt idx="4">
                  <c:v>266.75807769718398</c:v>
                </c:pt>
                <c:pt idx="5">
                  <c:v>274.94406235901499</c:v>
                </c:pt>
                <c:pt idx="6">
                  <c:v>380.85552697475998</c:v>
                </c:pt>
                <c:pt idx="7">
                  <c:v>393.19035859324498</c:v>
                </c:pt>
                <c:pt idx="8">
                  <c:v>404.56861717458497</c:v>
                </c:pt>
                <c:pt idx="9">
                  <c:v>499.66262432221498</c:v>
                </c:pt>
                <c:pt idx="10">
                  <c:v>516.13067601656803</c:v>
                </c:pt>
                <c:pt idx="11">
                  <c:v>529.21312484913801</c:v>
                </c:pt>
                <c:pt idx="12">
                  <c:v>676.53728741505597</c:v>
                </c:pt>
                <c:pt idx="13">
                  <c:v>696.91909589923102</c:v>
                </c:pt>
                <c:pt idx="14">
                  <c:v>717.89895059018795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63-E043-BC3A-C36ED11F52F1}"/>
            </c:ext>
          </c:extLst>
        </c:ser>
        <c:ser>
          <c:idx val="2"/>
          <c:order val="2"/>
          <c:tx>
            <c:strRef>
              <c:f>'+60%'!$K$10</c:f>
              <c:strCache>
                <c:ptCount val="1"/>
                <c:pt idx="0">
                  <c:v>燃气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'+60%'!$L$10:$Z$10</c:f>
              <c:numCache>
                <c:formatCode>General</c:formatCode>
                <c:ptCount val="15"/>
                <c:pt idx="0">
                  <c:v>23.4</c:v>
                </c:pt>
                <c:pt idx="1">
                  <c:v>23.4</c:v>
                </c:pt>
                <c:pt idx="2">
                  <c:v>28.981874530349</c:v>
                </c:pt>
                <c:pt idx="3">
                  <c:v>36.6</c:v>
                </c:pt>
                <c:pt idx="4">
                  <c:v>39.741270927651101</c:v>
                </c:pt>
                <c:pt idx="5">
                  <c:v>58.9632857446949</c:v>
                </c:pt>
                <c:pt idx="6">
                  <c:v>41.998819065455798</c:v>
                </c:pt>
                <c:pt idx="7">
                  <c:v>51.819686998404897</c:v>
                </c:pt>
                <c:pt idx="8">
                  <c:v>65.161001322142099</c:v>
                </c:pt>
                <c:pt idx="9">
                  <c:v>80.964483075812595</c:v>
                </c:pt>
                <c:pt idx="10">
                  <c:v>95.939393122018004</c:v>
                </c:pt>
                <c:pt idx="11">
                  <c:v>123.502751292223</c:v>
                </c:pt>
                <c:pt idx="12">
                  <c:v>67.877650976899801</c:v>
                </c:pt>
                <c:pt idx="13">
                  <c:v>84.768056316421706</c:v>
                </c:pt>
                <c:pt idx="14">
                  <c:v>96.606965376245597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63-E043-BC3A-C36ED11F5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1907600"/>
        <c:axId val="547034528"/>
      </c:barChart>
      <c:catAx>
        <c:axId val="551907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034528"/>
        <c:crosses val="autoZero"/>
        <c:auto val="1"/>
        <c:lblAlgn val="ctr"/>
        <c:lblOffset val="100"/>
        <c:noMultiLvlLbl val="0"/>
      </c:catAx>
      <c:valAx>
        <c:axId val="54703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90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不同碳税水平对比!$B$2</c:f>
              <c:strCache>
                <c:ptCount val="1"/>
                <c:pt idx="0">
                  <c:v>总投资成本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不同碳税水平对比!$C$2:$F$2</c:f>
              <c:numCache>
                <c:formatCode>0.00E+00</c:formatCode>
                <c:ptCount val="4"/>
                <c:pt idx="0" formatCode="General">
                  <c:v>71744188955.492096</c:v>
                </c:pt>
                <c:pt idx="1">
                  <c:v>74250745333.2966</c:v>
                </c:pt>
                <c:pt idx="2">
                  <c:v>75114425719.583694</c:v>
                </c:pt>
                <c:pt idx="3">
                  <c:v>81598736808.874405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2D-E540-85E7-FEA86E4A4683}"/>
            </c:ext>
          </c:extLst>
        </c:ser>
        <c:ser>
          <c:idx val="1"/>
          <c:order val="1"/>
          <c:tx>
            <c:strRef>
              <c:f>不同碳税水平对比!$B$3</c:f>
              <c:strCache>
                <c:ptCount val="1"/>
                <c:pt idx="0">
                  <c:v>总运行成本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不同碳税水平对比!$C$3:$F$3</c:f>
              <c:numCache>
                <c:formatCode>0.00E+00</c:formatCode>
                <c:ptCount val="4"/>
                <c:pt idx="0" formatCode="General">
                  <c:v>77973897904.574707</c:v>
                </c:pt>
                <c:pt idx="1">
                  <c:v>78412515512.531998</c:v>
                </c:pt>
                <c:pt idx="2">
                  <c:v>79225771797.494095</c:v>
                </c:pt>
                <c:pt idx="3">
                  <c:v>85877972768.809799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2D-E540-85E7-FEA86E4A4683}"/>
            </c:ext>
          </c:extLst>
        </c:ser>
        <c:ser>
          <c:idx val="2"/>
          <c:order val="2"/>
          <c:tx>
            <c:strRef>
              <c:f>不同碳税水平对比!$B$7</c:f>
              <c:strCache>
                <c:ptCount val="1"/>
                <c:pt idx="0">
                  <c:v>总碳成本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不同碳税水平对比!$C$7:$F$7</c:f>
              <c:numCache>
                <c:formatCode>0.00E+00</c:formatCode>
                <c:ptCount val="4"/>
                <c:pt idx="0" formatCode="General">
                  <c:v>-538972653.585392</c:v>
                </c:pt>
                <c:pt idx="1">
                  <c:v>-2484622650.6148243</c:v>
                </c:pt>
                <c:pt idx="2" formatCode="General">
                  <c:v>-6873619058.8042727</c:v>
                </c:pt>
                <c:pt idx="3" formatCode="General">
                  <c:v>-20685106745.19529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2D-E540-85E7-FEA86E4A4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2097952"/>
        <c:axId val="551599728"/>
      </c:barChart>
      <c:catAx>
        <c:axId val="962097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599728"/>
        <c:crosses val="autoZero"/>
        <c:auto val="1"/>
        <c:lblAlgn val="ctr"/>
        <c:lblOffset val="100"/>
        <c:noMultiLvlLbl val="0"/>
      </c:catAx>
      <c:valAx>
        <c:axId val="55159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20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'+60%'!$K$29</c:f>
              <c:strCache>
                <c:ptCount val="1"/>
                <c:pt idx="0">
                  <c:v>常规燃煤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'+60%'!$L$29:$Z$29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42307992.5411103</c:v>
                </c:pt>
                <c:pt idx="4">
                  <c:v>57302690.763378002</c:v>
                </c:pt>
                <c:pt idx="5">
                  <c:v>68914968.976084501</c:v>
                </c:pt>
                <c:pt idx="6">
                  <c:v>48291136.141525</c:v>
                </c:pt>
                <c:pt idx="7">
                  <c:v>59048868.785301603</c:v>
                </c:pt>
                <c:pt idx="8">
                  <c:v>77570121.015018195</c:v>
                </c:pt>
                <c:pt idx="9">
                  <c:v>54416419.200000003</c:v>
                </c:pt>
                <c:pt idx="10">
                  <c:v>56865715.200000003</c:v>
                </c:pt>
                <c:pt idx="11">
                  <c:v>64312591.200000003</c:v>
                </c:pt>
                <c:pt idx="12">
                  <c:v>67123441.325273305</c:v>
                </c:pt>
                <c:pt idx="13">
                  <c:v>71918191.267899707</c:v>
                </c:pt>
                <c:pt idx="14">
                  <c:v>75386352.480000094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FF-FD41-A56B-6668FA089898}"/>
            </c:ext>
          </c:extLst>
        </c:ser>
        <c:ser>
          <c:idx val="1"/>
          <c:order val="1"/>
          <c:tx>
            <c:strRef>
              <c:f>'+60%'!$K$30</c:f>
              <c:strCache>
                <c:ptCount val="1"/>
                <c:pt idx="0">
                  <c:v>ccs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'+60%'!$L$30:$Z$30</c:f>
              <c:numCache>
                <c:formatCode>General</c:formatCode>
                <c:ptCount val="15"/>
                <c:pt idx="0">
                  <c:v>-931987786.862427</c:v>
                </c:pt>
                <c:pt idx="1">
                  <c:v>-959152703.037076</c:v>
                </c:pt>
                <c:pt idx="2">
                  <c:v>-985732791.00407696</c:v>
                </c:pt>
                <c:pt idx="3">
                  <c:v>-949720854.38091695</c:v>
                </c:pt>
                <c:pt idx="4">
                  <c:v>-976630046.959198</c:v>
                </c:pt>
                <c:pt idx="5">
                  <c:v>-1000652404.2802401</c:v>
                </c:pt>
                <c:pt idx="6">
                  <c:v>-1368723399.44683</c:v>
                </c:pt>
                <c:pt idx="7">
                  <c:v>-1404610684.2209799</c:v>
                </c:pt>
                <c:pt idx="8">
                  <c:v>-1436433334.34254</c:v>
                </c:pt>
                <c:pt idx="9">
                  <c:v>-1757338133.5785699</c:v>
                </c:pt>
                <c:pt idx="10">
                  <c:v>-1803816767.2868099</c:v>
                </c:pt>
                <c:pt idx="11">
                  <c:v>-1837640976.72101</c:v>
                </c:pt>
                <c:pt idx="12">
                  <c:v>-2329677177.8777399</c:v>
                </c:pt>
                <c:pt idx="13">
                  <c:v>-2384650018.8397102</c:v>
                </c:pt>
                <c:pt idx="14">
                  <c:v>-2440255844.4502802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FF-FD41-A56B-6668FA089898}"/>
            </c:ext>
          </c:extLst>
        </c:ser>
        <c:ser>
          <c:idx val="2"/>
          <c:order val="2"/>
          <c:tx>
            <c:strRef>
              <c:f>'+60%'!$K$31</c:f>
              <c:strCache>
                <c:ptCount val="1"/>
                <c:pt idx="0">
                  <c:v>燃气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'+60%'!$L$31:$Z$31</c:f>
              <c:numCache>
                <c:formatCode>General</c:formatCode>
                <c:ptCount val="15"/>
                <c:pt idx="0">
                  <c:v>17734532.399999999</c:v>
                </c:pt>
                <c:pt idx="1">
                  <c:v>18819171.072000001</c:v>
                </c:pt>
                <c:pt idx="2">
                  <c:v>24925381.249984499</c:v>
                </c:pt>
                <c:pt idx="3">
                  <c:v>35297894.399999999</c:v>
                </c:pt>
                <c:pt idx="4">
                  <c:v>41162025.038322203</c:v>
                </c:pt>
                <c:pt idx="5">
                  <c:v>62651359.6552779</c:v>
                </c:pt>
                <c:pt idx="6">
                  <c:v>47159084.532486901</c:v>
                </c:pt>
                <c:pt idx="7">
                  <c:v>59470899.960460402</c:v>
                </c:pt>
                <c:pt idx="8">
                  <c:v>76646315.015227094</c:v>
                </c:pt>
                <c:pt idx="9">
                  <c:v>99893303.5038836</c:v>
                </c:pt>
                <c:pt idx="10">
                  <c:v>121752558.74070901</c:v>
                </c:pt>
                <c:pt idx="11">
                  <c:v>163570796.577739</c:v>
                </c:pt>
                <c:pt idx="12">
                  <c:v>96910440.858562306</c:v>
                </c:pt>
                <c:pt idx="13">
                  <c:v>125134397.893962</c:v>
                </c:pt>
                <c:pt idx="14">
                  <c:v>147329528.298812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FF-FD41-A56B-6668FA089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039552"/>
        <c:axId val="552321648"/>
      </c:barChart>
      <c:catAx>
        <c:axId val="151039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2321648"/>
        <c:crosses val="autoZero"/>
        <c:auto val="1"/>
        <c:lblAlgn val="ctr"/>
        <c:lblOffset val="100"/>
        <c:noMultiLvlLbl val="0"/>
      </c:catAx>
      <c:valAx>
        <c:axId val="55232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03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'中碳税水平（+50元）'!$C$9</c:f>
              <c:strCache>
                <c:ptCount val="1"/>
                <c:pt idx="0">
                  <c:v>常规燃煤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'中碳税水平（+50元）'!$D$9:$H$9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19-7C48-9501-3A0E9F36676A}"/>
            </c:ext>
          </c:extLst>
        </c:ser>
        <c:ser>
          <c:idx val="1"/>
          <c:order val="1"/>
          <c:tx>
            <c:strRef>
              <c:f>'中碳税水平（+50元）'!$C$10</c:f>
              <c:strCache>
                <c:ptCount val="1"/>
                <c:pt idx="0">
                  <c:v>ccs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'中碳税水平（+50元）'!$D$10:$H$10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12</c:v>
                </c:pt>
                <c:pt idx="3">
                  <c:v>21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19-7C48-9501-3A0E9F36676A}"/>
            </c:ext>
          </c:extLst>
        </c:ser>
        <c:ser>
          <c:idx val="2"/>
          <c:order val="2"/>
          <c:tx>
            <c:strRef>
              <c:f>'中碳税水平（+50元）'!$C$11</c:f>
              <c:strCache>
                <c:ptCount val="1"/>
                <c:pt idx="0">
                  <c:v>燃气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'中碳税水平（+50元）'!$D$11:$H$11</c:f>
              <c:numCache>
                <c:formatCode>General</c:formatCode>
                <c:ptCount val="5"/>
                <c:pt idx="0">
                  <c:v>8.9</c:v>
                </c:pt>
                <c:pt idx="1">
                  <c:v>15.5</c:v>
                </c:pt>
                <c:pt idx="2">
                  <c:v>15.5</c:v>
                </c:pt>
                <c:pt idx="3">
                  <c:v>15.5</c:v>
                </c:pt>
                <c:pt idx="4">
                  <c:v>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19-7C48-9501-3A0E9F366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2327184"/>
        <c:axId val="1009891360"/>
      </c:barChart>
      <c:catAx>
        <c:axId val="962327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9891360"/>
        <c:crosses val="autoZero"/>
        <c:auto val="1"/>
        <c:lblAlgn val="ctr"/>
        <c:lblOffset val="100"/>
        <c:noMultiLvlLbl val="0"/>
      </c:catAx>
      <c:valAx>
        <c:axId val="100989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232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'中碳税水平（+50元）'!$L$8</c:f>
              <c:strCache>
                <c:ptCount val="1"/>
                <c:pt idx="0">
                  <c:v>常规燃煤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'中碳税水平（+50元）'!$M$8:$AA$8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70-4C4B-9587-164497D4F9B5}"/>
            </c:ext>
          </c:extLst>
        </c:ser>
        <c:ser>
          <c:idx val="1"/>
          <c:order val="1"/>
          <c:tx>
            <c:strRef>
              <c:f>'中碳税水平（+50元）'!$L$9</c:f>
              <c:strCache>
                <c:ptCount val="1"/>
                <c:pt idx="0">
                  <c:v>ccs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'中碳税水平（+50元）'!$M$9:$AA$9</c:f>
              <c:numCache>
                <c:formatCode>General</c:formatCode>
                <c:ptCount val="15"/>
                <c:pt idx="0">
                  <c:v>125.99645986327</c:v>
                </c:pt>
                <c:pt idx="1">
                  <c:v>130.00749894198299</c:v>
                </c:pt>
                <c:pt idx="2">
                  <c:v>134.31995000572499</c:v>
                </c:pt>
                <c:pt idx="3">
                  <c:v>135.439780746314</c:v>
                </c:pt>
                <c:pt idx="4">
                  <c:v>137.35503908214301</c:v>
                </c:pt>
                <c:pt idx="5">
                  <c:v>138.497902837102</c:v>
                </c:pt>
                <c:pt idx="6">
                  <c:v>277.20880877953999</c:v>
                </c:pt>
                <c:pt idx="7">
                  <c:v>284.19270445716597</c:v>
                </c:pt>
                <c:pt idx="8">
                  <c:v>287.91211428870798</c:v>
                </c:pt>
                <c:pt idx="9">
                  <c:v>436.85291917673402</c:v>
                </c:pt>
                <c:pt idx="10">
                  <c:v>445.22608959029401</c:v>
                </c:pt>
                <c:pt idx="11">
                  <c:v>460.77578051993902</c:v>
                </c:pt>
                <c:pt idx="12">
                  <c:v>619.16069972429705</c:v>
                </c:pt>
                <c:pt idx="13">
                  <c:v>636.28571711872905</c:v>
                </c:pt>
                <c:pt idx="14">
                  <c:v>653.791506263923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0-4C4B-9587-164497D4F9B5}"/>
            </c:ext>
          </c:extLst>
        </c:ser>
        <c:ser>
          <c:idx val="2"/>
          <c:order val="2"/>
          <c:tx>
            <c:strRef>
              <c:f>'中碳税水平（+50元）'!$L$10</c:f>
              <c:strCache>
                <c:ptCount val="1"/>
                <c:pt idx="0">
                  <c:v>燃气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'中碳税水平（+50元）'!$M$10:$AA$10</c:f>
              <c:numCache>
                <c:formatCode>General</c:formatCode>
                <c:ptCount val="15"/>
                <c:pt idx="0">
                  <c:v>70.317483491036796</c:v>
                </c:pt>
                <c:pt idx="1">
                  <c:v>86.286749527420298</c:v>
                </c:pt>
                <c:pt idx="2">
                  <c:v>103.282312456128</c:v>
                </c:pt>
                <c:pt idx="3">
                  <c:v>143.15350432573101</c:v>
                </c:pt>
                <c:pt idx="4">
                  <c:v>168.05612112440599</c:v>
                </c:pt>
                <c:pt idx="5">
                  <c:v>197.26726786806199</c:v>
                </c:pt>
                <c:pt idx="6">
                  <c:v>134.08551134359999</c:v>
                </c:pt>
                <c:pt idx="7">
                  <c:v>162.950256414563</c:v>
                </c:pt>
                <c:pt idx="8">
                  <c:v>199.523315802252</c:v>
                </c:pt>
                <c:pt idx="9">
                  <c:v>119.773804119294</c:v>
                </c:pt>
                <c:pt idx="10">
                  <c:v>156.15580907251399</c:v>
                </c:pt>
                <c:pt idx="11">
                  <c:v>205.096598451792</c:v>
                </c:pt>
                <c:pt idx="12">
                  <c:v>152.48819023759901</c:v>
                </c:pt>
                <c:pt idx="13">
                  <c:v>180.722507023459</c:v>
                </c:pt>
                <c:pt idx="14">
                  <c:v>197.568408134446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70-4C4B-9587-164497D4F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0551744"/>
        <c:axId val="260553456"/>
      </c:barChart>
      <c:catAx>
        <c:axId val="260551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0553456"/>
        <c:crosses val="autoZero"/>
        <c:auto val="1"/>
        <c:lblAlgn val="ctr"/>
        <c:lblOffset val="100"/>
        <c:noMultiLvlLbl val="0"/>
      </c:catAx>
      <c:valAx>
        <c:axId val="26055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055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'中碳税水平（+50元）'!$M$30</c:f>
              <c:strCache>
                <c:ptCount val="1"/>
                <c:pt idx="0">
                  <c:v>常规燃煤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'中碳税水平（+50元）'!$N$30:$AB$30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0-8327-6D42-9D20-036CA5B921C7}"/>
            </c:ext>
          </c:extLst>
        </c:ser>
        <c:ser>
          <c:idx val="1"/>
          <c:order val="1"/>
          <c:tx>
            <c:strRef>
              <c:f>'中碳税水平（+50元）'!$M$31</c:f>
              <c:strCache>
                <c:ptCount val="1"/>
                <c:pt idx="0">
                  <c:v>ccs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'中碳税水平（+50元）'!$N$31:$AB$31</c:f>
              <c:numCache>
                <c:formatCode>General</c:formatCode>
                <c:ptCount val="15"/>
                <c:pt idx="0">
                  <c:v>-444697284.230295</c:v>
                </c:pt>
                <c:pt idx="1">
                  <c:v>-456214980.26411498</c:v>
                </c:pt>
                <c:pt idx="2">
                  <c:v>-468411678.21581399</c:v>
                </c:pt>
                <c:pt idx="3">
                  <c:v>-469497042.86112303</c:v>
                </c:pt>
                <c:pt idx="4">
                  <c:v>-473276538.81214499</c:v>
                </c:pt>
                <c:pt idx="5">
                  <c:v>-474330969.28575701</c:v>
                </c:pt>
                <c:pt idx="6">
                  <c:v>-943620060.24607396</c:v>
                </c:pt>
                <c:pt idx="7">
                  <c:v>-961476494.82891798</c:v>
                </c:pt>
                <c:pt idx="8">
                  <c:v>-968065731.32519901</c:v>
                </c:pt>
                <c:pt idx="9">
                  <c:v>-1461139772.23456</c:v>
                </c:pt>
                <c:pt idx="10">
                  <c:v>-1479879132.1031001</c:v>
                </c:pt>
                <c:pt idx="11">
                  <c:v>-1521985276.1103401</c:v>
                </c:pt>
                <c:pt idx="12">
                  <c:v>-2033717934.10621</c:v>
                </c:pt>
                <c:pt idx="13">
                  <c:v>-2076719094.37287</c:v>
                </c:pt>
                <c:pt idx="14">
                  <c:v>-2120278307.77933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27-6D42-9D20-036CA5B921C7}"/>
            </c:ext>
          </c:extLst>
        </c:ser>
        <c:ser>
          <c:idx val="2"/>
          <c:order val="2"/>
          <c:tx>
            <c:strRef>
              <c:f>'中碳税水平（+50元）'!$M$32</c:f>
              <c:strCache>
                <c:ptCount val="1"/>
                <c:pt idx="0">
                  <c:v>燃气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'中碳税水平（+50元）'!$N$32:$AB$32</c:f>
              <c:numCache>
                <c:formatCode>General</c:formatCode>
                <c:ptCount val="15"/>
                <c:pt idx="0">
                  <c:v>41454027.7554226</c:v>
                </c:pt>
                <c:pt idx="1">
                  <c:v>53119811.318122998</c:v>
                </c:pt>
                <c:pt idx="2">
                  <c:v>67288297.399242803</c:v>
                </c:pt>
                <c:pt idx="3">
                  <c:v>105776335.11853699</c:v>
                </c:pt>
                <c:pt idx="4">
                  <c:v>135090248.573937</c:v>
                </c:pt>
                <c:pt idx="5">
                  <c:v>167923087.340619</c:v>
                </c:pt>
                <c:pt idx="6">
                  <c:v>115483036.58020601</c:v>
                </c:pt>
                <c:pt idx="7">
                  <c:v>144395226.06508601</c:v>
                </c:pt>
                <c:pt idx="8">
                  <c:v>185995223.49097499</c:v>
                </c:pt>
                <c:pt idx="9">
                  <c:v>119004107.58340099</c:v>
                </c:pt>
                <c:pt idx="10">
                  <c:v>158370173.80518299</c:v>
                </c:pt>
                <c:pt idx="11">
                  <c:v>210473682.93156701</c:v>
                </c:pt>
                <c:pt idx="12">
                  <c:v>152601871.68211299</c:v>
                </c:pt>
                <c:pt idx="13">
                  <c:v>184889098.57315201</c:v>
                </c:pt>
                <c:pt idx="14">
                  <c:v>207942531.31158799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27-6D42-9D20-036CA5B92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0533024"/>
        <c:axId val="260557696"/>
      </c:barChart>
      <c:catAx>
        <c:axId val="260533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0557696"/>
        <c:crosses val="autoZero"/>
        <c:auto val="1"/>
        <c:lblAlgn val="ctr"/>
        <c:lblOffset val="100"/>
        <c:noMultiLvlLbl val="0"/>
      </c:catAx>
      <c:valAx>
        <c:axId val="26055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053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不同碳税水平对比!$C$4:$F$4</c:f>
              <c:numCache>
                <c:formatCode>0.00E+00</c:formatCode>
                <c:ptCount val="4"/>
                <c:pt idx="0" formatCode="General">
                  <c:v>-2307714602.4000001</c:v>
                </c:pt>
                <c:pt idx="1">
                  <c:v>-4277165213.3991399</c:v>
                </c:pt>
                <c:pt idx="2">
                  <c:v>-7967290544.1751099</c:v>
                </c:pt>
                <c:pt idx="3">
                  <c:v>-22567022923.2883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E6-2742-8B23-670289AE482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不同碳税水平对比!$C$5:$F$5</c:f>
              <c:numCache>
                <c:formatCode>General</c:formatCode>
                <c:ptCount val="4"/>
                <c:pt idx="0">
                  <c:v>278476731.011738</c:v>
                </c:pt>
                <c:pt idx="1">
                  <c:v>316212359.25436598</c:v>
                </c:pt>
                <c:pt idx="2" formatCode="0.00E+00">
                  <c:v>-179593793.294063</c:v>
                </c:pt>
                <c:pt idx="3" formatCode="0.00E+00">
                  <c:v>743458488.89558995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E6-2742-8B23-670289AE482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不同碳税水平对比!$C$6:$F$6</c:f>
              <c:numCache>
                <c:formatCode>General</c:formatCode>
                <c:ptCount val="4"/>
                <c:pt idx="0">
                  <c:v>1490265217.80287</c:v>
                </c:pt>
                <c:pt idx="1">
                  <c:v>1476330203.5299499</c:v>
                </c:pt>
                <c:pt idx="2" formatCode="0.00E+00">
                  <c:v>1273265278.6649001</c:v>
                </c:pt>
                <c:pt idx="3" formatCode="0.00E+00">
                  <c:v>1138457689.1974199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E6-2742-8B23-670289AE4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5023488"/>
        <c:axId val="285025200"/>
      </c:barChart>
      <c:catAx>
        <c:axId val="285023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5025200"/>
        <c:crosses val="autoZero"/>
        <c:auto val="1"/>
        <c:lblAlgn val="ctr"/>
        <c:lblOffset val="100"/>
        <c:noMultiLvlLbl val="0"/>
      </c:catAx>
      <c:valAx>
        <c:axId val="28502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502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不同碳税水平对比!$B$29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不同碳税水平对比!$D$29:$G$29</c:f>
              <c:numCache>
                <c:formatCode>General</c:formatCode>
                <c:ptCount val="4"/>
                <c:pt idx="0">
                  <c:v>1500</c:v>
                </c:pt>
                <c:pt idx="1">
                  <c:v>1500</c:v>
                </c:pt>
                <c:pt idx="2">
                  <c:v>1200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DA-A74A-9F14-5E7BEA55EE61}"/>
            </c:ext>
          </c:extLst>
        </c:ser>
        <c:ser>
          <c:idx val="1"/>
          <c:order val="1"/>
          <c:tx>
            <c:strRef>
              <c:f>不同碳税水平对比!$B$30</c:f>
              <c:strCache>
                <c:ptCount val="1"/>
                <c:pt idx="0">
                  <c:v>CCS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不同碳税水平对比!$D$30:$G$30</c:f>
              <c:numCache>
                <c:formatCode>General</c:formatCode>
                <c:ptCount val="4"/>
                <c:pt idx="0">
                  <c:v>900</c:v>
                </c:pt>
                <c:pt idx="1">
                  <c:v>1800</c:v>
                </c:pt>
                <c:pt idx="2">
                  <c:v>2400</c:v>
                </c:pt>
                <c:pt idx="3">
                  <c:v>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DA-A74A-9F14-5E7BEA55EE61}"/>
            </c:ext>
          </c:extLst>
        </c:ser>
        <c:ser>
          <c:idx val="2"/>
          <c:order val="2"/>
          <c:tx>
            <c:strRef>
              <c:f>不同碳税水平对比!$B$31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不同碳税水平对比!$D$31:$G$31</c:f>
              <c:numCache>
                <c:formatCode>General</c:formatCode>
                <c:ptCount val="4"/>
                <c:pt idx="0">
                  <c:v>2230</c:v>
                </c:pt>
                <c:pt idx="1">
                  <c:v>1560</c:v>
                </c:pt>
                <c:pt idx="2">
                  <c:v>1120</c:v>
                </c:pt>
                <c:pt idx="3">
                  <c:v>1010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DA-A74A-9F14-5E7BEA55EE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05346175"/>
        <c:axId val="1405235647"/>
      </c:barChart>
      <c:catAx>
        <c:axId val="140534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5235647"/>
        <c:crosses val="autoZero"/>
        <c:auto val="1"/>
        <c:lblAlgn val="ctr"/>
        <c:lblOffset val="100"/>
        <c:noMultiLvlLbl val="0"/>
      </c:catAx>
      <c:valAx>
        <c:axId val="1405235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0534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不同碳税水平对比!$B$29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不同碳税水平对比!$C$28:$F$28</c:f>
              <c:strCache>
                <c:ptCount val="4"/>
                <c:pt idx="0">
                  <c:v>S0</c:v>
                </c:pt>
                <c:pt idx="1">
                  <c:v>S-T1</c:v>
                </c:pt>
                <c:pt idx="2">
                  <c:v>S-T2</c:v>
                </c:pt>
                <c:pt idx="3">
                  <c:v>S-T3</c:v>
                </c:pt>
              </c:strCache>
            </c:strRef>
          </c:cat>
          <c:val>
            <c:numRef>
              <c:f>不同碳税水平对比!$D$29:$G$29</c:f>
              <c:numCache>
                <c:formatCode>General</c:formatCode>
                <c:ptCount val="4"/>
                <c:pt idx="0">
                  <c:v>1500</c:v>
                </c:pt>
                <c:pt idx="1">
                  <c:v>1500</c:v>
                </c:pt>
                <c:pt idx="2">
                  <c:v>1200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44-8846-BE22-42297E461389}"/>
            </c:ext>
          </c:extLst>
        </c:ser>
        <c:ser>
          <c:idx val="1"/>
          <c:order val="1"/>
          <c:tx>
            <c:strRef>
              <c:f>不同碳税水平对比!$B$30</c:f>
              <c:strCache>
                <c:ptCount val="1"/>
                <c:pt idx="0">
                  <c:v>CCS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不同碳税水平对比!$C$28:$F$28</c:f>
              <c:strCache>
                <c:ptCount val="4"/>
                <c:pt idx="0">
                  <c:v>S0</c:v>
                </c:pt>
                <c:pt idx="1">
                  <c:v>S-T1</c:v>
                </c:pt>
                <c:pt idx="2">
                  <c:v>S-T2</c:v>
                </c:pt>
                <c:pt idx="3">
                  <c:v>S-T3</c:v>
                </c:pt>
              </c:strCache>
            </c:strRef>
          </c:cat>
          <c:val>
            <c:numRef>
              <c:f>不同碳税水平对比!$D$30:$G$30</c:f>
              <c:numCache>
                <c:formatCode>General</c:formatCode>
                <c:ptCount val="4"/>
                <c:pt idx="0">
                  <c:v>900</c:v>
                </c:pt>
                <c:pt idx="1">
                  <c:v>1800</c:v>
                </c:pt>
                <c:pt idx="2">
                  <c:v>2400</c:v>
                </c:pt>
                <c:pt idx="3">
                  <c:v>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44-8846-BE22-42297E461389}"/>
            </c:ext>
          </c:extLst>
        </c:ser>
        <c:ser>
          <c:idx val="2"/>
          <c:order val="2"/>
          <c:tx>
            <c:strRef>
              <c:f>不同碳税水平对比!$B$31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不同碳税水平对比!$C$28:$F$28</c:f>
              <c:strCache>
                <c:ptCount val="4"/>
                <c:pt idx="0">
                  <c:v>S0</c:v>
                </c:pt>
                <c:pt idx="1">
                  <c:v>S-T1</c:v>
                </c:pt>
                <c:pt idx="2">
                  <c:v>S-T2</c:v>
                </c:pt>
                <c:pt idx="3">
                  <c:v>S-T3</c:v>
                </c:pt>
              </c:strCache>
            </c:strRef>
          </c:cat>
          <c:val>
            <c:numRef>
              <c:f>不同碳税水平对比!$D$31:$G$31</c:f>
              <c:numCache>
                <c:formatCode>General</c:formatCode>
                <c:ptCount val="4"/>
                <c:pt idx="0">
                  <c:v>2230</c:v>
                </c:pt>
                <c:pt idx="1">
                  <c:v>1560</c:v>
                </c:pt>
                <c:pt idx="2">
                  <c:v>1120</c:v>
                </c:pt>
                <c:pt idx="3">
                  <c:v>1010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44-8846-BE22-42297E4613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49339440"/>
        <c:axId val="549341152"/>
      </c:barChart>
      <c:catAx>
        <c:axId val="54933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 sz="7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Scenarios based on different carbon tax levels</a:t>
                </a:r>
                <a:endParaRPr lang="zh-CN" altLang="en-US" sz="7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341152"/>
        <c:crosses val="autoZero"/>
        <c:auto val="1"/>
        <c:lblAlgn val="ctr"/>
        <c:lblOffset val="100"/>
        <c:noMultiLvlLbl val="0"/>
      </c:catAx>
      <c:valAx>
        <c:axId val="5493411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 sz="7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Capacity of Built Units</a:t>
                </a:r>
                <a:r>
                  <a:rPr lang="zh-CN" altLang="zh-CN" sz="7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（</a:t>
                </a:r>
                <a:r>
                  <a:rPr lang="en" altLang="zh-CN" sz="7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MW</a:t>
                </a:r>
                <a:r>
                  <a:rPr lang="zh-CN" altLang="zh-CN" sz="7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33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不同碳税水平对比!$B$29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不同碳税水平对比!$C$28:$G$28</c:f>
              <c:strCache>
                <c:ptCount val="5"/>
                <c:pt idx="0">
                  <c:v>S0</c:v>
                </c:pt>
                <c:pt idx="1">
                  <c:v>S-T1</c:v>
                </c:pt>
                <c:pt idx="2">
                  <c:v>S-T2</c:v>
                </c:pt>
                <c:pt idx="3">
                  <c:v>S-T3</c:v>
                </c:pt>
                <c:pt idx="4">
                  <c:v>S- T4</c:v>
                </c:pt>
              </c:strCache>
            </c:strRef>
          </c:cat>
          <c:val>
            <c:numRef>
              <c:f>不同碳税水平对比!$C$29:$G$29</c:f>
              <c:numCache>
                <c:formatCode>General</c:formatCode>
                <c:ptCount val="5"/>
                <c:pt idx="0">
                  <c:v>2400</c:v>
                </c:pt>
                <c:pt idx="1">
                  <c:v>1500</c:v>
                </c:pt>
                <c:pt idx="2">
                  <c:v>1500</c:v>
                </c:pt>
                <c:pt idx="3">
                  <c:v>1200</c:v>
                </c:pt>
                <c:pt idx="4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6-F845-93F6-DDBAE25BD2D1}"/>
            </c:ext>
          </c:extLst>
        </c:ser>
        <c:ser>
          <c:idx val="1"/>
          <c:order val="1"/>
          <c:tx>
            <c:strRef>
              <c:f>不同碳税水平对比!$B$30</c:f>
              <c:strCache>
                <c:ptCount val="1"/>
                <c:pt idx="0">
                  <c:v>CCS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不同碳税水平对比!$C$28:$G$28</c:f>
              <c:strCache>
                <c:ptCount val="5"/>
                <c:pt idx="0">
                  <c:v>S0</c:v>
                </c:pt>
                <c:pt idx="1">
                  <c:v>S-T1</c:v>
                </c:pt>
                <c:pt idx="2">
                  <c:v>S-T2</c:v>
                </c:pt>
                <c:pt idx="3">
                  <c:v>S-T3</c:v>
                </c:pt>
                <c:pt idx="4">
                  <c:v>S- T4</c:v>
                </c:pt>
              </c:strCache>
            </c:strRef>
          </c:cat>
          <c:val>
            <c:numRef>
              <c:f>不同碳税水平对比!$C$30:$G$30</c:f>
              <c:numCache>
                <c:formatCode>General</c:formatCode>
                <c:ptCount val="5"/>
                <c:pt idx="0">
                  <c:v>0</c:v>
                </c:pt>
                <c:pt idx="1">
                  <c:v>900</c:v>
                </c:pt>
                <c:pt idx="2">
                  <c:v>1800</c:v>
                </c:pt>
                <c:pt idx="3">
                  <c:v>2400</c:v>
                </c:pt>
                <c:pt idx="4">
                  <c:v>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B6-F845-93F6-DDBAE25BD2D1}"/>
            </c:ext>
          </c:extLst>
        </c:ser>
        <c:ser>
          <c:idx val="2"/>
          <c:order val="2"/>
          <c:tx>
            <c:strRef>
              <c:f>不同碳税水平对比!$B$31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不同碳税水平对比!$C$28:$G$28</c:f>
              <c:strCache>
                <c:ptCount val="5"/>
                <c:pt idx="0">
                  <c:v>S0</c:v>
                </c:pt>
                <c:pt idx="1">
                  <c:v>S-T1</c:v>
                </c:pt>
                <c:pt idx="2">
                  <c:v>S-T2</c:v>
                </c:pt>
                <c:pt idx="3">
                  <c:v>S-T3</c:v>
                </c:pt>
                <c:pt idx="4">
                  <c:v>S- T4</c:v>
                </c:pt>
              </c:strCache>
            </c:strRef>
          </c:cat>
          <c:val>
            <c:numRef>
              <c:f>不同碳税水平对比!$C$31:$G$31</c:f>
              <c:numCache>
                <c:formatCode>General</c:formatCode>
                <c:ptCount val="5"/>
                <c:pt idx="0">
                  <c:v>2080</c:v>
                </c:pt>
                <c:pt idx="1">
                  <c:v>2230</c:v>
                </c:pt>
                <c:pt idx="2">
                  <c:v>1560</c:v>
                </c:pt>
                <c:pt idx="3">
                  <c:v>1120</c:v>
                </c:pt>
                <c:pt idx="4">
                  <c:v>1010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B6-F845-93F6-DDBAE25BD2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37264160"/>
        <c:axId val="1633734687"/>
      </c:barChart>
      <c:catAx>
        <c:axId val="193726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 sz="8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Scenarios based on different carbon tax levels</a:t>
                </a:r>
                <a:endParaRPr lang="zh-CN" altLang="en-US" sz="8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3734687"/>
        <c:crosses val="autoZero"/>
        <c:auto val="1"/>
        <c:lblAlgn val="ctr"/>
        <c:lblOffset val="100"/>
        <c:noMultiLvlLbl val="0"/>
      </c:catAx>
      <c:valAx>
        <c:axId val="16337346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 sz="8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Capacity of Built Units</a:t>
                </a:r>
                <a:r>
                  <a:rPr lang="zh-CN" altLang="zh-CN" sz="8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（</a:t>
                </a:r>
                <a:r>
                  <a:rPr lang="en" altLang="zh-CN" sz="8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MW</a:t>
                </a:r>
                <a:r>
                  <a:rPr lang="zh-CN" altLang="zh-CN" sz="8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726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'低碳税水平（算例a初始值）'!$C$29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'低碳税水平（算例a初始值）'!$D$29:$H$29</c:f>
              <c:numCache>
                <c:formatCode>General</c:formatCode>
                <c:ptCount val="5"/>
                <c:pt idx="0">
                  <c:v>1200</c:v>
                </c:pt>
                <c:pt idx="1">
                  <c:v>1200</c:v>
                </c:pt>
                <c:pt idx="2">
                  <c:v>1500</c:v>
                </c:pt>
                <c:pt idx="3">
                  <c:v>1500</c:v>
                </c:pt>
                <c:pt idx="4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0-3C41-96F0-2D6ACEF11E90}"/>
            </c:ext>
          </c:extLst>
        </c:ser>
        <c:ser>
          <c:idx val="1"/>
          <c:order val="1"/>
          <c:tx>
            <c:strRef>
              <c:f>'低碳税水平（算例a初始值）'!$C$30</c:f>
              <c:strCache>
                <c:ptCount val="1"/>
                <c:pt idx="0">
                  <c:v>CCS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'低碳税水平（算例a初始值）'!$D$30:$H$30</c:f>
              <c:numCache>
                <c:formatCode>General</c:formatCode>
                <c:ptCount val="5"/>
                <c:pt idx="3">
                  <c:v>600</c:v>
                </c:pt>
                <c:pt idx="4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0-3C41-96F0-2D6ACEF11E90}"/>
            </c:ext>
          </c:extLst>
        </c:ser>
        <c:ser>
          <c:idx val="2"/>
          <c:order val="2"/>
          <c:tx>
            <c:strRef>
              <c:f>'低碳税水平（算例a初始值）'!$C$31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'低碳税水平（算例a初始值）'!$D$31:$H$31</c:f>
              <c:numCache>
                <c:formatCode>General</c:formatCode>
                <c:ptCount val="5"/>
                <c:pt idx="0">
                  <c:v>390</c:v>
                </c:pt>
                <c:pt idx="1">
                  <c:v>830.00000000000011</c:v>
                </c:pt>
                <c:pt idx="2">
                  <c:v>1330</c:v>
                </c:pt>
                <c:pt idx="3">
                  <c:v>1550</c:v>
                </c:pt>
                <c:pt idx="4">
                  <c:v>2230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0-3C41-96F0-2D6ACEF11E9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10270752"/>
        <c:axId val="953862688"/>
      </c:barChart>
      <c:catAx>
        <c:axId val="101027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"/>
                  <a:t>Planning period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53862688"/>
        <c:crosses val="autoZero"/>
        <c:auto val="1"/>
        <c:lblAlgn val="ctr"/>
        <c:lblOffset val="100"/>
        <c:noMultiLvlLbl val="0"/>
      </c:catAx>
      <c:valAx>
        <c:axId val="95386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"/>
                  <a:t>Capacity of Built Units</a:t>
                </a:r>
                <a:r>
                  <a:rPr lang="zh-CN"/>
                  <a:t>（</a:t>
                </a:r>
                <a:r>
                  <a:rPr lang="en"/>
                  <a:t>MW</a:t>
                </a:r>
                <a:r>
                  <a:rPr lang="zh-CN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1027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新投建机组年发电量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'低碳税水平（算例a初始值）'!$K$8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'低碳税水平（算例a初始值）'!$L$8:$Z$8</c:f>
              <c:numCache>
                <c:formatCode>General</c:formatCode>
                <c:ptCount val="15"/>
                <c:pt idx="0">
                  <c:v>248.65115940000001</c:v>
                </c:pt>
                <c:pt idx="1">
                  <c:v>257.34672896400002</c:v>
                </c:pt>
                <c:pt idx="2">
                  <c:v>266.09995345068</c:v>
                </c:pt>
                <c:pt idx="3">
                  <c:v>265.68545065772099</c:v>
                </c:pt>
                <c:pt idx="4">
                  <c:v>273.40807769718401</c:v>
                </c:pt>
                <c:pt idx="5">
                  <c:v>280.687676795085</c:v>
                </c:pt>
                <c:pt idx="6">
                  <c:v>326.55209204717801</c:v>
                </c:pt>
                <c:pt idx="7">
                  <c:v>336.80586326570699</c:v>
                </c:pt>
                <c:pt idx="8">
                  <c:v>344.31364475069898</c:v>
                </c:pt>
                <c:pt idx="9">
                  <c:v>291.86031634173202</c:v>
                </c:pt>
                <c:pt idx="10">
                  <c:v>305.20474585895403</c:v>
                </c:pt>
                <c:pt idx="11">
                  <c:v>316.07223450481899</c:v>
                </c:pt>
                <c:pt idx="12">
                  <c:v>295.42859818997402</c:v>
                </c:pt>
                <c:pt idx="13">
                  <c:v>309.11890098751599</c:v>
                </c:pt>
                <c:pt idx="14">
                  <c:v>320.82052291519398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8-A842-9643-218E3D680C2B}"/>
            </c:ext>
          </c:extLst>
        </c:ser>
        <c:ser>
          <c:idx val="1"/>
          <c:order val="1"/>
          <c:tx>
            <c:strRef>
              <c:f>'低碳税水平（算例a初始值）'!$K$9</c:f>
              <c:strCache>
                <c:ptCount val="1"/>
                <c:pt idx="0">
                  <c:v>CCS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'低碳税水平（算例a初始值）'!$L$9:$Z$9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144</c:v>
                </c:pt>
                <c:pt idx="10">
                  <c:v>144</c:v>
                </c:pt>
                <c:pt idx="11">
                  <c:v>144</c:v>
                </c:pt>
                <c:pt idx="12">
                  <c:v>216</c:v>
                </c:pt>
                <c:pt idx="13">
                  <c:v>216</c:v>
                </c:pt>
                <c:pt idx="14">
                  <c:v>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8-A842-9643-218E3D680C2B}"/>
            </c:ext>
          </c:extLst>
        </c:ser>
        <c:ser>
          <c:idx val="2"/>
          <c:order val="2"/>
          <c:tx>
            <c:strRef>
              <c:f>'低碳税水平（算例a初始值）'!$K$10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'低碳税水平（算例a初始值）'!$L$10:$Z$10</c:f>
              <c:numCache>
                <c:formatCode>General</c:formatCode>
                <c:ptCount val="15"/>
                <c:pt idx="0">
                  <c:v>23.4</c:v>
                </c:pt>
                <c:pt idx="1">
                  <c:v>26.031116226396701</c:v>
                </c:pt>
                <c:pt idx="2">
                  <c:v>40.180404052427697</c:v>
                </c:pt>
                <c:pt idx="3">
                  <c:v>75.818525920849694</c:v>
                </c:pt>
                <c:pt idx="4">
                  <c:v>97.876727555017794</c:v>
                </c:pt>
                <c:pt idx="5">
                  <c:v>122.083488310335</c:v>
                </c:pt>
                <c:pt idx="6">
                  <c:v>107.776386636425</c:v>
                </c:pt>
                <c:pt idx="7">
                  <c:v>135.08314202421599</c:v>
                </c:pt>
                <c:pt idx="8">
                  <c:v>164.95188843637999</c:v>
                </c:pt>
                <c:pt idx="9">
                  <c:v>127.628806776297</c:v>
                </c:pt>
                <c:pt idx="10">
                  <c:v>160.890119025583</c:v>
                </c:pt>
                <c:pt idx="11">
                  <c:v>202.54856398906699</c:v>
                </c:pt>
                <c:pt idx="12">
                  <c:v>215.82650214519799</c:v>
                </c:pt>
                <c:pt idx="13">
                  <c:v>247.50311618165699</c:v>
                </c:pt>
                <c:pt idx="14">
                  <c:v>266.106545447842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98-A842-9643-218E3D68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0138144"/>
        <c:axId val="1010267472"/>
      </c:barChart>
      <c:catAx>
        <c:axId val="101013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0267472"/>
        <c:crosses val="autoZero"/>
        <c:auto val="1"/>
        <c:lblAlgn val="ctr"/>
        <c:lblOffset val="100"/>
        <c:noMultiLvlLbl val="0"/>
      </c:catAx>
      <c:valAx>
        <c:axId val="101026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单位：</a:t>
                </a:r>
                <a:r>
                  <a:rPr lang="en-US" altLang="zh-CN"/>
                  <a:t>100</a:t>
                </a:r>
                <a:r>
                  <a:rPr lang="zh-CN" altLang="en-US"/>
                  <a:t>兆瓦时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013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'低碳税水平（算例a初始值）'!$K$30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'低碳税水平（算例a初始值）'!$L$30:$Z$30</c:f>
              <c:numCache>
                <c:formatCode>General</c:formatCode>
                <c:ptCount val="15"/>
                <c:pt idx="0">
                  <c:v>-0.33700683751608101</c:v>
                </c:pt>
                <c:pt idx="1">
                  <c:v>-0.31486984773960403</c:v>
                </c:pt>
                <c:pt idx="2">
                  <c:v>-0.28780519445374497</c:v>
                </c:pt>
                <c:pt idx="3">
                  <c:v>-0.25143727130985</c:v>
                </c:pt>
                <c:pt idx="4">
                  <c:v>-0.22178207083409202</c:v>
                </c:pt>
                <c:pt idx="5">
                  <c:v>-0.18973925575994099</c:v>
                </c:pt>
                <c:pt idx="6">
                  <c:v>0.31013206966460199</c:v>
                </c:pt>
                <c:pt idx="7">
                  <c:v>0.38274493841219703</c:v>
                </c:pt>
                <c:pt idx="8">
                  <c:v>0.45102183196856799</c:v>
                </c:pt>
                <c:pt idx="9">
                  <c:v>0.32351332068772598</c:v>
                </c:pt>
                <c:pt idx="10">
                  <c:v>0.39391354799999995</c:v>
                </c:pt>
                <c:pt idx="11">
                  <c:v>0.48964013846450405</c:v>
                </c:pt>
                <c:pt idx="12">
                  <c:v>0.564442532782512</c:v>
                </c:pt>
                <c:pt idx="13">
                  <c:v>0.67798640554710998</c:v>
                </c:pt>
                <c:pt idx="14">
                  <c:v>0.79401300220347104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7F-7645-B001-67ACAF7A2543}"/>
            </c:ext>
          </c:extLst>
        </c:ser>
        <c:ser>
          <c:idx val="1"/>
          <c:order val="1"/>
          <c:tx>
            <c:strRef>
              <c:f>'低碳税水平（算例a初始值）'!$K$31</c:f>
              <c:strCache>
                <c:ptCount val="1"/>
                <c:pt idx="0">
                  <c:v>CCS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'低碳税水平（算例a初始值）'!$L$31:$Z$31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-3.124649952</c:v>
                </c:pt>
                <c:pt idx="10">
                  <c:v>-3.1051817280000003</c:v>
                </c:pt>
                <c:pt idx="11">
                  <c:v>-3.0857135039999997</c:v>
                </c:pt>
                <c:pt idx="12">
                  <c:v>-4.6164026160000002</c:v>
                </c:pt>
                <c:pt idx="13">
                  <c:v>-4.5872002800000002</c:v>
                </c:pt>
                <c:pt idx="14">
                  <c:v>-4.5579979439999994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7F-7645-B001-67ACAF7A2543}"/>
            </c:ext>
          </c:extLst>
        </c:ser>
        <c:ser>
          <c:idx val="2"/>
          <c:order val="2"/>
          <c:tx>
            <c:strRef>
              <c:f>'低碳税水平（算例a初始值）'!$K$32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'低碳税水平（算例a初始值）'!$L$32:$Z$32</c:f>
              <c:numCache>
                <c:formatCode>General</c:formatCode>
                <c:ptCount val="15"/>
                <c:pt idx="0">
                  <c:v>0.1108408275</c:v>
                </c:pt>
                <c:pt idx="1">
                  <c:v>0.13084509333858799</c:v>
                </c:pt>
                <c:pt idx="2">
                  <c:v>0.21597806948624601</c:v>
                </c:pt>
                <c:pt idx="3">
                  <c:v>0.45675736042742199</c:v>
                </c:pt>
                <c:pt idx="4">
                  <c:v>0.64088607081704196</c:v>
                </c:pt>
                <c:pt idx="5">
                  <c:v>0.84953631567867294</c:v>
                </c:pt>
                <c:pt idx="6">
                  <c:v>0.716582708685369</c:v>
                </c:pt>
                <c:pt idx="7">
                  <c:v>0.92338133816151502</c:v>
                </c:pt>
                <c:pt idx="8">
                  <c:v>1.1798982787918999</c:v>
                </c:pt>
                <c:pt idx="9">
                  <c:v>0.93986263939833103</c:v>
                </c:pt>
                <c:pt idx="10">
                  <c:v>1.20321561267306</c:v>
                </c:pt>
                <c:pt idx="11">
                  <c:v>1.5741933588696899</c:v>
                </c:pt>
                <c:pt idx="12">
                  <c:v>1.69937985533208</c:v>
                </c:pt>
                <c:pt idx="13">
                  <c:v>2.0147828957382101</c:v>
                </c:pt>
                <c:pt idx="14">
                  <c:v>2.24651175313058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7F-7645-B001-67ACAF7A2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2377680"/>
        <c:axId val="962457456"/>
      </c:barChart>
      <c:catAx>
        <c:axId val="962377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Year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62457456"/>
        <c:crosses val="autoZero"/>
        <c:auto val="1"/>
        <c:lblAlgn val="ctr"/>
        <c:lblOffset val="100"/>
        <c:noMultiLvlLbl val="0"/>
      </c:catAx>
      <c:valAx>
        <c:axId val="96245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Unit</a:t>
                </a:r>
                <a:r>
                  <a:rPr lang="zh-CN"/>
                  <a:t>：</a:t>
                </a:r>
                <a:r>
                  <a:rPr lang="en" altLang="zh-CN"/>
                  <a:t>100 million</a:t>
                </a:r>
                <a:r>
                  <a:rPr lang="zh-CN" altLang="en-US"/>
                  <a:t> </a:t>
                </a:r>
                <a:r>
                  <a:rPr lang="en-US"/>
                  <a:t>CNY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6237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360680</xdr:colOff>
      <xdr:row>9</xdr:row>
      <xdr:rowOff>50800</xdr:rowOff>
    </xdr:from>
    <xdr:to>
      <xdr:col>9</xdr:col>
      <xdr:colOff>467360</xdr:colOff>
      <xdr:row>25</xdr:row>
      <xdr:rowOff>182880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83C6B57-F63A-A60D-1518-A3DB63F3A6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469900</xdr:colOff>
      <xdr:row>12</xdr:row>
      <xdr:rowOff>127000</xdr:rowOff>
    </xdr:from>
    <xdr:to>
      <xdr:col>7</xdr:col>
      <xdr:colOff>88900</xdr:colOff>
      <xdr:row>26</xdr:row>
      <xdr:rowOff>25400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5431860-9800-F824-CDBA-F5504EF39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25400</xdr:colOff>
      <xdr:row>12</xdr:row>
      <xdr:rowOff>25400</xdr:rowOff>
    </xdr:from>
    <xdr:to>
      <xdr:col>17</xdr:col>
      <xdr:colOff>685800</xdr:colOff>
      <xdr:row>25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BB8D694-942F-FB6B-50C3-BEC4099CF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38100</xdr:colOff>
      <xdr:row>34</xdr:row>
      <xdr:rowOff>0</xdr:rowOff>
    </xdr:from>
    <xdr:to>
      <xdr:col>17</xdr:col>
      <xdr:colOff>546100</xdr:colOff>
      <xdr:row>48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8E0A877-2408-AB5B-83C8-86F93906F7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0.19134</cdr:x>
      <cdr:y>0.81982</cdr:y>
    </cdr:from>
    <cdr:to>
      <cdr:x>0.87359</cdr:x>
      <cdr:y>0.86486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55642490-7704-B955-DD9C-770AD80D621D}"/>
            </a:ext>
          </a:extLst>
        </cdr:cNvPr>
        <cdr:cNvSpPr txBox="1"/>
      </cdr:nvSpPr>
      <cdr:spPr>
        <a:xfrm xmlns:a="http://schemas.openxmlformats.org/drawingml/2006/main">
          <a:off x="1122680" y="2773680"/>
          <a:ext cx="400304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11</xdr:row>
      <xdr:rowOff>101600</xdr:rowOff>
    </xdr:from>
    <xdr:to>
      <xdr:col>6</xdr:col>
      <xdr:colOff>361950</xdr:colOff>
      <xdr:row>25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FEDF4F6-3366-02BC-3666-CC48C68DB3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9</xdr:row>
      <xdr:rowOff>50800</xdr:rowOff>
    </xdr:from>
    <xdr:to>
      <xdr:col>13</xdr:col>
      <xdr:colOff>209550</xdr:colOff>
      <xdr:row>22</xdr:row>
      <xdr:rowOff>152400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E54A599-BFCC-9BAA-97F5-24AB52A16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787400</xdr:colOff>
      <xdr:row>32</xdr:row>
      <xdr:rowOff>171450</xdr:rowOff>
    </xdr:from>
    <xdr:to>
      <xdr:col>6</xdr:col>
      <xdr:colOff>406400</xdr:colOff>
      <xdr:row>46</xdr:row>
      <xdr:rowOff>69850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3762F63-A718-CEF3-802C-103FA21383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95250</xdr:colOff>
      <xdr:row>31</xdr:row>
      <xdr:rowOff>62820</xdr:rowOff>
    </xdr:from>
    <xdr:to>
      <xdr:col>13</xdr:col>
      <xdr:colOff>528411</xdr:colOff>
      <xdr:row>44</xdr:row>
      <xdr:rowOff>152627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E6899D3-0755-0537-879B-3359E82FD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89370</xdr:colOff>
      <xdr:row>45</xdr:row>
      <xdr:rowOff>39512</xdr:rowOff>
    </xdr:from>
    <xdr:to>
      <xdr:col>13</xdr:col>
      <xdr:colOff>545629</xdr:colOff>
      <xdr:row>58</xdr:row>
      <xdr:rowOff>183915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3D4AD73-BFD4-F48D-63CC-3286C9461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13</xdr:row>
      <xdr:rowOff>3174</xdr:rowOff>
    </xdr:from>
    <xdr:to>
      <xdr:col>8</xdr:col>
      <xdr:colOff>0</xdr:colOff>
      <xdr:row>26</xdr:row>
      <xdr:rowOff>206374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01CC84F-525B-A63A-A928-3C9B67C22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9524</xdr:colOff>
      <xdr:row>12</xdr:row>
      <xdr:rowOff>196849</xdr:rowOff>
    </xdr:from>
    <xdr:to>
      <xdr:col>15</xdr:col>
      <xdr:colOff>825499</xdr:colOff>
      <xdr:row>26</xdr:row>
      <xdr:rowOff>206374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7C8AD674-F19D-DAA7-4C1D-888514B163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578845</xdr:colOff>
      <xdr:row>40</xdr:row>
      <xdr:rowOff>95557</xdr:rowOff>
    </xdr:from>
    <xdr:to>
      <xdr:col>16</xdr:col>
      <xdr:colOff>813833</xdr:colOff>
      <xdr:row>57</xdr:row>
      <xdr:rowOff>92382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C969975-E442-E3FC-09A5-77E1614A8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298450</xdr:colOff>
      <xdr:row>10</xdr:row>
      <xdr:rowOff>114300</xdr:rowOff>
    </xdr:from>
    <xdr:to>
      <xdr:col>11</xdr:col>
      <xdr:colOff>742950</xdr:colOff>
      <xdr:row>24</xdr:row>
      <xdr:rowOff>12700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71EA30-15FA-B88D-B790-AC8C25886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781050</xdr:colOff>
      <xdr:row>3</xdr:row>
      <xdr:rowOff>158750</xdr:rowOff>
    </xdr:from>
    <xdr:to>
      <xdr:col>8</xdr:col>
      <xdr:colOff>400050</xdr:colOff>
      <xdr:row>17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71DD6B9-B305-468C-5DA9-BDD038B94F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15874</xdr:colOff>
      <xdr:row>13</xdr:row>
      <xdr:rowOff>12700</xdr:rowOff>
    </xdr:from>
    <xdr:to>
      <xdr:col>7</xdr:col>
      <xdr:colOff>825499</xdr:colOff>
      <xdr:row>27</xdr:row>
      <xdr:rowOff>15875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A24551-AFDE-A631-E777-3228301CF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825499</xdr:colOff>
      <xdr:row>13</xdr:row>
      <xdr:rowOff>19049</xdr:rowOff>
    </xdr:from>
    <xdr:to>
      <xdr:col>16</xdr:col>
      <xdr:colOff>31750</xdr:colOff>
      <xdr:row>26</xdr:row>
      <xdr:rowOff>174625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7CAEF6E-395F-4C5F-B59C-0A7E821F40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825499</xdr:colOff>
      <xdr:row>33</xdr:row>
      <xdr:rowOff>25398</xdr:rowOff>
    </xdr:from>
    <xdr:to>
      <xdr:col>17</xdr:col>
      <xdr:colOff>63500</xdr:colOff>
      <xdr:row>53</xdr:row>
      <xdr:rowOff>63500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0793BEE-2106-7971-6613-0FB86B978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13</xdr:row>
      <xdr:rowOff>12700</xdr:rowOff>
    </xdr:from>
    <xdr:to>
      <xdr:col>8</xdr:col>
      <xdr:colOff>15875</xdr:colOff>
      <xdr:row>27</xdr:row>
      <xdr:rowOff>15875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5E4FE72-7C61-CD7F-95F1-4C400C8B0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13</xdr:row>
      <xdr:rowOff>9524</xdr:rowOff>
    </xdr:from>
    <xdr:to>
      <xdr:col>16</xdr:col>
      <xdr:colOff>0</xdr:colOff>
      <xdr:row>26</xdr:row>
      <xdr:rowOff>206374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2C387B4-4834-73F7-C840-0AE1ECA0D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825499</xdr:colOff>
      <xdr:row>33</xdr:row>
      <xdr:rowOff>9525</xdr:rowOff>
    </xdr:from>
    <xdr:to>
      <xdr:col>16</xdr:col>
      <xdr:colOff>809624</xdr:colOff>
      <xdr:row>52</xdr:row>
      <xdr:rowOff>63500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42706CAA-0020-6AB5-AF80-7D5D35E16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793750</xdr:colOff>
      <xdr:row>12</xdr:row>
      <xdr:rowOff>25400</xdr:rowOff>
    </xdr:from>
    <xdr:to>
      <xdr:col>8</xdr:col>
      <xdr:colOff>412750</xdr:colOff>
      <xdr:row>25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F93D9C1-989B-C0EE-DA15-EEA047685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</xdr:row>
      <xdr:rowOff>200025</xdr:rowOff>
    </xdr:from>
    <xdr:to>
      <xdr:col>16</xdr:col>
      <xdr:colOff>444500</xdr:colOff>
      <xdr:row>25</xdr:row>
      <xdr:rowOff>53975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0C1E86C-4674-B4BF-30AD-E14044BA7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111125</xdr:colOff>
      <xdr:row>32</xdr:row>
      <xdr:rowOff>9525</xdr:rowOff>
    </xdr:from>
    <xdr:to>
      <xdr:col>16</xdr:col>
      <xdr:colOff>555625</xdr:colOff>
      <xdr:row>45</xdr:row>
      <xdr:rowOff>69850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FC1980A-8479-7F9D-FA5C-EF14DDFA6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A96BC-7502-8846-A095-A80484A3E0EC}">
  <dimension ref="B3:O39"/>
  <sheetViews>
    <sheetView topLeftCell="B1" zoomScale="125" workbookViewId="0">
      <selection activeCell="C4" sqref="C4"/>
    </sheetView>
  </sheetViews>
  <sheetFormatPr baseColWidth="10" defaultRowHeight="16"/>
  <sheetData>
    <row r="3" spans="2:15">
      <c r="C3" t="s">
        <v>38</v>
      </c>
      <c r="D3" t="s">
        <v>37</v>
      </c>
      <c r="E3" t="s">
        <v>39</v>
      </c>
      <c r="F3" t="s">
        <v>40</v>
      </c>
      <c r="G3" t="s">
        <v>41</v>
      </c>
      <c r="L3" t="s">
        <v>42</v>
      </c>
      <c r="M3" t="s">
        <v>44</v>
      </c>
      <c r="N3" t="s">
        <v>43</v>
      </c>
      <c r="O3" t="s">
        <v>45</v>
      </c>
    </row>
    <row r="4" spans="2:15">
      <c r="B4" t="s">
        <v>42</v>
      </c>
      <c r="C4" s="6">
        <v>463681.61889181199</v>
      </c>
      <c r="D4" s="6">
        <v>434291.51491158397</v>
      </c>
      <c r="E4">
        <v>272802.46542110603</v>
      </c>
      <c r="F4" s="6">
        <v>283887.94518851797</v>
      </c>
      <c r="G4" s="6">
        <v>151906.85916567899</v>
      </c>
      <c r="K4" t="s">
        <v>38</v>
      </c>
      <c r="L4" s="6">
        <v>463681.61889181199</v>
      </c>
      <c r="M4" s="6">
        <v>364404.96809985902</v>
      </c>
      <c r="N4" s="6">
        <v>144251.970521143</v>
      </c>
      <c r="O4" s="6">
        <v>121877.38425690299</v>
      </c>
    </row>
    <row r="5" spans="2:15">
      <c r="B5" t="s">
        <v>44</v>
      </c>
      <c r="C5" s="6">
        <v>364404.96809985902</v>
      </c>
      <c r="D5" s="6">
        <v>413688.51941218902</v>
      </c>
      <c r="E5" s="6">
        <v>200492.108068323</v>
      </c>
      <c r="F5" s="6">
        <v>149293.43322142001</v>
      </c>
      <c r="G5" s="6">
        <v>136760.51406417601</v>
      </c>
      <c r="K5" t="s">
        <v>37</v>
      </c>
      <c r="L5" s="6">
        <v>434291.51491158397</v>
      </c>
      <c r="M5" s="6">
        <v>413688.51941218902</v>
      </c>
      <c r="N5" s="6">
        <v>361585.97136588302</v>
      </c>
      <c r="O5" s="6">
        <v>148026.426782806</v>
      </c>
    </row>
    <row r="6" spans="2:15">
      <c r="B6" t="s">
        <v>43</v>
      </c>
      <c r="C6" s="6">
        <v>144251.970521143</v>
      </c>
      <c r="D6" s="6">
        <v>361585.97136588302</v>
      </c>
      <c r="E6" s="6">
        <v>138356.52767686101</v>
      </c>
      <c r="F6" s="6">
        <v>128856.074650264</v>
      </c>
      <c r="G6" s="6">
        <v>125578.72500301999</v>
      </c>
      <c r="K6" t="s">
        <v>39</v>
      </c>
      <c r="L6">
        <v>272802.46542110603</v>
      </c>
      <c r="M6" s="6">
        <v>200492.108068323</v>
      </c>
      <c r="N6" s="6">
        <v>138356.52767686101</v>
      </c>
      <c r="O6" s="6">
        <v>129278.684869349</v>
      </c>
    </row>
    <row r="7" spans="2:15">
      <c r="B7" t="s">
        <v>45</v>
      </c>
      <c r="C7" s="6">
        <v>121877.38425690299</v>
      </c>
      <c r="D7" s="6">
        <v>148026.426782806</v>
      </c>
      <c r="E7" s="6">
        <v>129278.684869349</v>
      </c>
      <c r="F7" s="6">
        <v>131747.590998528</v>
      </c>
      <c r="G7" s="6">
        <v>126792.767426608</v>
      </c>
      <c r="K7" t="s">
        <v>40</v>
      </c>
      <c r="L7" s="6">
        <v>283887.94518851797</v>
      </c>
      <c r="M7" s="6">
        <v>149293.43322142001</v>
      </c>
      <c r="N7" s="6">
        <v>128856.074650264</v>
      </c>
      <c r="O7" s="6">
        <v>131747.590998528</v>
      </c>
    </row>
    <row r="8" spans="2:15">
      <c r="K8" t="s">
        <v>41</v>
      </c>
      <c r="L8" s="6">
        <v>151906.85916567899</v>
      </c>
      <c r="M8" s="6">
        <v>136760.51406417601</v>
      </c>
      <c r="N8" s="6">
        <v>125578.72500301999</v>
      </c>
      <c r="O8" s="6">
        <v>126792.767426608</v>
      </c>
    </row>
    <row r="10" spans="2:15">
      <c r="L10" s="21">
        <f>L4/10000</f>
        <v>46.368161889181202</v>
      </c>
      <c r="M10" s="21">
        <f t="shared" ref="M10:O10" si="0">M4/10000</f>
        <v>36.440496809985902</v>
      </c>
      <c r="N10" s="21">
        <f t="shared" si="0"/>
        <v>14.425197052114299</v>
      </c>
      <c r="O10" s="21">
        <f t="shared" si="0"/>
        <v>12.1877384256903</v>
      </c>
    </row>
    <row r="11" spans="2:15">
      <c r="L11" s="21">
        <f t="shared" ref="L11:O14" si="1">L5/10000</f>
        <v>43.4291514911584</v>
      </c>
      <c r="M11" s="21">
        <f t="shared" si="1"/>
        <v>41.3688519412189</v>
      </c>
      <c r="N11" s="21">
        <f t="shared" si="1"/>
        <v>36.158597136588298</v>
      </c>
      <c r="O11" s="21">
        <f t="shared" si="1"/>
        <v>14.8026426782806</v>
      </c>
    </row>
    <row r="12" spans="2:15">
      <c r="L12" s="21">
        <f t="shared" si="1"/>
        <v>27.280246542110604</v>
      </c>
      <c r="M12" s="21">
        <f t="shared" si="1"/>
        <v>20.049210806832299</v>
      </c>
      <c r="N12" s="21">
        <f t="shared" si="1"/>
        <v>13.835652767686101</v>
      </c>
      <c r="O12" s="21">
        <f t="shared" si="1"/>
        <v>12.9278684869349</v>
      </c>
    </row>
    <row r="13" spans="2:15">
      <c r="L13" s="21">
        <f t="shared" si="1"/>
        <v>28.388794518851796</v>
      </c>
      <c r="M13" s="21">
        <f t="shared" si="1"/>
        <v>14.929343322142001</v>
      </c>
      <c r="N13" s="21">
        <f t="shared" si="1"/>
        <v>12.8856074650264</v>
      </c>
      <c r="O13" s="21">
        <f t="shared" si="1"/>
        <v>13.1747590998528</v>
      </c>
    </row>
    <row r="14" spans="2:15">
      <c r="L14" s="21">
        <f t="shared" si="1"/>
        <v>15.190685916567899</v>
      </c>
      <c r="M14" s="21">
        <f t="shared" si="1"/>
        <v>13.676051406417601</v>
      </c>
      <c r="N14" s="21">
        <f t="shared" si="1"/>
        <v>12.557872500301999</v>
      </c>
      <c r="O14" s="21">
        <f t="shared" si="1"/>
        <v>12.6792767426608</v>
      </c>
    </row>
    <row r="32" ht="17" thickBot="1"/>
    <row r="33" spans="5:9" ht="17" thickBot="1">
      <c r="E33" s="22">
        <v>667.51</v>
      </c>
      <c r="F33" s="23">
        <v>717.44</v>
      </c>
      <c r="G33" s="23">
        <v>742.51</v>
      </c>
      <c r="H33" s="23">
        <v>751.14</v>
      </c>
      <c r="I33" s="23">
        <v>815.99</v>
      </c>
    </row>
    <row r="34" spans="5:9" ht="17" thickBot="1">
      <c r="E34" s="24">
        <v>774.04</v>
      </c>
      <c r="F34" s="25">
        <v>779.74</v>
      </c>
      <c r="G34" s="25">
        <v>784.13</v>
      </c>
      <c r="H34" s="25">
        <v>792.26</v>
      </c>
      <c r="I34" s="25">
        <v>858.78</v>
      </c>
    </row>
    <row r="35" spans="5:9" ht="17" thickBot="1">
      <c r="E35" s="24">
        <v>0</v>
      </c>
      <c r="F35" s="25">
        <v>2.78</v>
      </c>
      <c r="G35" s="25">
        <v>3.16</v>
      </c>
      <c r="H35" s="25">
        <v>-1.8</v>
      </c>
      <c r="I35" s="25">
        <v>7.43</v>
      </c>
    </row>
    <row r="36" spans="5:9" ht="17" thickBot="1">
      <c r="E36" s="24">
        <v>0</v>
      </c>
      <c r="F36" s="25">
        <v>14.9</v>
      </c>
      <c r="G36" s="25">
        <v>14.76</v>
      </c>
      <c r="H36" s="25">
        <v>12.73</v>
      </c>
      <c r="I36" s="25">
        <v>11.38</v>
      </c>
    </row>
    <row r="37" spans="5:9" ht="17" thickBot="1">
      <c r="E37" s="24">
        <v>0</v>
      </c>
      <c r="F37" s="25">
        <v>-23.08</v>
      </c>
      <c r="G37" s="25">
        <v>-42.77</v>
      </c>
      <c r="H37" s="25">
        <v>-79.67</v>
      </c>
      <c r="I37" s="25">
        <v>-225.67</v>
      </c>
    </row>
    <row r="38" spans="5:9" ht="17" thickBot="1">
      <c r="E38" s="24">
        <v>0</v>
      </c>
      <c r="F38" s="25">
        <v>-5.39</v>
      </c>
      <c r="G38" s="25">
        <v>-24.85</v>
      </c>
      <c r="H38" s="25">
        <v>-68.739999999999995</v>
      </c>
      <c r="I38" s="25">
        <v>-206.85</v>
      </c>
    </row>
    <row r="39" spans="5:9" ht="17" thickBot="1">
      <c r="E39" s="24">
        <f>SUM(E33:E38)</f>
        <v>1441.55</v>
      </c>
      <c r="F39" s="24">
        <f t="shared" ref="F39:I39" si="2">SUM(F33:F38)</f>
        <v>1486.39</v>
      </c>
      <c r="G39" s="24">
        <f t="shared" si="2"/>
        <v>1476.94</v>
      </c>
      <c r="H39" s="24">
        <f t="shared" si="2"/>
        <v>1405.92</v>
      </c>
      <c r="I39" s="24">
        <f t="shared" si="2"/>
        <v>1261.0600000000002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6F1A8-2FFF-9045-BFEB-81F49FC02C52}">
  <dimension ref="B1:J62"/>
  <sheetViews>
    <sheetView topLeftCell="A32" workbookViewId="0">
      <selection activeCell="C7" sqref="C7"/>
    </sheetView>
  </sheetViews>
  <sheetFormatPr baseColWidth="10" defaultRowHeight="16"/>
  <cols>
    <col min="3" max="3" width="15.1640625" bestFit="1" customWidth="1"/>
    <col min="4" max="5" width="14.1640625" bestFit="1" customWidth="1"/>
    <col min="6" max="6" width="15.1640625" bestFit="1" customWidth="1"/>
  </cols>
  <sheetData>
    <row r="1" spans="2:10">
      <c r="C1" s="18" t="s">
        <v>33</v>
      </c>
      <c r="D1" s="20" t="s">
        <v>34</v>
      </c>
      <c r="E1" s="20" t="s">
        <v>36</v>
      </c>
      <c r="F1" s="20" t="s">
        <v>35</v>
      </c>
    </row>
    <row r="2" spans="2:10">
      <c r="B2" t="s">
        <v>14</v>
      </c>
      <c r="C2">
        <v>71744188955.492096</v>
      </c>
      <c r="D2" s="6">
        <v>74250745333.2966</v>
      </c>
      <c r="E2" s="6">
        <v>75114425719.583694</v>
      </c>
      <c r="F2" s="6">
        <v>81598736808.874405</v>
      </c>
      <c r="H2" s="6">
        <f>(D2/C2-1)*100</f>
        <v>3.4937413249726657</v>
      </c>
      <c r="I2" s="6">
        <f>(E2/C2-1)*100</f>
        <v>4.6975745536441904</v>
      </c>
      <c r="J2" s="6">
        <f>(F2/D2-1)*100</f>
        <v>9.8961854761109294</v>
      </c>
    </row>
    <row r="3" spans="2:10">
      <c r="B3" t="s">
        <v>15</v>
      </c>
      <c r="C3">
        <v>77973897904.574707</v>
      </c>
      <c r="D3" s="6">
        <v>78412515512.531998</v>
      </c>
      <c r="E3" s="6">
        <v>79225771797.494095</v>
      </c>
      <c r="F3" s="6">
        <v>85877972768.809799</v>
      </c>
      <c r="H3" s="6">
        <f>(D3/C3-1)*100</f>
        <v>0.56251850907091949</v>
      </c>
      <c r="I3" s="6">
        <f t="shared" ref="I3:J3" si="0">(E3/D3-1)*100</f>
        <v>1.0371511226828556</v>
      </c>
      <c r="J3" s="6">
        <f t="shared" si="0"/>
        <v>8.3965114133809138</v>
      </c>
    </row>
    <row r="4" spans="2:10">
      <c r="B4" t="s">
        <v>20</v>
      </c>
      <c r="C4" s="1">
        <v>-2307714602.4000001</v>
      </c>
      <c r="D4" s="7">
        <v>-4277165213.3991399</v>
      </c>
      <c r="E4" s="7">
        <v>-7967290544.1751099</v>
      </c>
      <c r="F4" s="7">
        <v>-22567022923.2883</v>
      </c>
    </row>
    <row r="5" spans="2:10">
      <c r="B5" t="s">
        <v>21</v>
      </c>
      <c r="C5" s="2">
        <v>278476731.011738</v>
      </c>
      <c r="D5" s="2">
        <v>316212359.25436598</v>
      </c>
      <c r="E5" s="8">
        <v>-179593793.294063</v>
      </c>
      <c r="F5" s="8">
        <v>743458488.89558995</v>
      </c>
    </row>
    <row r="6" spans="2:10">
      <c r="B6" t="s">
        <v>22</v>
      </c>
      <c r="C6" s="3">
        <v>1490265217.80287</v>
      </c>
      <c r="D6" s="3">
        <v>1476330203.5299499</v>
      </c>
      <c r="E6" s="9">
        <v>1273265278.6649001</v>
      </c>
      <c r="F6" s="9">
        <v>1138457689.1974199</v>
      </c>
    </row>
    <row r="7" spans="2:10">
      <c r="B7" t="s">
        <v>17</v>
      </c>
      <c r="C7">
        <f>SUM(C4:C6)</f>
        <v>-538972653.585392</v>
      </c>
      <c r="D7" s="6">
        <f>SUM(D4:D6)</f>
        <v>-2484622650.6148243</v>
      </c>
      <c r="E7">
        <f>SUM(E4:E6)</f>
        <v>-6873619058.8042727</v>
      </c>
      <c r="F7">
        <f>SUM(F4:F6)</f>
        <v>-20685106745.19529</v>
      </c>
      <c r="H7" s="6">
        <f>D7/C7</f>
        <v>4.60992340536471</v>
      </c>
      <c r="I7">
        <f>E7/C7</f>
        <v>12.753187036631818</v>
      </c>
      <c r="J7">
        <f>F7/C7</f>
        <v>38.378768584254431</v>
      </c>
    </row>
    <row r="8" spans="2:10">
      <c r="C8">
        <f>C2+C3+C7</f>
        <v>149179114206.48141</v>
      </c>
      <c r="D8">
        <f t="shared" ref="D8:F8" si="1">D2+D3+D7</f>
        <v>150178638195.21378</v>
      </c>
      <c r="E8">
        <f t="shared" si="1"/>
        <v>147466578458.27353</v>
      </c>
      <c r="F8">
        <f t="shared" si="1"/>
        <v>146791602832.48892</v>
      </c>
    </row>
    <row r="27" spans="2:7">
      <c r="B27" t="s">
        <v>23</v>
      </c>
    </row>
    <row r="28" spans="2:7">
      <c r="B28" s="18"/>
      <c r="C28" s="18" t="s">
        <v>33</v>
      </c>
      <c r="D28" s="20" t="s">
        <v>34</v>
      </c>
      <c r="E28" s="20" t="s">
        <v>36</v>
      </c>
      <c r="F28" s="20" t="s">
        <v>35</v>
      </c>
      <c r="G28" s="18" t="s">
        <v>46</v>
      </c>
    </row>
    <row r="29" spans="2:7">
      <c r="B29" s="18" t="s">
        <v>30</v>
      </c>
      <c r="C29">
        <v>2400</v>
      </c>
      <c r="D29" s="19">
        <v>1500</v>
      </c>
      <c r="E29" s="19">
        <v>1500</v>
      </c>
      <c r="F29" s="18">
        <v>1200</v>
      </c>
      <c r="G29" s="18">
        <v>300</v>
      </c>
    </row>
    <row r="30" spans="2:7">
      <c r="B30" s="18" t="s">
        <v>31</v>
      </c>
      <c r="C30">
        <v>0</v>
      </c>
      <c r="D30" s="19">
        <v>900</v>
      </c>
      <c r="E30" s="19">
        <v>1800</v>
      </c>
      <c r="F30" s="18">
        <v>2400</v>
      </c>
      <c r="G30" s="18">
        <v>3300</v>
      </c>
    </row>
    <row r="31" spans="2:7">
      <c r="B31" s="18" t="s">
        <v>32</v>
      </c>
      <c r="C31">
        <v>2080</v>
      </c>
      <c r="D31" s="19">
        <v>2230</v>
      </c>
      <c r="E31" s="19">
        <v>1560</v>
      </c>
      <c r="F31" s="18">
        <v>1120</v>
      </c>
      <c r="G31" s="18">
        <v>1010</v>
      </c>
    </row>
    <row r="53" spans="2:6">
      <c r="C53" s="18" t="s">
        <v>33</v>
      </c>
      <c r="D53" s="20" t="s">
        <v>34</v>
      </c>
      <c r="E53" s="20" t="s">
        <v>36</v>
      </c>
      <c r="F53" s="20" t="s">
        <v>35</v>
      </c>
    </row>
    <row r="54" spans="2:6">
      <c r="B54" t="s">
        <v>14</v>
      </c>
      <c r="C54" s="21">
        <f>C2/100000000</f>
        <v>717.44188955492098</v>
      </c>
      <c r="D54" s="21">
        <f t="shared" ref="D54:F54" si="2">D2/100000000</f>
        <v>742.50745333296595</v>
      </c>
      <c r="E54" s="21">
        <f t="shared" si="2"/>
        <v>751.14425719583699</v>
      </c>
      <c r="F54" s="21">
        <f t="shared" si="2"/>
        <v>815.98736808874401</v>
      </c>
    </row>
    <row r="55" spans="2:6">
      <c r="B55" t="s">
        <v>15</v>
      </c>
      <c r="C55" s="21">
        <f t="shared" ref="C55:F56" si="3">C3/100000000</f>
        <v>779.7389790457471</v>
      </c>
      <c r="D55" s="21">
        <f t="shared" si="3"/>
        <v>784.12515512532002</v>
      </c>
      <c r="E55" s="21">
        <f t="shared" si="3"/>
        <v>792.25771797494099</v>
      </c>
      <c r="F55" s="21">
        <f t="shared" si="3"/>
        <v>858.77972768809798</v>
      </c>
    </row>
    <row r="56" spans="2:6">
      <c r="B56" t="s">
        <v>20</v>
      </c>
      <c r="C56" s="21">
        <f t="shared" si="3"/>
        <v>-23.077146024000001</v>
      </c>
      <c r="D56" s="21">
        <f t="shared" ref="D56:F56" si="4">D4/100000000</f>
        <v>-42.771652133991395</v>
      </c>
      <c r="E56" s="21">
        <f t="shared" si="4"/>
        <v>-79.672905441751098</v>
      </c>
      <c r="F56" s="21">
        <f t="shared" si="4"/>
        <v>-225.670229232883</v>
      </c>
    </row>
    <row r="57" spans="2:6">
      <c r="B57" t="s">
        <v>21</v>
      </c>
      <c r="C57" s="21">
        <f t="shared" ref="C57:F57" si="5">C5/100000000</f>
        <v>2.7847673101173802</v>
      </c>
      <c r="D57" s="21">
        <f t="shared" si="5"/>
        <v>3.1621235925436597</v>
      </c>
      <c r="E57" s="21">
        <f t="shared" si="5"/>
        <v>-1.79593793294063</v>
      </c>
      <c r="F57" s="21">
        <f t="shared" si="5"/>
        <v>7.4345848889558992</v>
      </c>
    </row>
    <row r="58" spans="2:6">
      <c r="B58" t="s">
        <v>22</v>
      </c>
      <c r="C58" s="21">
        <f t="shared" ref="C58:F59" si="6">C6/100000000</f>
        <v>14.902652178028701</v>
      </c>
      <c r="D58" s="21">
        <f t="shared" si="6"/>
        <v>14.7633020352995</v>
      </c>
      <c r="E58" s="21">
        <f t="shared" si="6"/>
        <v>12.732652786649</v>
      </c>
      <c r="F58" s="21">
        <f t="shared" si="6"/>
        <v>11.384576891974199</v>
      </c>
    </row>
    <row r="59" spans="2:6">
      <c r="B59" t="s">
        <v>17</v>
      </c>
      <c r="C59" s="21">
        <f t="shared" si="6"/>
        <v>-5.3897265358539199</v>
      </c>
      <c r="D59" s="21">
        <f t="shared" si="6"/>
        <v>-24.846226506148241</v>
      </c>
      <c r="E59" s="21">
        <f t="shared" si="6"/>
        <v>-68.736190588042732</v>
      </c>
      <c r="F59" s="21">
        <f t="shared" si="6"/>
        <v>-206.8510674519529</v>
      </c>
    </row>
    <row r="62" spans="2:6">
      <c r="C62" s="6">
        <v>66751075915.997398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EF70C-3B59-2040-86C5-7503953064EF}">
  <dimension ref="B3:AA87"/>
  <sheetViews>
    <sheetView tabSelected="1" topLeftCell="B4" zoomScale="85" zoomScaleNormal="80" workbookViewId="0">
      <selection activeCell="R19" sqref="R19"/>
    </sheetView>
  </sheetViews>
  <sheetFormatPr baseColWidth="10" defaultRowHeight="16"/>
  <cols>
    <col min="2" max="2" width="13" customWidth="1"/>
    <col min="4" max="4" width="11" bestFit="1" customWidth="1"/>
    <col min="5" max="5" width="14.1640625" bestFit="1" customWidth="1"/>
    <col min="6" max="8" width="11" bestFit="1" customWidth="1"/>
    <col min="12" max="17" width="13" bestFit="1" customWidth="1"/>
    <col min="18" max="19" width="11" bestFit="1" customWidth="1"/>
    <col min="20" max="20" width="13" bestFit="1" customWidth="1"/>
    <col min="21" max="24" width="14.1640625" bestFit="1" customWidth="1"/>
    <col min="25" max="25" width="13" bestFit="1" customWidth="1"/>
    <col min="26" max="26" width="14.1640625" bestFit="1" customWidth="1"/>
  </cols>
  <sheetData>
    <row r="3" spans="2:27">
      <c r="K3" t="s">
        <v>18</v>
      </c>
      <c r="M3">
        <v>145</v>
      </c>
      <c r="N3">
        <v>151</v>
      </c>
      <c r="O3">
        <v>157</v>
      </c>
      <c r="P3">
        <v>160</v>
      </c>
      <c r="Q3">
        <v>164</v>
      </c>
      <c r="R3">
        <v>168</v>
      </c>
      <c r="S3">
        <v>172</v>
      </c>
      <c r="T3">
        <v>175</v>
      </c>
      <c r="U3">
        <v>178</v>
      </c>
      <c r="V3">
        <v>181</v>
      </c>
      <c r="W3">
        <v>184</v>
      </c>
      <c r="X3">
        <v>187</v>
      </c>
      <c r="Y3">
        <v>191</v>
      </c>
      <c r="Z3">
        <v>194</v>
      </c>
      <c r="AA3">
        <v>197</v>
      </c>
    </row>
    <row r="5" spans="2:27">
      <c r="B5" t="s">
        <v>1</v>
      </c>
      <c r="J5" t="s">
        <v>12</v>
      </c>
    </row>
    <row r="7" spans="2:27">
      <c r="D7" s="29" t="s">
        <v>9</v>
      </c>
      <c r="E7" s="29"/>
      <c r="F7" s="29"/>
      <c r="G7" s="29"/>
      <c r="H7" s="29"/>
      <c r="L7">
        <v>1</v>
      </c>
      <c r="M7">
        <v>2</v>
      </c>
      <c r="N7">
        <v>3</v>
      </c>
      <c r="O7">
        <v>4</v>
      </c>
      <c r="P7">
        <v>5</v>
      </c>
      <c r="Q7">
        <v>6</v>
      </c>
      <c r="R7">
        <v>7</v>
      </c>
      <c r="S7">
        <v>8</v>
      </c>
      <c r="T7">
        <v>9</v>
      </c>
      <c r="U7">
        <v>10</v>
      </c>
      <c r="V7">
        <v>11</v>
      </c>
      <c r="W7">
        <v>12</v>
      </c>
      <c r="X7">
        <v>13</v>
      </c>
      <c r="Y7">
        <v>14</v>
      </c>
      <c r="Z7">
        <v>15</v>
      </c>
    </row>
    <row r="8" spans="2:27">
      <c r="D8">
        <v>1</v>
      </c>
      <c r="E8">
        <v>2</v>
      </c>
      <c r="F8">
        <v>3</v>
      </c>
      <c r="G8">
        <v>4</v>
      </c>
      <c r="H8">
        <v>5</v>
      </c>
      <c r="J8" s="29" t="s">
        <v>11</v>
      </c>
      <c r="K8" t="s">
        <v>30</v>
      </c>
      <c r="L8">
        <v>248.65115940000001</v>
      </c>
      <c r="M8">
        <v>257.34672896400002</v>
      </c>
      <c r="N8">
        <v>266.09995345068</v>
      </c>
      <c r="O8">
        <v>265.68545065772099</v>
      </c>
      <c r="P8">
        <v>273.40807769718401</v>
      </c>
      <c r="Q8">
        <v>280.687676795085</v>
      </c>
      <c r="R8">
        <v>326.55209204717801</v>
      </c>
      <c r="S8">
        <v>336.80586326570699</v>
      </c>
      <c r="T8">
        <v>344.31364475069898</v>
      </c>
      <c r="U8">
        <v>291.86031634173202</v>
      </c>
      <c r="V8">
        <v>305.20474585895403</v>
      </c>
      <c r="W8">
        <v>316.07223450481899</v>
      </c>
      <c r="X8">
        <v>295.42859818997402</v>
      </c>
      <c r="Y8">
        <v>309.11890098751599</v>
      </c>
      <c r="Z8">
        <v>320.82052291519398</v>
      </c>
    </row>
    <row r="9" spans="2:27">
      <c r="B9" s="29" t="s">
        <v>11</v>
      </c>
      <c r="C9" t="s">
        <v>30</v>
      </c>
      <c r="D9">
        <v>12</v>
      </c>
      <c r="E9">
        <v>12</v>
      </c>
      <c r="F9">
        <v>15</v>
      </c>
      <c r="G9">
        <v>15</v>
      </c>
      <c r="H9">
        <v>15</v>
      </c>
      <c r="J9" s="29"/>
      <c r="K9" t="s">
        <v>31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144</v>
      </c>
      <c r="V9">
        <v>144</v>
      </c>
      <c r="W9">
        <v>144</v>
      </c>
      <c r="X9">
        <v>216</v>
      </c>
      <c r="Y9">
        <v>216</v>
      </c>
      <c r="Z9">
        <v>216</v>
      </c>
    </row>
    <row r="10" spans="2:27">
      <c r="B10" s="29"/>
      <c r="C10" t="s">
        <v>31</v>
      </c>
      <c r="D10">
        <v>0</v>
      </c>
      <c r="E10">
        <v>0</v>
      </c>
      <c r="F10">
        <v>0</v>
      </c>
      <c r="G10">
        <v>6</v>
      </c>
      <c r="H10">
        <v>9</v>
      </c>
      <c r="J10" s="29"/>
      <c r="K10" t="s">
        <v>32</v>
      </c>
      <c r="L10">
        <v>23.4</v>
      </c>
      <c r="M10">
        <v>26.031116226396701</v>
      </c>
      <c r="N10">
        <v>40.180404052427697</v>
      </c>
      <c r="O10">
        <v>75.818525920849694</v>
      </c>
      <c r="P10">
        <v>97.876727555017794</v>
      </c>
      <c r="Q10">
        <v>122.083488310335</v>
      </c>
      <c r="R10">
        <v>107.776386636425</v>
      </c>
      <c r="S10">
        <v>135.08314202421599</v>
      </c>
      <c r="T10">
        <v>164.95188843637999</v>
      </c>
      <c r="U10">
        <v>127.628806776297</v>
      </c>
      <c r="V10">
        <v>160.890119025583</v>
      </c>
      <c r="W10">
        <v>202.54856398906699</v>
      </c>
      <c r="X10">
        <v>215.82650214519799</v>
      </c>
      <c r="Y10">
        <v>247.50311618165699</v>
      </c>
      <c r="Z10">
        <v>266.106545447842</v>
      </c>
    </row>
    <row r="11" spans="2:27">
      <c r="B11" s="29"/>
      <c r="C11" t="s">
        <v>32</v>
      </c>
      <c r="D11">
        <v>3.9</v>
      </c>
      <c r="E11">
        <v>8.3000000000000007</v>
      </c>
      <c r="F11">
        <v>13.3</v>
      </c>
      <c r="G11">
        <v>15.5</v>
      </c>
      <c r="H11">
        <v>22.3</v>
      </c>
    </row>
    <row r="28" spans="3:26">
      <c r="J28" t="s">
        <v>13</v>
      </c>
    </row>
    <row r="29" spans="3:26">
      <c r="C29" t="s">
        <v>30</v>
      </c>
      <c r="D29">
        <f>D9*100</f>
        <v>1200</v>
      </c>
      <c r="E29">
        <f t="shared" ref="E29:H29" si="0">E9*100</f>
        <v>1200</v>
      </c>
      <c r="F29">
        <f t="shared" si="0"/>
        <v>1500</v>
      </c>
      <c r="G29">
        <f t="shared" si="0"/>
        <v>1500</v>
      </c>
      <c r="H29">
        <f t="shared" si="0"/>
        <v>1500</v>
      </c>
      <c r="L29">
        <v>1</v>
      </c>
      <c r="M29">
        <v>2</v>
      </c>
      <c r="N29">
        <v>3</v>
      </c>
      <c r="O29">
        <v>4</v>
      </c>
      <c r="P29">
        <v>5</v>
      </c>
      <c r="Q29">
        <v>6</v>
      </c>
      <c r="R29">
        <v>7</v>
      </c>
      <c r="S29">
        <v>8</v>
      </c>
      <c r="T29">
        <v>9</v>
      </c>
      <c r="U29">
        <v>10</v>
      </c>
      <c r="V29">
        <v>11</v>
      </c>
      <c r="W29">
        <v>12</v>
      </c>
      <c r="X29">
        <v>13</v>
      </c>
      <c r="Y29">
        <v>14</v>
      </c>
      <c r="Z29">
        <v>15</v>
      </c>
    </row>
    <row r="30" spans="3:26">
      <c r="C30" t="s">
        <v>31</v>
      </c>
      <c r="G30">
        <f t="shared" ref="G30:H30" si="1">G10*100</f>
        <v>600</v>
      </c>
      <c r="H30">
        <f t="shared" si="1"/>
        <v>900</v>
      </c>
      <c r="J30" s="29" t="s">
        <v>11</v>
      </c>
      <c r="K30" t="s">
        <v>30</v>
      </c>
      <c r="L30">
        <v>-0.33700683751608101</v>
      </c>
      <c r="M30">
        <v>-0.31486984773960403</v>
      </c>
      <c r="N30">
        <f>-0.287805194453745</f>
        <v>-0.28780519445374497</v>
      </c>
      <c r="O30">
        <v>-0.25143727130985</v>
      </c>
      <c r="P30">
        <v>-0.22178207083409202</v>
      </c>
      <c r="Q30">
        <v>-0.18973925575994099</v>
      </c>
      <c r="R30">
        <v>0.31013206966460199</v>
      </c>
      <c r="S30">
        <v>0.38274493841219703</v>
      </c>
      <c r="T30">
        <v>0.45102183196856799</v>
      </c>
      <c r="U30">
        <v>0.32351332068772598</v>
      </c>
      <c r="V30">
        <v>0.39391354799999995</v>
      </c>
      <c r="W30">
        <v>0.48964013846450405</v>
      </c>
      <c r="X30">
        <v>0.564442532782512</v>
      </c>
      <c r="Y30">
        <v>0.67798640554710998</v>
      </c>
      <c r="Z30">
        <v>0.79401300220347104</v>
      </c>
    </row>
    <row r="31" spans="3:26">
      <c r="C31" t="s">
        <v>32</v>
      </c>
      <c r="D31">
        <f>D11*100</f>
        <v>390</v>
      </c>
      <c r="E31">
        <f t="shared" ref="E31:H31" si="2">E11*100</f>
        <v>830.00000000000011</v>
      </c>
      <c r="F31">
        <f t="shared" si="2"/>
        <v>1330</v>
      </c>
      <c r="G31">
        <f t="shared" si="2"/>
        <v>1550</v>
      </c>
      <c r="H31">
        <f t="shared" si="2"/>
        <v>2230</v>
      </c>
      <c r="J31" s="29"/>
      <c r="K31" t="s">
        <v>31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-3.124649952</v>
      </c>
      <c r="V31">
        <v>-3.1051817280000003</v>
      </c>
      <c r="W31">
        <v>-3.0857135039999997</v>
      </c>
      <c r="X31">
        <v>-4.6164026160000002</v>
      </c>
      <c r="Y31">
        <v>-4.5872002800000002</v>
      </c>
      <c r="Z31">
        <v>-4.5579979439999994</v>
      </c>
    </row>
    <row r="32" spans="3:26">
      <c r="J32" s="29"/>
      <c r="K32" t="s">
        <v>32</v>
      </c>
      <c r="L32">
        <v>0.1108408275</v>
      </c>
      <c r="M32">
        <v>0.13084509333858799</v>
      </c>
      <c r="N32">
        <v>0.21597806948624601</v>
      </c>
      <c r="O32">
        <v>0.45675736042742199</v>
      </c>
      <c r="P32">
        <v>0.64088607081704196</v>
      </c>
      <c r="Q32">
        <v>0.84953631567867294</v>
      </c>
      <c r="R32">
        <v>0.716582708685369</v>
      </c>
      <c r="S32">
        <v>0.92338133816151502</v>
      </c>
      <c r="T32">
        <v>1.1798982787918999</v>
      </c>
      <c r="U32">
        <v>0.93986263939833103</v>
      </c>
      <c r="V32">
        <v>1.20321561267306</v>
      </c>
      <c r="W32">
        <v>1.5741933588696899</v>
      </c>
      <c r="X32">
        <v>1.69937985533208</v>
      </c>
      <c r="Y32">
        <v>2.0147828957382101</v>
      </c>
      <c r="Z32">
        <v>2.24651175313058</v>
      </c>
    </row>
    <row r="35" spans="4:26">
      <c r="E35" t="s">
        <v>16</v>
      </c>
      <c r="O35">
        <f>O30/100000000</f>
        <v>-2.5143727130985E-9</v>
      </c>
      <c r="P35">
        <f t="shared" ref="P35:Z35" si="3">P30/100000000</f>
        <v>-2.2178207083409203E-9</v>
      </c>
      <c r="Q35">
        <f t="shared" si="3"/>
        <v>-1.8973925575994098E-9</v>
      </c>
      <c r="R35">
        <f t="shared" si="3"/>
        <v>3.10132069664602E-9</v>
      </c>
      <c r="S35">
        <f t="shared" si="3"/>
        <v>3.8274493841219706E-9</v>
      </c>
      <c r="T35">
        <f t="shared" si="3"/>
        <v>4.5102183196856798E-9</v>
      </c>
      <c r="U35">
        <f t="shared" si="3"/>
        <v>3.2351332068772598E-9</v>
      </c>
      <c r="V35">
        <f t="shared" si="3"/>
        <v>3.9391354799999994E-9</v>
      </c>
      <c r="W35">
        <f t="shared" si="3"/>
        <v>4.8964013846450407E-9</v>
      </c>
      <c r="X35">
        <f t="shared" si="3"/>
        <v>5.6444253278251199E-9</v>
      </c>
      <c r="Y35">
        <f t="shared" si="3"/>
        <v>6.7798640554710998E-9</v>
      </c>
      <c r="Z35">
        <f t="shared" si="3"/>
        <v>7.9401300220347105E-9</v>
      </c>
    </row>
    <row r="36" spans="4:26">
      <c r="D36" t="s">
        <v>14</v>
      </c>
      <c r="E36">
        <v>71744188955.492096</v>
      </c>
      <c r="O36">
        <f>O31/100000000</f>
        <v>0</v>
      </c>
      <c r="P36">
        <f t="shared" ref="P36:Y36" si="4">P31/100000000</f>
        <v>0</v>
      </c>
      <c r="Q36">
        <f t="shared" si="4"/>
        <v>0</v>
      </c>
      <c r="R36">
        <f t="shared" si="4"/>
        <v>0</v>
      </c>
      <c r="S36">
        <f t="shared" si="4"/>
        <v>0</v>
      </c>
      <c r="T36">
        <f t="shared" si="4"/>
        <v>0</v>
      </c>
      <c r="U36">
        <f t="shared" si="4"/>
        <v>-3.1246499520000002E-8</v>
      </c>
      <c r="V36">
        <f t="shared" si="4"/>
        <v>-3.1051817280000006E-8</v>
      </c>
      <c r="W36">
        <f t="shared" si="4"/>
        <v>-3.0857135039999996E-8</v>
      </c>
      <c r="X36">
        <f t="shared" si="4"/>
        <v>-4.6164026160000001E-8</v>
      </c>
      <c r="Y36">
        <f t="shared" si="4"/>
        <v>-4.5872002800000003E-8</v>
      </c>
      <c r="Z36">
        <f>Z31/100000000</f>
        <v>-4.5579979439999991E-8</v>
      </c>
    </row>
    <row r="37" spans="4:26">
      <c r="D37" t="s">
        <v>15</v>
      </c>
      <c r="E37">
        <v>77973897904.574707</v>
      </c>
      <c r="O37">
        <f>O32/100000000</f>
        <v>4.5675736042742197E-9</v>
      </c>
      <c r="P37">
        <f t="shared" ref="P37:Z37" si="5">P32/100000000</f>
        <v>6.4088607081704194E-9</v>
      </c>
      <c r="Q37">
        <f t="shared" si="5"/>
        <v>8.4953631567867292E-9</v>
      </c>
      <c r="R37">
        <f t="shared" si="5"/>
        <v>7.1658270868536902E-9</v>
      </c>
      <c r="S37">
        <f t="shared" si="5"/>
        <v>9.2338133816151501E-9</v>
      </c>
      <c r="T37">
        <f t="shared" si="5"/>
        <v>1.1798982787918999E-8</v>
      </c>
      <c r="U37">
        <f t="shared" si="5"/>
        <v>9.3986263939833102E-9</v>
      </c>
      <c r="V37">
        <f t="shared" si="5"/>
        <v>1.20321561267306E-8</v>
      </c>
      <c r="W37">
        <f t="shared" si="5"/>
        <v>1.5741933588696899E-8</v>
      </c>
      <c r="X37">
        <f t="shared" si="5"/>
        <v>1.69937985533208E-8</v>
      </c>
      <c r="Y37">
        <f t="shared" si="5"/>
        <v>2.0147828957382101E-8</v>
      </c>
      <c r="Z37">
        <f t="shared" si="5"/>
        <v>2.2465117531305801E-8</v>
      </c>
    </row>
    <row r="38" spans="4:26">
      <c r="E38" s="1">
        <v>-2307714602.4000001</v>
      </c>
    </row>
    <row r="39" spans="4:26">
      <c r="E39" s="2">
        <v>278476731.011738</v>
      </c>
    </row>
    <row r="40" spans="4:26">
      <c r="E40" s="3">
        <v>1490265217.80287</v>
      </c>
    </row>
    <row r="41" spans="4:26">
      <c r="D41" t="s">
        <v>17</v>
      </c>
      <c r="E41">
        <f>SUM(E38:E40)</f>
        <v>-538972653.585392</v>
      </c>
    </row>
    <row r="58" spans="2:17" ht="17" thickBot="1"/>
    <row r="59" spans="2:17" ht="17" thickBot="1">
      <c r="B59" s="10"/>
      <c r="C59" s="11">
        <v>2023</v>
      </c>
      <c r="D59" s="11">
        <v>2024</v>
      </c>
      <c r="E59" s="11">
        <v>2025</v>
      </c>
      <c r="F59" s="11">
        <v>2026</v>
      </c>
      <c r="G59" s="11">
        <v>2027</v>
      </c>
      <c r="H59" s="11">
        <v>2028</v>
      </c>
      <c r="I59" s="11">
        <v>2029</v>
      </c>
      <c r="J59" s="11">
        <v>2030</v>
      </c>
      <c r="K59" s="11">
        <v>2031</v>
      </c>
      <c r="L59" s="11">
        <v>2032</v>
      </c>
      <c r="M59" s="11">
        <v>2033</v>
      </c>
      <c r="N59" s="11">
        <v>2034</v>
      </c>
      <c r="O59" s="11">
        <v>2035</v>
      </c>
      <c r="P59" s="11">
        <v>2036</v>
      </c>
      <c r="Q59" s="11">
        <v>2037</v>
      </c>
    </row>
    <row r="60" spans="2:17" ht="29" thickBot="1">
      <c r="B60" s="12" t="s">
        <v>24</v>
      </c>
      <c r="C60" s="13">
        <v>0.78610000000000002</v>
      </c>
      <c r="D60" s="13">
        <v>0.78220000000000001</v>
      </c>
      <c r="E60" s="13">
        <v>0.77800000000000002</v>
      </c>
      <c r="F60" s="13">
        <v>0.77400000000000002</v>
      </c>
      <c r="G60" s="13">
        <v>0.77</v>
      </c>
      <c r="H60" s="13">
        <v>0.76600000000000001</v>
      </c>
      <c r="I60" s="13">
        <v>0.76200000000000001</v>
      </c>
      <c r="J60">
        <v>0.75800000000000001</v>
      </c>
      <c r="K60">
        <v>0.754</v>
      </c>
      <c r="L60">
        <v>0.75</v>
      </c>
      <c r="M60">
        <v>0.746</v>
      </c>
      <c r="N60">
        <v>0.74199999999999999</v>
      </c>
      <c r="O60">
        <v>0.73799999999999999</v>
      </c>
      <c r="P60">
        <v>0.73399999999999999</v>
      </c>
      <c r="Q60">
        <v>0.73</v>
      </c>
    </row>
    <row r="61" spans="2:17" ht="29" thickBot="1">
      <c r="B61" s="12" t="s">
        <v>25</v>
      </c>
      <c r="C61" s="13">
        <v>0.7984</v>
      </c>
      <c r="D61" s="13">
        <v>0.7944</v>
      </c>
      <c r="E61" s="13">
        <v>0.79</v>
      </c>
      <c r="F61" s="13">
        <v>0.78600000000000003</v>
      </c>
      <c r="G61" s="13">
        <v>0.78200000000000003</v>
      </c>
      <c r="H61" s="13">
        <v>0.77800000000000002</v>
      </c>
      <c r="I61" s="13">
        <v>0.77400000000000002</v>
      </c>
      <c r="J61">
        <v>0.77</v>
      </c>
      <c r="K61">
        <v>0.76600000000000001</v>
      </c>
      <c r="L61">
        <v>0.76200000000000001</v>
      </c>
      <c r="M61">
        <v>0.75800000000000001</v>
      </c>
      <c r="N61">
        <v>0.754</v>
      </c>
      <c r="O61">
        <v>0.75</v>
      </c>
      <c r="P61">
        <v>0.746</v>
      </c>
      <c r="Q61">
        <v>0.74199999999999999</v>
      </c>
    </row>
    <row r="62" spans="2:17" ht="17" thickBot="1">
      <c r="B62" s="14" t="s">
        <v>26</v>
      </c>
      <c r="C62" s="13">
        <v>0.33050000000000002</v>
      </c>
      <c r="D62" s="13">
        <v>0.32879999999999998</v>
      </c>
      <c r="E62" s="13">
        <v>0.32619999999999999</v>
      </c>
      <c r="F62" s="13">
        <v>0.32400000000000001</v>
      </c>
      <c r="G62" s="13">
        <v>0.31850000000000001</v>
      </c>
      <c r="H62" s="13">
        <v>0.31640000000000001</v>
      </c>
      <c r="I62" s="13">
        <v>0.3145</v>
      </c>
      <c r="J62">
        <v>0.31280000000000002</v>
      </c>
      <c r="K62">
        <v>0.31109999999999999</v>
      </c>
      <c r="L62">
        <v>0.30980000000000002</v>
      </c>
      <c r="M62">
        <v>0.30869999999999997</v>
      </c>
      <c r="N62">
        <v>0.30790000000000001</v>
      </c>
      <c r="O62">
        <v>0.30669999999999997</v>
      </c>
      <c r="P62">
        <v>0.30549999999999999</v>
      </c>
      <c r="Q62">
        <v>0.30399999999999999</v>
      </c>
    </row>
    <row r="71" spans="9:13">
      <c r="I71" s="27" t="s">
        <v>28</v>
      </c>
      <c r="J71" s="26" t="s">
        <v>27</v>
      </c>
      <c r="K71" s="26"/>
      <c r="L71" s="26"/>
      <c r="M71" s="26" t="s">
        <v>29</v>
      </c>
    </row>
    <row r="72" spans="9:13" ht="28">
      <c r="I72" s="28"/>
      <c r="J72" s="16" t="s">
        <v>24</v>
      </c>
      <c r="K72" s="16" t="s">
        <v>25</v>
      </c>
      <c r="L72" s="17" t="s">
        <v>26</v>
      </c>
      <c r="M72" s="26"/>
    </row>
    <row r="73" spans="9:13">
      <c r="I73" s="16">
        <v>2023</v>
      </c>
      <c r="J73" s="16">
        <v>0.78610000000000002</v>
      </c>
      <c r="K73" s="16">
        <v>0.7984</v>
      </c>
      <c r="L73" s="16">
        <v>0.33050000000000002</v>
      </c>
      <c r="M73">
        <v>145</v>
      </c>
    </row>
    <row r="74" spans="9:13">
      <c r="I74" s="16">
        <v>2024</v>
      </c>
      <c r="J74" s="16">
        <v>0.78220000000000001</v>
      </c>
      <c r="K74" s="16">
        <v>0.7944</v>
      </c>
      <c r="L74" s="16">
        <v>0.32879999999999998</v>
      </c>
      <c r="M74">
        <v>151</v>
      </c>
    </row>
    <row r="75" spans="9:13">
      <c r="I75" s="16">
        <v>2025</v>
      </c>
      <c r="J75" s="16">
        <v>0.77800000000000002</v>
      </c>
      <c r="K75" s="16">
        <v>0.79</v>
      </c>
      <c r="L75" s="16">
        <v>0.32619999999999999</v>
      </c>
      <c r="M75">
        <v>157</v>
      </c>
    </row>
    <row r="76" spans="9:13">
      <c r="I76" s="16">
        <v>2026</v>
      </c>
      <c r="J76" s="16">
        <v>0.77400000000000002</v>
      </c>
      <c r="K76" s="16">
        <v>0.78600000000000003</v>
      </c>
      <c r="L76" s="16">
        <v>0.32400000000000001</v>
      </c>
      <c r="M76">
        <v>160</v>
      </c>
    </row>
    <row r="77" spans="9:13">
      <c r="I77" s="16">
        <v>2027</v>
      </c>
      <c r="J77" s="16">
        <v>0.77</v>
      </c>
      <c r="K77" s="16">
        <v>0.78200000000000003</v>
      </c>
      <c r="L77" s="16">
        <v>0.31850000000000001</v>
      </c>
      <c r="M77">
        <v>164</v>
      </c>
    </row>
    <row r="78" spans="9:13">
      <c r="I78" s="16">
        <v>2028</v>
      </c>
      <c r="J78" s="16">
        <v>0.76600000000000001</v>
      </c>
      <c r="K78" s="16">
        <v>0.77800000000000002</v>
      </c>
      <c r="L78" s="16">
        <v>0.31640000000000001</v>
      </c>
      <c r="M78">
        <v>168</v>
      </c>
    </row>
    <row r="79" spans="9:13">
      <c r="I79" s="16">
        <v>2029</v>
      </c>
      <c r="J79" s="16">
        <v>0.76200000000000001</v>
      </c>
      <c r="K79" s="16">
        <v>0.77400000000000002</v>
      </c>
      <c r="L79" s="16">
        <v>0.3145</v>
      </c>
      <c r="M79">
        <v>172</v>
      </c>
    </row>
    <row r="80" spans="9:13">
      <c r="I80" s="16">
        <v>2030</v>
      </c>
      <c r="J80" s="15">
        <v>0.75800000000000001</v>
      </c>
      <c r="K80" s="15">
        <v>0.77</v>
      </c>
      <c r="L80" s="15">
        <v>0.31280000000000002</v>
      </c>
      <c r="M80">
        <v>175</v>
      </c>
    </row>
    <row r="81" spans="9:13">
      <c r="I81" s="16">
        <v>2031</v>
      </c>
      <c r="J81" s="15">
        <v>0.754</v>
      </c>
      <c r="K81" s="15">
        <v>0.76600000000000001</v>
      </c>
      <c r="L81" s="15">
        <v>0.31109999999999999</v>
      </c>
      <c r="M81">
        <v>178</v>
      </c>
    </row>
    <row r="82" spans="9:13">
      <c r="I82" s="16">
        <v>2032</v>
      </c>
      <c r="J82" s="15">
        <v>0.75</v>
      </c>
      <c r="K82" s="15">
        <v>0.76200000000000001</v>
      </c>
      <c r="L82" s="15">
        <v>0.30980000000000002</v>
      </c>
      <c r="M82">
        <v>181</v>
      </c>
    </row>
    <row r="83" spans="9:13">
      <c r="I83" s="16">
        <v>2033</v>
      </c>
      <c r="J83" s="15">
        <v>0.746</v>
      </c>
      <c r="K83" s="15">
        <v>0.75800000000000001</v>
      </c>
      <c r="L83" s="15">
        <v>0.30869999999999997</v>
      </c>
      <c r="M83">
        <v>184</v>
      </c>
    </row>
    <row r="84" spans="9:13">
      <c r="I84" s="16">
        <v>2034</v>
      </c>
      <c r="J84" s="15">
        <v>0.74199999999999999</v>
      </c>
      <c r="K84" s="15">
        <v>0.754</v>
      </c>
      <c r="L84" s="15">
        <v>0.30790000000000001</v>
      </c>
      <c r="M84">
        <v>187</v>
      </c>
    </row>
    <row r="85" spans="9:13">
      <c r="I85" s="16">
        <v>2035</v>
      </c>
      <c r="J85" s="15">
        <v>0.73799999999999999</v>
      </c>
      <c r="K85" s="15">
        <v>0.75</v>
      </c>
      <c r="L85" s="15">
        <v>0.30669999999999997</v>
      </c>
      <c r="M85">
        <v>191</v>
      </c>
    </row>
    <row r="86" spans="9:13">
      <c r="I86" s="16">
        <v>2036</v>
      </c>
      <c r="J86" s="15">
        <v>0.73399999999999999</v>
      </c>
      <c r="K86" s="15">
        <v>0.746</v>
      </c>
      <c r="L86" s="15">
        <v>0.30549999999999999</v>
      </c>
      <c r="M86">
        <v>194</v>
      </c>
    </row>
    <row r="87" spans="9:13">
      <c r="I87" s="16">
        <v>2037</v>
      </c>
      <c r="J87" s="15">
        <v>0.73</v>
      </c>
      <c r="K87" s="15">
        <v>0.74199999999999999</v>
      </c>
      <c r="L87" s="15">
        <v>0.30399999999999999</v>
      </c>
      <c r="M87">
        <v>197</v>
      </c>
    </row>
  </sheetData>
  <mergeCells count="7">
    <mergeCell ref="M71:M72"/>
    <mergeCell ref="I71:I72"/>
    <mergeCell ref="D7:H7"/>
    <mergeCell ref="B9:B11"/>
    <mergeCell ref="J8:J10"/>
    <mergeCell ref="J30:J32"/>
    <mergeCell ref="J71:L71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1D5A8-C609-854F-95D5-7221468F9E5E}">
  <dimension ref="B3:G5"/>
  <sheetViews>
    <sheetView workbookViewId="0">
      <selection activeCell="M14" sqref="M14"/>
    </sheetView>
  </sheetViews>
  <sheetFormatPr baseColWidth="10" defaultRowHeight="16"/>
  <sheetData>
    <row r="3" spans="2:7">
      <c r="B3" t="s">
        <v>30</v>
      </c>
      <c r="C3">
        <v>6</v>
      </c>
      <c r="D3">
        <v>12</v>
      </c>
      <c r="E3">
        <v>12</v>
      </c>
      <c r="F3">
        <v>18</v>
      </c>
      <c r="G3">
        <v>24</v>
      </c>
    </row>
    <row r="4" spans="2:7">
      <c r="B4" t="s">
        <v>31</v>
      </c>
      <c r="C4">
        <v>0</v>
      </c>
      <c r="D4">
        <v>0</v>
      </c>
      <c r="E4">
        <v>0</v>
      </c>
      <c r="F4">
        <v>0</v>
      </c>
      <c r="G4">
        <v>0</v>
      </c>
    </row>
    <row r="5" spans="2:7">
      <c r="B5" t="s">
        <v>32</v>
      </c>
      <c r="C5">
        <v>8.9</v>
      </c>
      <c r="D5">
        <v>8.9</v>
      </c>
      <c r="E5">
        <v>15</v>
      </c>
      <c r="F5">
        <v>17.2</v>
      </c>
      <c r="G5">
        <v>20.8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B0134-6F53-7944-8A00-274DE80C1B13}">
  <dimension ref="A1:A24"/>
  <sheetViews>
    <sheetView workbookViewId="0">
      <selection activeCell="J10" sqref="J10"/>
    </sheetView>
  </sheetViews>
  <sheetFormatPr baseColWidth="10" defaultRowHeight="16"/>
  <sheetData>
    <row r="1" spans="1:1">
      <c r="A1">
        <v>887.91750000000002</v>
      </c>
    </row>
    <row r="2" spans="1:1">
      <c r="A2">
        <v>834.90750000000003</v>
      </c>
    </row>
    <row r="3" spans="1:1">
      <c r="A3">
        <v>795.15</v>
      </c>
    </row>
    <row r="4" spans="1:1">
      <c r="A4">
        <v>781.89750000000004</v>
      </c>
    </row>
    <row r="5" spans="1:1">
      <c r="A5">
        <v>781.89750000000004</v>
      </c>
    </row>
    <row r="6" spans="1:1">
      <c r="A6">
        <v>795.15</v>
      </c>
    </row>
    <row r="7" spans="1:1">
      <c r="A7">
        <v>980.68499999999995</v>
      </c>
    </row>
    <row r="8" spans="1:1">
      <c r="A8">
        <v>1139.7149999999999</v>
      </c>
    </row>
    <row r="9" spans="1:1">
      <c r="A9">
        <v>1258.9875</v>
      </c>
    </row>
    <row r="10" spans="1:1">
      <c r="A10">
        <v>1272.24</v>
      </c>
    </row>
    <row r="11" spans="1:1">
      <c r="A11">
        <v>1272.24</v>
      </c>
    </row>
    <row r="12" spans="1:1">
      <c r="A12">
        <v>1258.9875</v>
      </c>
    </row>
    <row r="13" spans="1:1">
      <c r="A13">
        <v>1258.9875</v>
      </c>
    </row>
    <row r="14" spans="1:1">
      <c r="A14">
        <v>1258.9875</v>
      </c>
    </row>
    <row r="15" spans="1:1">
      <c r="A15">
        <v>1232.4825000000001</v>
      </c>
    </row>
    <row r="16" spans="1:1">
      <c r="A16">
        <v>1232.4825000000001</v>
      </c>
    </row>
    <row r="17" spans="1:1">
      <c r="A17">
        <v>1311.9974999999999</v>
      </c>
    </row>
    <row r="18" spans="1:1">
      <c r="A18">
        <v>1325.25</v>
      </c>
    </row>
    <row r="19" spans="1:1">
      <c r="A19">
        <v>1325.25</v>
      </c>
    </row>
    <row r="20" spans="1:1">
      <c r="A20">
        <v>1272.24</v>
      </c>
    </row>
    <row r="21" spans="1:1">
      <c r="A21">
        <v>1205.9775</v>
      </c>
    </row>
    <row r="22" spans="1:1">
      <c r="A22">
        <v>1099.9575</v>
      </c>
    </row>
    <row r="23" spans="1:1">
      <c r="A23">
        <v>967.4325</v>
      </c>
    </row>
    <row r="24" spans="1:1">
      <c r="A24">
        <v>834.90750000000003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D5280-51BF-B648-BA23-0D5A38E13D67}">
  <dimension ref="B5:Z45"/>
  <sheetViews>
    <sheetView topLeftCell="A3" zoomScale="80" zoomScaleNormal="80" workbookViewId="0">
      <selection activeCell="I15" sqref="I15"/>
    </sheetView>
  </sheetViews>
  <sheetFormatPr baseColWidth="10" defaultRowHeight="16"/>
  <sheetData>
    <row r="5" spans="2:26">
      <c r="B5" s="4" t="s">
        <v>0</v>
      </c>
      <c r="C5" s="4"/>
      <c r="D5" s="4"/>
      <c r="E5" s="4"/>
      <c r="F5" s="4"/>
      <c r="G5" s="4"/>
      <c r="H5" s="4"/>
      <c r="J5" t="s">
        <v>12</v>
      </c>
    </row>
    <row r="6" spans="2:26">
      <c r="B6" s="4"/>
      <c r="C6" s="4"/>
      <c r="D6" s="4"/>
      <c r="E6" s="4"/>
      <c r="F6" s="4"/>
      <c r="G6" s="4"/>
      <c r="H6" s="4"/>
    </row>
    <row r="7" spans="2:26">
      <c r="B7" s="4"/>
      <c r="C7" s="4"/>
      <c r="D7" s="30" t="s">
        <v>8</v>
      </c>
      <c r="E7" s="30"/>
      <c r="F7" s="30"/>
      <c r="G7" s="30"/>
      <c r="H7" s="30"/>
      <c r="L7">
        <v>1</v>
      </c>
      <c r="M7">
        <v>2</v>
      </c>
      <c r="N7">
        <v>3</v>
      </c>
      <c r="O7">
        <v>4</v>
      </c>
      <c r="P7">
        <v>5</v>
      </c>
      <c r="Q7">
        <v>6</v>
      </c>
      <c r="R7">
        <v>7</v>
      </c>
      <c r="S7">
        <v>8</v>
      </c>
      <c r="T7">
        <v>9</v>
      </c>
      <c r="U7">
        <v>10</v>
      </c>
      <c r="V7">
        <v>11</v>
      </c>
      <c r="W7">
        <v>12</v>
      </c>
      <c r="X7">
        <v>13</v>
      </c>
      <c r="Y7">
        <v>14</v>
      </c>
      <c r="Z7">
        <v>15</v>
      </c>
    </row>
    <row r="8" spans="2:26">
      <c r="B8" s="4"/>
      <c r="C8" s="4"/>
      <c r="D8" s="4">
        <v>1</v>
      </c>
      <c r="E8" s="4">
        <v>2</v>
      </c>
      <c r="F8" s="4">
        <v>3</v>
      </c>
      <c r="G8" s="4">
        <v>4</v>
      </c>
      <c r="H8" s="4">
        <v>5</v>
      </c>
      <c r="J8" s="29" t="s">
        <v>11</v>
      </c>
      <c r="K8" t="s">
        <v>5</v>
      </c>
      <c r="L8">
        <v>246.17615939999999</v>
      </c>
      <c r="M8">
        <v>254.871728964</v>
      </c>
      <c r="N8">
        <v>263.99112886111999</v>
      </c>
      <c r="O8">
        <v>263.710596592787</v>
      </c>
      <c r="P8">
        <v>271.483077697184</v>
      </c>
      <c r="Q8">
        <v>279.03767679508502</v>
      </c>
      <c r="R8">
        <v>326.20310395107998</v>
      </c>
      <c r="S8">
        <v>336.52283308451302</v>
      </c>
      <c r="T8">
        <v>344.21364475069902</v>
      </c>
      <c r="U8">
        <v>290.90338893267898</v>
      </c>
      <c r="V8">
        <v>304.85939321443402</v>
      </c>
      <c r="W8">
        <v>313.49114063870297</v>
      </c>
      <c r="X8">
        <v>256.423459880726</v>
      </c>
      <c r="Y8">
        <v>266.83495939661299</v>
      </c>
      <c r="Z8">
        <v>269.87174731532798</v>
      </c>
    </row>
    <row r="9" spans="2:26">
      <c r="B9" s="30" t="s">
        <v>10</v>
      </c>
      <c r="C9" s="4" t="s">
        <v>4</v>
      </c>
      <c r="D9" s="4">
        <v>1200</v>
      </c>
      <c r="E9" s="4">
        <v>1200</v>
      </c>
      <c r="F9" s="4">
        <v>1500</v>
      </c>
      <c r="G9" s="4">
        <v>1500</v>
      </c>
      <c r="H9" s="4">
        <v>1500</v>
      </c>
      <c r="J9" s="29"/>
      <c r="K9" t="s">
        <v>3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144</v>
      </c>
      <c r="V9">
        <v>144</v>
      </c>
      <c r="W9">
        <v>144</v>
      </c>
      <c r="X9">
        <v>404.97266170529002</v>
      </c>
      <c r="Y9">
        <v>415.78214162202499</v>
      </c>
      <c r="Z9">
        <v>423.68282157199002</v>
      </c>
    </row>
    <row r="10" spans="2:26">
      <c r="B10" s="30"/>
      <c r="C10" s="4" t="s">
        <v>2</v>
      </c>
      <c r="D10" s="4"/>
      <c r="E10" s="4"/>
      <c r="F10" s="4"/>
      <c r="G10" s="4">
        <v>600</v>
      </c>
      <c r="H10" s="4">
        <v>1800</v>
      </c>
      <c r="J10" s="29"/>
      <c r="K10" t="s">
        <v>7</v>
      </c>
      <c r="L10">
        <v>30</v>
      </c>
      <c r="M10">
        <v>31.792468537435401</v>
      </c>
      <c r="N10">
        <v>34.655932229616198</v>
      </c>
      <c r="O10">
        <v>66.489956385664499</v>
      </c>
      <c r="P10">
        <v>91.551571104001695</v>
      </c>
      <c r="Q10">
        <v>115.887626163969</v>
      </c>
      <c r="R10">
        <v>101.69995769137</v>
      </c>
      <c r="S10">
        <v>130.94906141629701</v>
      </c>
      <c r="T10">
        <v>164.43890621713399</v>
      </c>
      <c r="U10">
        <v>130.25569960668699</v>
      </c>
      <c r="V10">
        <v>162.673949210731</v>
      </c>
      <c r="W10">
        <v>210.898465063896</v>
      </c>
      <c r="X10">
        <v>100.01641577430701</v>
      </c>
      <c r="Y10">
        <v>116.947958328781</v>
      </c>
      <c r="Z10">
        <v>132.568807902884</v>
      </c>
    </row>
    <row r="11" spans="2:26">
      <c r="B11" s="30"/>
      <c r="C11" s="4" t="s">
        <v>6</v>
      </c>
      <c r="D11" s="4">
        <v>500</v>
      </c>
      <c r="E11" s="4">
        <v>940</v>
      </c>
      <c r="F11" s="4">
        <v>1340</v>
      </c>
      <c r="G11" s="4">
        <v>1560</v>
      </c>
      <c r="H11" s="4">
        <v>1560</v>
      </c>
    </row>
    <row r="28" spans="4:26">
      <c r="J28" t="s">
        <v>13</v>
      </c>
    </row>
    <row r="29" spans="4:26">
      <c r="D29">
        <f>D9*100</f>
        <v>120000</v>
      </c>
      <c r="E29">
        <f t="shared" ref="E29:H29" si="0">E9*100</f>
        <v>120000</v>
      </c>
      <c r="F29">
        <f t="shared" si="0"/>
        <v>150000</v>
      </c>
      <c r="G29">
        <f t="shared" si="0"/>
        <v>150000</v>
      </c>
      <c r="H29">
        <f t="shared" si="0"/>
        <v>150000</v>
      </c>
      <c r="L29">
        <v>1</v>
      </c>
      <c r="M29">
        <v>2</v>
      </c>
      <c r="N29">
        <v>3</v>
      </c>
      <c r="O29">
        <v>4</v>
      </c>
      <c r="P29">
        <v>5</v>
      </c>
      <c r="Q29">
        <v>6</v>
      </c>
      <c r="R29">
        <v>7</v>
      </c>
      <c r="S29">
        <v>8</v>
      </c>
      <c r="T29">
        <v>9</v>
      </c>
      <c r="U29">
        <v>10</v>
      </c>
      <c r="V29">
        <v>11</v>
      </c>
      <c r="W29">
        <v>12</v>
      </c>
      <c r="X29">
        <v>13</v>
      </c>
      <c r="Y29">
        <v>14</v>
      </c>
      <c r="Z29">
        <v>15</v>
      </c>
    </row>
    <row r="30" spans="4:26">
      <c r="G30">
        <f t="shared" ref="G30:H30" si="1">G10*100</f>
        <v>60000</v>
      </c>
      <c r="H30">
        <f t="shared" si="1"/>
        <v>180000</v>
      </c>
      <c r="J30" s="29" t="s">
        <v>11</v>
      </c>
      <c r="K30" t="s">
        <v>5</v>
      </c>
      <c r="L30">
        <v>-40038284.5516297</v>
      </c>
      <c r="M30">
        <v>-37420995.160152502</v>
      </c>
      <c r="N30">
        <v>-34262922.871207699</v>
      </c>
      <c r="O30">
        <v>-29948198.9662452</v>
      </c>
      <c r="P30">
        <v>-26426466.844090998</v>
      </c>
      <c r="Q30">
        <v>-22634866.651193</v>
      </c>
      <c r="R30">
        <v>37055495.693332799</v>
      </c>
      <c r="S30">
        <v>45799036.8877187</v>
      </c>
      <c r="T30">
        <v>54125864.540228203</v>
      </c>
      <c r="U30">
        <v>38387257.320203297</v>
      </c>
      <c r="V30">
        <v>47269625.759999998</v>
      </c>
      <c r="W30">
        <v>57227431.946061298</v>
      </c>
      <c r="X30">
        <v>62540107.9853613</v>
      </c>
      <c r="Y30">
        <v>76672100.843818605</v>
      </c>
      <c r="Z30">
        <v>87867173.322160497</v>
      </c>
    </row>
    <row r="31" spans="4:26">
      <c r="D31">
        <f>D11*100</f>
        <v>50000</v>
      </c>
      <c r="E31">
        <f t="shared" ref="E31:H31" si="2">E11*100</f>
        <v>94000</v>
      </c>
      <c r="F31">
        <f t="shared" si="2"/>
        <v>134000</v>
      </c>
      <c r="G31">
        <f t="shared" si="2"/>
        <v>156000</v>
      </c>
      <c r="H31">
        <f t="shared" si="2"/>
        <v>156000</v>
      </c>
      <c r="J31" s="29"/>
      <c r="K31" t="s">
        <v>3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-374957994.24000001</v>
      </c>
      <c r="V31">
        <v>-372621807.36000001</v>
      </c>
      <c r="W31">
        <v>-370285620.48000002</v>
      </c>
      <c r="X31">
        <v>-1034787927.06907</v>
      </c>
      <c r="Y31">
        <v>-1055662907.82377</v>
      </c>
      <c r="Z31">
        <v>-1068848956.4263</v>
      </c>
    </row>
    <row r="32" spans="4:26">
      <c r="J32" s="29"/>
      <c r="K32" t="s">
        <v>7</v>
      </c>
      <c r="L32">
        <v>15147135</v>
      </c>
      <c r="M32">
        <v>17073845.107126702</v>
      </c>
      <c r="N32">
        <v>19970795.623181</v>
      </c>
      <c r="O32">
        <v>45623034.834163398</v>
      </c>
      <c r="P32">
        <v>66170245.105786897</v>
      </c>
      <c r="Q32">
        <v>87999686.901789799</v>
      </c>
      <c r="R32">
        <v>86516560.452195093</v>
      </c>
      <c r="S32">
        <v>113373559.600263</v>
      </c>
      <c r="T32">
        <v>147601887.42044899</v>
      </c>
      <c r="U32">
        <v>128289179.78868701</v>
      </c>
      <c r="V32">
        <v>162325371.439944</v>
      </c>
      <c r="W32">
        <v>212398620.13346201</v>
      </c>
      <c r="X32">
        <v>104323854.018059</v>
      </c>
      <c r="Y32">
        <v>124430909.550299</v>
      </c>
      <c r="Z32">
        <v>145085518.554544</v>
      </c>
    </row>
    <row r="39" spans="4:5">
      <c r="E39" s="5">
        <v>1.2</v>
      </c>
    </row>
    <row r="40" spans="4:5">
      <c r="D40" t="s">
        <v>14</v>
      </c>
      <c r="E40" s="6">
        <v>74250745333.2966</v>
      </c>
    </row>
    <row r="41" spans="4:5">
      <c r="D41" t="s">
        <v>15</v>
      </c>
      <c r="E41" s="6">
        <v>78412515512.531998</v>
      </c>
    </row>
    <row r="42" spans="4:5">
      <c r="E42" s="7">
        <v>-4277165213.3991399</v>
      </c>
    </row>
    <row r="43" spans="4:5">
      <c r="E43" s="2">
        <v>316212359.25436598</v>
      </c>
    </row>
    <row r="44" spans="4:5">
      <c r="E44" s="3">
        <v>1476330203.5299499</v>
      </c>
    </row>
    <row r="45" spans="4:5">
      <c r="D45" t="s">
        <v>17</v>
      </c>
      <c r="E45" s="6">
        <f>SUM(E42:E44)</f>
        <v>-2484622650.6148243</v>
      </c>
    </row>
  </sheetData>
  <mergeCells count="4">
    <mergeCell ref="D7:H7"/>
    <mergeCell ref="B9:B11"/>
    <mergeCell ref="J8:J10"/>
    <mergeCell ref="J30:J32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3A51C-A51C-6A47-AC4F-8B39DDD1B3F0}">
  <dimension ref="B5:Z41"/>
  <sheetViews>
    <sheetView topLeftCell="A19" zoomScale="80" zoomScaleNormal="80" workbookViewId="0">
      <selection activeCell="E36" sqref="E36"/>
    </sheetView>
  </sheetViews>
  <sheetFormatPr baseColWidth="10" defaultRowHeight="16"/>
  <sheetData>
    <row r="5" spans="2:26">
      <c r="B5" t="s">
        <v>1</v>
      </c>
      <c r="J5" t="s">
        <v>12</v>
      </c>
    </row>
    <row r="7" spans="2:26">
      <c r="D7" s="29" t="s">
        <v>9</v>
      </c>
      <c r="E7" s="29"/>
      <c r="F7" s="29"/>
      <c r="G7" s="29"/>
      <c r="H7" s="29"/>
      <c r="L7">
        <v>1</v>
      </c>
      <c r="M7">
        <v>2</v>
      </c>
      <c r="N7">
        <v>3</v>
      </c>
      <c r="O7">
        <v>4</v>
      </c>
      <c r="P7">
        <v>5</v>
      </c>
      <c r="Q7">
        <v>6</v>
      </c>
      <c r="R7">
        <v>7</v>
      </c>
      <c r="S7">
        <v>8</v>
      </c>
      <c r="T7">
        <v>9</v>
      </c>
      <c r="U7">
        <v>10</v>
      </c>
      <c r="V7">
        <v>11</v>
      </c>
      <c r="W7">
        <v>12</v>
      </c>
      <c r="X7">
        <v>13</v>
      </c>
      <c r="Y7">
        <v>14</v>
      </c>
      <c r="Z7">
        <v>15</v>
      </c>
    </row>
    <row r="8" spans="2:26">
      <c r="D8">
        <v>1</v>
      </c>
      <c r="E8">
        <v>2</v>
      </c>
      <c r="F8">
        <v>3</v>
      </c>
      <c r="G8">
        <v>4</v>
      </c>
      <c r="H8">
        <v>5</v>
      </c>
      <c r="J8" s="29" t="s">
        <v>11</v>
      </c>
      <c r="K8" t="s">
        <v>5</v>
      </c>
      <c r="L8">
        <v>246.17615939999999</v>
      </c>
      <c r="M8">
        <v>253.97933959863499</v>
      </c>
      <c r="N8">
        <v>263.99112886111999</v>
      </c>
      <c r="O8">
        <v>263.710596592787</v>
      </c>
      <c r="P8">
        <v>271.48307769719003</v>
      </c>
      <c r="Q8">
        <v>279.03767679508502</v>
      </c>
      <c r="R8">
        <v>242.93052697476</v>
      </c>
      <c r="S8">
        <v>254.888809639648</v>
      </c>
      <c r="T8">
        <v>263.57142156772602</v>
      </c>
      <c r="U8">
        <v>234.94969691537</v>
      </c>
      <c r="V8">
        <v>249.51228733575701</v>
      </c>
      <c r="W8">
        <v>261.444903952804</v>
      </c>
      <c r="X8">
        <v>219.28678847732999</v>
      </c>
      <c r="Y8">
        <v>220.56191233027201</v>
      </c>
      <c r="Z8">
        <v>227.917843575354</v>
      </c>
    </row>
    <row r="9" spans="2:26">
      <c r="B9" s="29" t="s">
        <v>11</v>
      </c>
      <c r="C9" t="s">
        <v>5</v>
      </c>
      <c r="D9">
        <v>12</v>
      </c>
      <c r="E9">
        <v>12</v>
      </c>
      <c r="F9">
        <v>12</v>
      </c>
      <c r="G9">
        <v>12</v>
      </c>
      <c r="H9">
        <v>12</v>
      </c>
      <c r="J9" s="29"/>
      <c r="K9" t="s">
        <v>3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144</v>
      </c>
      <c r="S9">
        <v>144</v>
      </c>
      <c r="T9">
        <v>144</v>
      </c>
      <c r="U9">
        <v>259.2</v>
      </c>
      <c r="V9">
        <v>259.2</v>
      </c>
      <c r="W9">
        <v>259.2</v>
      </c>
      <c r="X9">
        <v>469.56709288805803</v>
      </c>
      <c r="Y9">
        <v>483.76140707685698</v>
      </c>
      <c r="Z9">
        <v>489.08116645856097</v>
      </c>
    </row>
    <row r="10" spans="2:26">
      <c r="B10" s="29"/>
      <c r="C10" t="s">
        <v>3</v>
      </c>
      <c r="D10">
        <v>0</v>
      </c>
      <c r="E10">
        <v>0</v>
      </c>
      <c r="F10">
        <v>6</v>
      </c>
      <c r="G10">
        <v>12</v>
      </c>
      <c r="H10">
        <v>24</v>
      </c>
      <c r="J10" s="29"/>
      <c r="K10" t="s">
        <v>7</v>
      </c>
      <c r="L10">
        <v>30</v>
      </c>
      <c r="M10">
        <v>30</v>
      </c>
      <c r="N10">
        <v>32.430749237697498</v>
      </c>
      <c r="O10">
        <v>64.966568355430596</v>
      </c>
      <c r="P10">
        <v>89.205773505725702</v>
      </c>
      <c r="Q10">
        <v>120.84347584669101</v>
      </c>
      <c r="R10">
        <v>66.039802279567297</v>
      </c>
      <c r="S10">
        <v>81.512868342183793</v>
      </c>
      <c r="T10">
        <v>105.332103263414</v>
      </c>
      <c r="U10">
        <v>77.561853470929805</v>
      </c>
      <c r="V10">
        <v>107.24093328635099</v>
      </c>
      <c r="W10">
        <v>145.64665265118199</v>
      </c>
      <c r="X10">
        <v>76.524794578507894</v>
      </c>
      <c r="Y10">
        <v>98.598413890246704</v>
      </c>
      <c r="Z10">
        <v>115.18968232652</v>
      </c>
    </row>
    <row r="11" spans="2:26">
      <c r="B11" s="29"/>
      <c r="C11" t="s">
        <v>7</v>
      </c>
      <c r="D11">
        <v>5</v>
      </c>
      <c r="E11">
        <v>9.4</v>
      </c>
      <c r="F11">
        <v>9.4</v>
      </c>
      <c r="G11">
        <v>11.2</v>
      </c>
      <c r="H11">
        <v>11.2</v>
      </c>
    </row>
    <row r="28" spans="10:26">
      <c r="J28" t="s">
        <v>13</v>
      </c>
    </row>
    <row r="29" spans="10:26">
      <c r="L29">
        <v>1</v>
      </c>
      <c r="M29">
        <v>2</v>
      </c>
      <c r="N29">
        <v>3</v>
      </c>
      <c r="O29">
        <v>4</v>
      </c>
      <c r="P29">
        <v>5</v>
      </c>
      <c r="Q29">
        <v>6</v>
      </c>
      <c r="R29">
        <v>7</v>
      </c>
      <c r="S29">
        <v>8</v>
      </c>
      <c r="T29">
        <v>9</v>
      </c>
      <c r="U29">
        <v>10</v>
      </c>
      <c r="V29">
        <v>11</v>
      </c>
      <c r="W29">
        <v>12</v>
      </c>
      <c r="X29">
        <v>13</v>
      </c>
      <c r="Y29">
        <v>14</v>
      </c>
      <c r="Z29">
        <v>15</v>
      </c>
    </row>
    <row r="30" spans="10:26">
      <c r="J30" s="29" t="s">
        <v>11</v>
      </c>
      <c r="K30" t="s">
        <v>5</v>
      </c>
      <c r="L30">
        <v>-46711331.976901203</v>
      </c>
      <c r="M30">
        <v>-43504967.339009702</v>
      </c>
      <c r="N30">
        <v>-39973410.016409002</v>
      </c>
      <c r="O30">
        <v>-34939565.460619397</v>
      </c>
      <c r="P30">
        <v>-30830877.984768599</v>
      </c>
      <c r="Q30">
        <v>-26407344.426391799</v>
      </c>
      <c r="R30">
        <v>-18392211.8939327</v>
      </c>
      <c r="S30">
        <v>-14473177.953377601</v>
      </c>
      <c r="T30">
        <v>-9977464.5348758195</v>
      </c>
      <c r="U30">
        <v>-4446996.2913839202</v>
      </c>
      <c r="V30">
        <v>0</v>
      </c>
      <c r="W30">
        <v>9993156.2748070396</v>
      </c>
      <c r="X30">
        <v>17122087.873740599</v>
      </c>
      <c r="Y30">
        <v>26238221.540338799</v>
      </c>
      <c r="Z30">
        <v>36710088.8947201</v>
      </c>
    </row>
    <row r="31" spans="10:26">
      <c r="J31" s="29"/>
      <c r="K31" t="s">
        <v>3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-445627647.36000001</v>
      </c>
      <c r="S31">
        <v>-442902096</v>
      </c>
      <c r="T31">
        <v>-440176544.63999999</v>
      </c>
      <c r="U31">
        <v>-791227559.80799997</v>
      </c>
      <c r="V31">
        <v>-786321567.36000001</v>
      </c>
      <c r="W31">
        <v>-781415574.91199994</v>
      </c>
      <c r="X31">
        <v>-1402227886.97457</v>
      </c>
      <c r="Y31">
        <v>-1435415602.4343801</v>
      </c>
      <c r="Z31">
        <v>-1441976064.6861701</v>
      </c>
    </row>
    <row r="32" spans="10:26">
      <c r="J32" s="29"/>
      <c r="K32" t="s">
        <v>7</v>
      </c>
      <c r="L32">
        <v>17671657.5</v>
      </c>
      <c r="M32">
        <v>18796419.600000001</v>
      </c>
      <c r="N32">
        <v>21803266.0059973</v>
      </c>
      <c r="O32">
        <v>52155725.007164098</v>
      </c>
      <c r="P32">
        <v>75871767.756292507</v>
      </c>
      <c r="Q32">
        <v>108371131.911502</v>
      </c>
      <c r="R32">
        <v>64934567.289544299</v>
      </c>
      <c r="S32">
        <v>83969947.6382294</v>
      </c>
      <c r="T32">
        <v>111059809.204206</v>
      </c>
      <c r="U32">
        <v>83643165.955753401</v>
      </c>
      <c r="V32">
        <v>116753644.65090001</v>
      </c>
      <c r="W32">
        <v>163225170.46001601</v>
      </c>
      <c r="X32">
        <v>90651575.175992802</v>
      </c>
      <c r="Y32">
        <v>119691643.848188</v>
      </c>
      <c r="Z32">
        <v>144665786.66112199</v>
      </c>
    </row>
    <row r="35" spans="4:5">
      <c r="E35" t="s">
        <v>16</v>
      </c>
    </row>
    <row r="36" spans="4:5">
      <c r="D36" t="s">
        <v>14</v>
      </c>
      <c r="E36" s="6">
        <v>75114425719.583694</v>
      </c>
    </row>
    <row r="37" spans="4:5">
      <c r="D37" t="s">
        <v>15</v>
      </c>
      <c r="E37" s="6">
        <v>79225771797.494095</v>
      </c>
    </row>
    <row r="38" spans="4:5">
      <c r="E38" s="7">
        <v>-7967290544.1751099</v>
      </c>
    </row>
    <row r="39" spans="4:5">
      <c r="E39" s="8">
        <v>-179593793.294063</v>
      </c>
    </row>
    <row r="40" spans="4:5">
      <c r="E40" s="9">
        <v>1273265278.6649001</v>
      </c>
    </row>
    <row r="41" spans="4:5">
      <c r="D41" t="s">
        <v>17</v>
      </c>
      <c r="E41">
        <f>SUM(E38:E40)</f>
        <v>-6873619058.8042727</v>
      </c>
    </row>
  </sheetData>
  <mergeCells count="4">
    <mergeCell ref="D7:H7"/>
    <mergeCell ref="J8:J10"/>
    <mergeCell ref="B9:B11"/>
    <mergeCell ref="J30:J32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A33E4-1BA3-A34C-92CC-77689CCA69A8}">
  <dimension ref="B5:Z46"/>
  <sheetViews>
    <sheetView topLeftCell="A8" zoomScale="80" zoomScaleNormal="80" workbookViewId="0">
      <selection activeCell="J15" sqref="J15"/>
    </sheetView>
  </sheetViews>
  <sheetFormatPr baseColWidth="10" defaultRowHeight="16"/>
  <sheetData>
    <row r="5" spans="2:26">
      <c r="B5" t="s">
        <v>1</v>
      </c>
      <c r="J5" t="s">
        <v>12</v>
      </c>
    </row>
    <row r="7" spans="2:26">
      <c r="D7" s="29" t="s">
        <v>9</v>
      </c>
      <c r="E7" s="29"/>
      <c r="F7" s="29"/>
      <c r="G7" s="29"/>
      <c r="H7" s="29"/>
      <c r="L7">
        <v>1</v>
      </c>
      <c r="M7">
        <v>2</v>
      </c>
      <c r="N7">
        <v>3</v>
      </c>
      <c r="O7">
        <v>4</v>
      </c>
      <c r="P7">
        <v>5</v>
      </c>
      <c r="Q7">
        <v>6</v>
      </c>
      <c r="R7">
        <v>7</v>
      </c>
      <c r="S7">
        <v>8</v>
      </c>
      <c r="T7">
        <v>9</v>
      </c>
      <c r="U7">
        <v>10</v>
      </c>
      <c r="V7">
        <v>11</v>
      </c>
      <c r="W7">
        <v>12</v>
      </c>
      <c r="X7">
        <v>13</v>
      </c>
      <c r="Y7">
        <v>14</v>
      </c>
      <c r="Z7">
        <v>15</v>
      </c>
    </row>
    <row r="8" spans="2:26">
      <c r="D8">
        <v>1</v>
      </c>
      <c r="E8">
        <v>2</v>
      </c>
      <c r="F8">
        <v>3</v>
      </c>
      <c r="G8">
        <v>4</v>
      </c>
      <c r="H8">
        <v>5</v>
      </c>
      <c r="J8" s="29" t="s">
        <v>11</v>
      </c>
      <c r="K8" t="s">
        <v>5</v>
      </c>
      <c r="L8">
        <v>0</v>
      </c>
      <c r="M8">
        <v>0</v>
      </c>
      <c r="N8">
        <v>0</v>
      </c>
      <c r="O8">
        <v>38.0489457496748</v>
      </c>
      <c r="P8">
        <v>48.642199993903503</v>
      </c>
      <c r="Q8">
        <v>55.307969564659899</v>
      </c>
      <c r="R8">
        <v>36.699050955175103</v>
      </c>
      <c r="S8">
        <v>42.798339338480503</v>
      </c>
      <c r="T8">
        <v>53.684241242927101</v>
      </c>
      <c r="U8">
        <v>36</v>
      </c>
      <c r="V8">
        <v>36</v>
      </c>
      <c r="W8">
        <v>39</v>
      </c>
      <c r="X8">
        <v>38.823644495719499</v>
      </c>
      <c r="Y8">
        <v>39.923357254587103</v>
      </c>
      <c r="Z8">
        <v>40.200000000000003</v>
      </c>
    </row>
    <row r="9" spans="2:26">
      <c r="B9" s="29" t="s">
        <v>11</v>
      </c>
      <c r="C9" t="s">
        <v>5</v>
      </c>
      <c r="D9">
        <v>0</v>
      </c>
      <c r="E9">
        <v>3</v>
      </c>
      <c r="F9">
        <v>3</v>
      </c>
      <c r="G9">
        <v>3</v>
      </c>
      <c r="H9">
        <v>3</v>
      </c>
      <c r="J9" s="29"/>
      <c r="K9" t="s">
        <v>3</v>
      </c>
      <c r="L9">
        <v>248.65115940000101</v>
      </c>
      <c r="M9">
        <v>257.346728964004</v>
      </c>
      <c r="N9">
        <v>266.09995345068</v>
      </c>
      <c r="O9">
        <v>257.88437466394998</v>
      </c>
      <c r="P9">
        <v>266.75807769718398</v>
      </c>
      <c r="Q9">
        <v>274.94406235901499</v>
      </c>
      <c r="R9">
        <v>380.85552697475998</v>
      </c>
      <c r="S9">
        <v>393.19035859324498</v>
      </c>
      <c r="T9">
        <v>404.56861717458497</v>
      </c>
      <c r="U9">
        <v>499.66262432221498</v>
      </c>
      <c r="V9">
        <v>516.13067601656803</v>
      </c>
      <c r="W9">
        <v>529.21312484913801</v>
      </c>
      <c r="X9">
        <v>676.53728741505597</v>
      </c>
      <c r="Y9">
        <v>696.91909589923102</v>
      </c>
      <c r="Z9">
        <v>717.89895059018795</v>
      </c>
    </row>
    <row r="10" spans="2:26">
      <c r="B10" s="29"/>
      <c r="C10" t="s">
        <v>3</v>
      </c>
      <c r="D10">
        <v>12</v>
      </c>
      <c r="E10">
        <v>12</v>
      </c>
      <c r="F10">
        <v>18</v>
      </c>
      <c r="G10">
        <v>24</v>
      </c>
      <c r="H10">
        <v>33</v>
      </c>
      <c r="J10" s="29"/>
      <c r="K10" t="s">
        <v>7</v>
      </c>
      <c r="L10">
        <v>23.4</v>
      </c>
      <c r="M10">
        <v>23.4</v>
      </c>
      <c r="N10">
        <v>28.981874530349</v>
      </c>
      <c r="O10">
        <v>36.6</v>
      </c>
      <c r="P10">
        <v>39.741270927651101</v>
      </c>
      <c r="Q10">
        <v>58.9632857446949</v>
      </c>
      <c r="R10">
        <v>41.998819065455798</v>
      </c>
      <c r="S10">
        <v>51.819686998404897</v>
      </c>
      <c r="T10">
        <v>65.161001322142099</v>
      </c>
      <c r="U10">
        <v>80.964483075812595</v>
      </c>
      <c r="V10">
        <v>95.939393122018004</v>
      </c>
      <c r="W10">
        <v>123.502751292223</v>
      </c>
      <c r="X10">
        <v>67.877650976899801</v>
      </c>
      <c r="Y10">
        <v>84.768056316421706</v>
      </c>
      <c r="Z10">
        <v>96.606965376245597</v>
      </c>
    </row>
    <row r="11" spans="2:26">
      <c r="B11" s="29"/>
      <c r="C11" t="s">
        <v>7</v>
      </c>
      <c r="D11">
        <v>3.9</v>
      </c>
      <c r="E11">
        <v>6.1</v>
      </c>
      <c r="F11">
        <v>6.1</v>
      </c>
      <c r="G11">
        <v>8.3000000000000007</v>
      </c>
      <c r="H11">
        <v>10.1</v>
      </c>
    </row>
    <row r="27" spans="10:26">
      <c r="J27" t="s">
        <v>13</v>
      </c>
    </row>
    <row r="28" spans="10:26">
      <c r="L28">
        <v>1</v>
      </c>
      <c r="M28">
        <v>2</v>
      </c>
      <c r="N28">
        <v>3</v>
      </c>
      <c r="O28">
        <v>4</v>
      </c>
      <c r="P28">
        <v>5</v>
      </c>
      <c r="Q28">
        <v>6</v>
      </c>
      <c r="R28">
        <v>7</v>
      </c>
      <c r="S28">
        <v>8</v>
      </c>
      <c r="T28">
        <v>9</v>
      </c>
      <c r="U28">
        <v>10</v>
      </c>
      <c r="V28">
        <v>11</v>
      </c>
      <c r="W28">
        <v>12</v>
      </c>
      <c r="X28">
        <v>13</v>
      </c>
      <c r="Y28">
        <v>14</v>
      </c>
      <c r="Z28">
        <v>15</v>
      </c>
    </row>
    <row r="29" spans="10:26">
      <c r="J29" s="29" t="s">
        <v>11</v>
      </c>
      <c r="K29" t="s">
        <v>5</v>
      </c>
      <c r="L29">
        <v>0</v>
      </c>
      <c r="M29">
        <v>0</v>
      </c>
      <c r="N29">
        <v>0</v>
      </c>
      <c r="O29">
        <v>42307992.5411103</v>
      </c>
      <c r="P29">
        <v>57302690.763378002</v>
      </c>
      <c r="Q29">
        <v>68914968.976084501</v>
      </c>
      <c r="R29">
        <v>48291136.141525</v>
      </c>
      <c r="S29">
        <v>59048868.785301603</v>
      </c>
      <c r="T29">
        <v>77570121.015018195</v>
      </c>
      <c r="U29">
        <v>54416419.200000003</v>
      </c>
      <c r="V29">
        <v>56865715.200000003</v>
      </c>
      <c r="W29">
        <v>64312591.200000003</v>
      </c>
      <c r="X29">
        <v>67123441.325273305</v>
      </c>
      <c r="Y29">
        <v>71918191.267899707</v>
      </c>
      <c r="Z29">
        <v>75386352.480000094</v>
      </c>
    </row>
    <row r="30" spans="10:26">
      <c r="J30" s="29"/>
      <c r="K30" t="s">
        <v>3</v>
      </c>
      <c r="L30">
        <v>-931987786.862427</v>
      </c>
      <c r="M30">
        <v>-959152703.037076</v>
      </c>
      <c r="N30">
        <v>-985732791.00407696</v>
      </c>
      <c r="O30">
        <v>-949720854.38091695</v>
      </c>
      <c r="P30">
        <v>-976630046.959198</v>
      </c>
      <c r="Q30">
        <v>-1000652404.2802401</v>
      </c>
      <c r="R30">
        <v>-1368723399.44683</v>
      </c>
      <c r="S30">
        <v>-1404610684.2209799</v>
      </c>
      <c r="T30">
        <v>-1436433334.34254</v>
      </c>
      <c r="U30">
        <v>-1757338133.5785699</v>
      </c>
      <c r="V30">
        <v>-1803816767.2868099</v>
      </c>
      <c r="W30">
        <v>-1837640976.72101</v>
      </c>
      <c r="X30">
        <v>-2329677177.8777399</v>
      </c>
      <c r="Y30">
        <v>-2384650018.8397102</v>
      </c>
      <c r="Z30">
        <v>-2440255844.4502802</v>
      </c>
    </row>
    <row r="31" spans="10:26">
      <c r="J31" s="29"/>
      <c r="K31" t="s">
        <v>7</v>
      </c>
      <c r="L31">
        <v>17734532.399999999</v>
      </c>
      <c r="M31">
        <v>18819171.072000001</v>
      </c>
      <c r="N31">
        <v>24925381.249984499</v>
      </c>
      <c r="O31">
        <v>35297894.399999999</v>
      </c>
      <c r="P31">
        <v>41162025.038322203</v>
      </c>
      <c r="Q31">
        <v>62651359.6552779</v>
      </c>
      <c r="R31">
        <v>47159084.532486901</v>
      </c>
      <c r="S31">
        <v>59470899.960460402</v>
      </c>
      <c r="T31">
        <v>76646315.015227094</v>
      </c>
      <c r="U31">
        <v>99893303.5038836</v>
      </c>
      <c r="V31">
        <v>121752558.74070901</v>
      </c>
      <c r="W31">
        <v>163570796.577739</v>
      </c>
      <c r="X31">
        <v>96910440.858562306</v>
      </c>
      <c r="Y31">
        <v>125134397.893962</v>
      </c>
      <c r="Z31">
        <v>147329528.298812</v>
      </c>
    </row>
    <row r="41" spans="5:6">
      <c r="E41" t="s">
        <v>14</v>
      </c>
      <c r="F41" s="6">
        <v>81598736808.874405</v>
      </c>
    </row>
    <row r="42" spans="5:6">
      <c r="E42" t="s">
        <v>15</v>
      </c>
      <c r="F42" s="6">
        <v>85877972768.809799</v>
      </c>
    </row>
    <row r="43" spans="5:6">
      <c r="F43" s="7">
        <v>-22567022923.2883</v>
      </c>
    </row>
    <row r="44" spans="5:6">
      <c r="F44" s="8">
        <v>743458488.89558995</v>
      </c>
    </row>
    <row r="45" spans="5:6">
      <c r="F45" s="9">
        <v>1138457689.1974199</v>
      </c>
    </row>
    <row r="46" spans="5:6">
      <c r="E46" t="s">
        <v>17</v>
      </c>
      <c r="F46">
        <f>SUM(F43:F45)</f>
        <v>-20685106745.19529</v>
      </c>
    </row>
  </sheetData>
  <mergeCells count="4">
    <mergeCell ref="D7:H7"/>
    <mergeCell ref="B9:B11"/>
    <mergeCell ref="J8:J10"/>
    <mergeCell ref="J29:J31"/>
  </mergeCells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29B51-DDFD-DA44-BFBF-94DA61F4091A}">
  <dimension ref="B5:AB34"/>
  <sheetViews>
    <sheetView zoomScale="80" zoomScaleNormal="80" workbookViewId="0">
      <selection activeCell="E41" sqref="E41"/>
    </sheetView>
  </sheetViews>
  <sheetFormatPr baseColWidth="10" defaultRowHeight="16"/>
  <cols>
    <col min="3" max="3" width="14.1640625" bestFit="1" customWidth="1"/>
  </cols>
  <sheetData>
    <row r="5" spans="2:27">
      <c r="B5" t="s">
        <v>1</v>
      </c>
      <c r="K5" t="s">
        <v>12</v>
      </c>
    </row>
    <row r="7" spans="2:27">
      <c r="D7" s="29" t="s">
        <v>9</v>
      </c>
      <c r="E7" s="29"/>
      <c r="F7" s="29"/>
      <c r="G7" s="29"/>
      <c r="H7" s="29"/>
      <c r="M7">
        <v>1</v>
      </c>
      <c r="N7">
        <v>2</v>
      </c>
      <c r="O7">
        <v>3</v>
      </c>
      <c r="P7">
        <v>4</v>
      </c>
      <c r="Q7">
        <v>5</v>
      </c>
      <c r="R7">
        <v>6</v>
      </c>
      <c r="S7">
        <v>7</v>
      </c>
      <c r="T7">
        <v>8</v>
      </c>
      <c r="U7">
        <v>9</v>
      </c>
      <c r="V7">
        <v>10</v>
      </c>
      <c r="W7">
        <v>11</v>
      </c>
      <c r="X7">
        <v>12</v>
      </c>
      <c r="Y7">
        <v>13</v>
      </c>
      <c r="Z7">
        <v>14</v>
      </c>
      <c r="AA7">
        <v>15</v>
      </c>
    </row>
    <row r="8" spans="2:27">
      <c r="D8">
        <v>1</v>
      </c>
      <c r="E8">
        <v>2</v>
      </c>
      <c r="F8">
        <v>3</v>
      </c>
      <c r="G8">
        <v>4</v>
      </c>
      <c r="H8">
        <v>5</v>
      </c>
      <c r="K8" s="29" t="s">
        <v>11</v>
      </c>
      <c r="L8" t="s">
        <v>5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2:27">
      <c r="B9" s="29" t="s">
        <v>11</v>
      </c>
      <c r="C9" t="s">
        <v>5</v>
      </c>
      <c r="D9">
        <v>0</v>
      </c>
      <c r="E9">
        <v>0</v>
      </c>
      <c r="F9">
        <v>0</v>
      </c>
      <c r="G9">
        <v>0</v>
      </c>
      <c r="H9">
        <v>0</v>
      </c>
      <c r="K9" s="29"/>
      <c r="L9" t="s">
        <v>3</v>
      </c>
      <c r="M9">
        <v>125.99645986327</v>
      </c>
      <c r="N9">
        <v>130.00749894198299</v>
      </c>
      <c r="O9">
        <v>134.31995000572499</v>
      </c>
      <c r="P9">
        <v>135.439780746314</v>
      </c>
      <c r="Q9">
        <v>137.35503908214301</v>
      </c>
      <c r="R9">
        <v>138.497902837102</v>
      </c>
      <c r="S9">
        <v>277.20880877953999</v>
      </c>
      <c r="T9">
        <v>284.19270445716597</v>
      </c>
      <c r="U9">
        <v>287.91211428870798</v>
      </c>
      <c r="V9">
        <v>436.85291917673402</v>
      </c>
      <c r="W9">
        <v>445.22608959029401</v>
      </c>
      <c r="X9">
        <v>460.77578051993902</v>
      </c>
      <c r="Y9">
        <v>619.16069972429705</v>
      </c>
      <c r="Z9">
        <v>636.28571711872905</v>
      </c>
      <c r="AA9">
        <v>653.791506263923</v>
      </c>
    </row>
    <row r="10" spans="2:27">
      <c r="B10" s="29"/>
      <c r="C10" t="s">
        <v>3</v>
      </c>
      <c r="D10">
        <v>6</v>
      </c>
      <c r="E10">
        <v>6</v>
      </c>
      <c r="F10">
        <v>12</v>
      </c>
      <c r="G10">
        <v>21</v>
      </c>
      <c r="H10">
        <v>30</v>
      </c>
      <c r="K10" s="29"/>
      <c r="L10" t="s">
        <v>7</v>
      </c>
      <c r="M10">
        <v>70.317483491036796</v>
      </c>
      <c r="N10">
        <v>86.286749527420298</v>
      </c>
      <c r="O10">
        <v>103.282312456128</v>
      </c>
      <c r="P10">
        <v>143.15350432573101</v>
      </c>
      <c r="Q10">
        <v>168.05612112440599</v>
      </c>
      <c r="R10">
        <v>197.26726786806199</v>
      </c>
      <c r="S10">
        <v>134.08551134359999</v>
      </c>
      <c r="T10">
        <v>162.950256414563</v>
      </c>
      <c r="U10">
        <v>199.523315802252</v>
      </c>
      <c r="V10">
        <v>119.773804119294</v>
      </c>
      <c r="W10">
        <v>156.15580907251399</v>
      </c>
      <c r="X10">
        <v>205.096598451792</v>
      </c>
      <c r="Y10">
        <v>152.48819023759901</v>
      </c>
      <c r="Z10">
        <v>180.722507023459</v>
      </c>
      <c r="AA10">
        <v>197.568408134446</v>
      </c>
    </row>
    <row r="11" spans="2:27">
      <c r="B11" s="29"/>
      <c r="C11" t="s">
        <v>7</v>
      </c>
      <c r="D11">
        <v>8.9</v>
      </c>
      <c r="E11">
        <v>15.5</v>
      </c>
      <c r="F11">
        <v>15.5</v>
      </c>
      <c r="G11">
        <v>15.5</v>
      </c>
      <c r="H11">
        <v>15.5</v>
      </c>
    </row>
    <row r="28" spans="2:28">
      <c r="C28" t="s">
        <v>19</v>
      </c>
      <c r="L28" t="s">
        <v>13</v>
      </c>
    </row>
    <row r="29" spans="2:28">
      <c r="B29" t="s">
        <v>14</v>
      </c>
      <c r="C29">
        <v>73641776493.509796</v>
      </c>
      <c r="N29">
        <v>1</v>
      </c>
      <c r="O29">
        <v>2</v>
      </c>
      <c r="P29">
        <v>3</v>
      </c>
      <c r="Q29">
        <v>4</v>
      </c>
      <c r="R29">
        <v>5</v>
      </c>
      <c r="S29">
        <v>6</v>
      </c>
      <c r="T29">
        <v>7</v>
      </c>
      <c r="U29">
        <v>8</v>
      </c>
      <c r="V29">
        <v>9</v>
      </c>
      <c r="W29">
        <v>10</v>
      </c>
      <c r="X29">
        <v>11</v>
      </c>
      <c r="Y29">
        <v>12</v>
      </c>
      <c r="Z29">
        <v>13</v>
      </c>
      <c r="AA29">
        <v>14</v>
      </c>
      <c r="AB29">
        <v>15</v>
      </c>
    </row>
    <row r="30" spans="2:28">
      <c r="B30" t="s">
        <v>15</v>
      </c>
      <c r="C30">
        <v>86223485298.508698</v>
      </c>
      <c r="L30" s="29" t="s">
        <v>11</v>
      </c>
      <c r="M30" t="s">
        <v>5</v>
      </c>
    </row>
    <row r="31" spans="2:28">
      <c r="C31" s="2">
        <v>-16353310296.775801</v>
      </c>
      <c r="L31" s="29"/>
      <c r="M31" t="s">
        <v>3</v>
      </c>
      <c r="N31">
        <v>-444697284.230295</v>
      </c>
      <c r="O31">
        <v>-456214980.26411498</v>
      </c>
      <c r="P31">
        <v>-468411678.21581399</v>
      </c>
      <c r="Q31">
        <v>-469497042.86112303</v>
      </c>
      <c r="R31">
        <v>-473276538.81214499</v>
      </c>
      <c r="S31">
        <v>-474330969.28575701</v>
      </c>
      <c r="T31">
        <v>-943620060.24607396</v>
      </c>
      <c r="U31">
        <v>-961476494.82891798</v>
      </c>
      <c r="V31">
        <v>-968065731.32519901</v>
      </c>
      <c r="W31">
        <v>-1461139772.23456</v>
      </c>
      <c r="X31">
        <v>-1479879132.1031001</v>
      </c>
      <c r="Y31">
        <v>-1521985276.1103401</v>
      </c>
      <c r="Z31">
        <v>-2033717934.10621</v>
      </c>
      <c r="AA31">
        <v>-2076719094.37287</v>
      </c>
      <c r="AB31">
        <v>-2120278307.77933</v>
      </c>
    </row>
    <row r="32" spans="2:28">
      <c r="C32">
        <v>0</v>
      </c>
      <c r="L32" s="29"/>
      <c r="M32" t="s">
        <v>7</v>
      </c>
      <c r="N32">
        <v>41454027.7554226</v>
      </c>
      <c r="O32">
        <v>53119811.318122998</v>
      </c>
      <c r="P32">
        <v>67288297.399242803</v>
      </c>
      <c r="Q32">
        <v>105776335.11853699</v>
      </c>
      <c r="R32">
        <v>135090248.573937</v>
      </c>
      <c r="S32">
        <v>167923087.340619</v>
      </c>
      <c r="T32">
        <v>115483036.58020601</v>
      </c>
      <c r="U32">
        <v>144395226.06508601</v>
      </c>
      <c r="V32">
        <v>185995223.49097499</v>
      </c>
      <c r="W32">
        <v>119004107.58340099</v>
      </c>
      <c r="X32">
        <v>158370173.80518299</v>
      </c>
      <c r="Y32">
        <v>210473682.93156701</v>
      </c>
      <c r="Z32">
        <v>152601871.68211299</v>
      </c>
      <c r="AA32">
        <v>184889098.57315201</v>
      </c>
      <c r="AB32">
        <v>207942531.31158799</v>
      </c>
    </row>
    <row r="33" spans="2:3">
      <c r="C33" s="3">
        <v>2049806759.52915</v>
      </c>
    </row>
    <row r="34" spans="2:3">
      <c r="B34" t="s">
        <v>17</v>
      </c>
      <c r="C34">
        <f>SUM(C31:C33)</f>
        <v>-14303503537.246651</v>
      </c>
    </row>
  </sheetData>
  <mergeCells count="4">
    <mergeCell ref="D7:H7"/>
    <mergeCell ref="B9:B11"/>
    <mergeCell ref="K8:K10"/>
    <mergeCell ref="L30:L3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碳排</vt:lpstr>
      <vt:lpstr>不同碳税水平对比</vt:lpstr>
      <vt:lpstr>低碳税水平（算例a初始值）</vt:lpstr>
      <vt:lpstr>Sheet3</vt:lpstr>
      <vt:lpstr>Sheet1</vt:lpstr>
      <vt:lpstr>+20%</vt:lpstr>
      <vt:lpstr>+40%</vt:lpstr>
      <vt:lpstr>+60%</vt:lpstr>
      <vt:lpstr>中碳税水平（+50元）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悦 于</dc:creator>
  <cp:lastModifiedBy>悦 于</cp:lastModifiedBy>
  <dcterms:created xsi:type="dcterms:W3CDTF">2024-08-23T06:21:28Z</dcterms:created>
  <dcterms:modified xsi:type="dcterms:W3CDTF">2024-11-26T17:13:02Z</dcterms:modified>
</cp:coreProperties>
</file>