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_COVID19\CLUST\data_completion\"/>
    </mc:Choice>
  </mc:AlternateContent>
  <xr:revisionPtr revIDLastSave="0" documentId="13_ncr:1_{92311566-B659-48FD-8C35-E4100A4616C8}" xr6:coauthVersionLast="36" xr6:coauthVersionMax="36" xr10:uidLastSave="{00000000-0000-0000-0000-000000000000}"/>
  <bookViews>
    <workbookView xWindow="0" yWindow="0" windowWidth="24000" windowHeight="9105" activeTab="4" xr2:uid="{52BFCA55-0A2B-4509-A71D-FCD2A741C324}"/>
  </bookViews>
  <sheets>
    <sheet name="Feuil1" sheetId="1" r:id="rId1"/>
    <sheet name="Feuil5" sheetId="5" r:id="rId2"/>
    <sheet name="Feuil4" sheetId="4" r:id="rId3"/>
    <sheet name="Feuil3" sheetId="3" r:id="rId4"/>
    <sheet name="Feuil2" sheetId="2" r:id="rId5"/>
  </sheets>
  <definedNames>
    <definedName name="_xlnm._FilterDatabase" localSheetId="0" hidden="1">Feuil1!$G$3:$O$57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G5" i="4"/>
  <c r="F29" i="4"/>
  <c r="G29" i="4"/>
  <c r="F11" i="4"/>
  <c r="G11" i="4"/>
  <c r="F8" i="4"/>
  <c r="G8" i="4"/>
  <c r="F33" i="4"/>
  <c r="G33" i="4"/>
  <c r="F22" i="4"/>
  <c r="G22" i="4"/>
  <c r="F7" i="4"/>
  <c r="G7" i="4"/>
  <c r="F15" i="4"/>
  <c r="G15" i="4"/>
  <c r="F16" i="4"/>
  <c r="G16" i="4"/>
  <c r="F24" i="4"/>
  <c r="G24" i="4"/>
  <c r="F19" i="4"/>
  <c r="G19" i="4"/>
  <c r="F28" i="4"/>
  <c r="G28" i="4"/>
  <c r="F10" i="4"/>
  <c r="G10" i="4"/>
  <c r="F13" i="4"/>
  <c r="G13" i="4"/>
  <c r="F18" i="4"/>
  <c r="G18" i="4"/>
  <c r="F32" i="4"/>
  <c r="G32" i="4"/>
  <c r="F9" i="4"/>
  <c r="G9" i="4"/>
  <c r="F6" i="4"/>
  <c r="G6" i="4"/>
  <c r="F4" i="4"/>
  <c r="G4" i="4"/>
  <c r="F23" i="4"/>
  <c r="G23" i="4"/>
  <c r="F14" i="4"/>
  <c r="G14" i="4"/>
  <c r="F20" i="4"/>
  <c r="G20" i="4"/>
  <c r="F12" i="4"/>
  <c r="G12" i="4"/>
  <c r="F17" i="4"/>
  <c r="G17" i="4"/>
  <c r="F26" i="4"/>
  <c r="G26" i="4"/>
  <c r="F34" i="4"/>
  <c r="G34" i="4"/>
  <c r="F31" i="4"/>
  <c r="G31" i="4"/>
  <c r="F37" i="4"/>
  <c r="G37" i="4"/>
  <c r="F36" i="4"/>
  <c r="G36" i="4"/>
  <c r="F21" i="4"/>
  <c r="G21" i="4"/>
  <c r="F30" i="4"/>
  <c r="G30" i="4"/>
  <c r="F25" i="4"/>
  <c r="G25" i="4"/>
  <c r="F35" i="4"/>
  <c r="G35" i="4"/>
  <c r="G27" i="4"/>
  <c r="F27" i="4"/>
  <c r="J5" i="1"/>
  <c r="J10" i="1"/>
  <c r="J12" i="1"/>
  <c r="J13" i="1"/>
  <c r="J4" i="1"/>
  <c r="J6" i="1"/>
  <c r="J7" i="1"/>
  <c r="J8" i="1"/>
  <c r="J9" i="1"/>
  <c r="J1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Q7" i="1"/>
  <c r="I5" i="1"/>
  <c r="I10" i="1"/>
  <c r="I12" i="1"/>
  <c r="I13" i="1"/>
  <c r="I4" i="1"/>
  <c r="I6" i="1"/>
  <c r="I7" i="1"/>
  <c r="I8" i="1"/>
  <c r="I9" i="1"/>
  <c r="I1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P7" i="1"/>
  <c r="Q8" i="1"/>
  <c r="P8" i="1"/>
  <c r="P4" i="1"/>
  <c r="P5" i="1"/>
  <c r="Q4" i="1"/>
  <c r="J1" i="1"/>
  <c r="Q5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K4" i="3"/>
  <c r="I14" i="3"/>
  <c r="I5" i="3"/>
  <c r="I6" i="3"/>
  <c r="I7" i="3"/>
  <c r="I8" i="3"/>
  <c r="I9" i="3"/>
  <c r="I10" i="3"/>
  <c r="I11" i="3"/>
  <c r="I12" i="3"/>
  <c r="I13" i="3"/>
  <c r="I4" i="3"/>
  <c r="H14" i="3"/>
  <c r="H5" i="3"/>
  <c r="H6" i="3"/>
  <c r="H7" i="3"/>
  <c r="H8" i="3"/>
  <c r="H9" i="3"/>
  <c r="H10" i="3"/>
  <c r="H11" i="3"/>
  <c r="H12" i="3"/>
  <c r="H13" i="3"/>
  <c r="H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G4" i="3"/>
  <c r="F4" i="3"/>
  <c r="I1" i="1"/>
  <c r="O1" i="1"/>
  <c r="J2" i="1"/>
  <c r="I2" i="1"/>
  <c r="K1" i="1"/>
  <c r="N1" i="1"/>
  <c r="M1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N4" i="1"/>
  <c r="M4" i="1"/>
</calcChain>
</file>

<file path=xl/sharedStrings.xml><?xml version="1.0" encoding="utf-8"?>
<sst xmlns="http://schemas.openxmlformats.org/spreadsheetml/2006/main" count="750" uniqueCount="306">
  <si>
    <t>conf_cases</t>
  </si>
  <si>
    <t>deaths</t>
  </si>
  <si>
    <t>Country/Region</t>
  </si>
  <si>
    <t>Afghanistan</t>
  </si>
  <si>
    <t>Albania</t>
  </si>
  <si>
    <t>Algeria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</si>
  <si>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</si>
  <si>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</si>
  <si>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</si>
  <si>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</si>
  <si>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</si>
  <si>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</si>
  <si>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</si>
  <si>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</si>
  <si>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</si>
  <si>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</si>
  <si>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</si>
  <si>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</si>
  <si>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</si>
  <si>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</si>
  <si>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</si>
  <si>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</si>
  <si>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</si>
  <si>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</si>
  <si>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</si>
  <si>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</si>
  <si>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</si>
  <si>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</si>
  <si>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</si>
  <si>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</si>
  <si>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</si>
  <si>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</si>
  <si>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</si>
  <si>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</si>
  <si>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</si>
  <si>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</si>
  <si>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</si>
  <si>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</si>
  <si>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</si>
  <si>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</si>
  <si>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</si>
  <si>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</si>
  <si>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</si>
  <si>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</si>
  <si>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</si>
  <si>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</si>
  <si>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</si>
  <si>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</si>
  <si>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</si>
  <si>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</si>
  <si>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</si>
  <si>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</si>
  <si>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</si>
  <si>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</si>
  <si>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</si>
  <si>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</si>
  <si>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</si>
  <si>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</si>
  <si>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</si>
  <si>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</si>
  <si>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</si>
  <si>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</si>
  <si>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</si>
  <si>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</si>
  <si>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</si>
  <si>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</si>
  <si>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</si>
  <si>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</si>
  <si>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</si>
  <si>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</si>
  <si>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</si>
  <si>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</si>
  <si>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</si>
  <si>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</si>
  <si>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</si>
  <si>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</si>
  <si>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</si>
  <si>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</si>
  <si>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</si>
  <si>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</si>
  <si>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</si>
  <si>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</si>
  <si>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</si>
  <si>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</si>
  <si>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</si>
  <si>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</si>
  <si>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</si>
  <si>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</si>
  <si>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</si>
  <si>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</si>
  <si>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</si>
  <si>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</si>
  <si>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</si>
  <si>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</si>
  <si>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</si>
  <si>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</si>
  <si>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</si>
  <si>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</si>
  <si>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</si>
  <si>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</si>
  <si>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</si>
  <si>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</si>
  <si>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</si>
  <si>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</si>
  <si>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</si>
  <si>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</si>
  <si>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</si>
  <si>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</si>
  <si>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</si>
  <si>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</si>
  <si>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</si>
  <si>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</si>
  <si>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</si>
  <si>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</si>
  <si>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</si>
  <si>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</si>
  <si>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</si>
  <si>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</si>
  <si>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</si>
  <si>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</si>
  <si>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</si>
  <si>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</si>
  <si>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</si>
  <si>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</si>
  <si>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</si>
  <si>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</si>
  <si>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</si>
  <si>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</si>
  <si>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</si>
  <si>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</si>
  <si>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</si>
  <si>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</si>
  <si>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</si>
  <si>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</si>
  <si>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</si>
  <si>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</si>
  <si>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</si>
  <si>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</si>
  <si>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</si>
  <si>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</si>
  <si>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</si>
  <si>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</si>
  <si>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</si>
  <si>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</si>
  <si>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</si>
  <si>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</si>
  <si>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</si>
  <si>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</si>
  <si>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</si>
  <si>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</si>
  <si>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</si>
  <si>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</si>
  <si>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</si>
  <si>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</si>
  <si>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</si>
  <si>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</si>
  <si>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</si>
  <si>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</si>
  <si>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</si>
  <si>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</si>
  <si>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</si>
  <si>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</si>
  <si>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</si>
  <si>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</si>
  <si>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</si>
  <si>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</si>
  <si>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</si>
  <si>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</si>
  <si>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</si>
  <si>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</si>
  <si>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</si>
  <si>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</si>
  <si>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</si>
  <si>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</si>
  <si>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</si>
  <si>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</si>
  <si>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</si>
  <si>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</si>
  <si>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</si>
  <si>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</si>
  <si>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</si>
  <si>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</si>
  <si>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</si>
  <si>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</si>
  <si>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</si>
  <si>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</si>
  <si>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</si>
  <si>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</si>
  <si>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</si>
  <si>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</si>
  <si>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</si>
  <si>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</si>
  <si>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</si>
  <si>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</si>
  <si>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</si>
  <si>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</si>
  <si>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</si>
  <si>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</si>
  <si>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Winter Olympics 2022</t>
  </si>
  <si>
    <t>Yemen</t>
  </si>
  <si>
    <t>Zambia</t>
  </si>
  <si>
    <t>Zimbabwe</t>
  </si>
  <si>
    <t>Code_ISO</t>
  </si>
  <si>
    <t>Pays</t>
  </si>
  <si>
    <t>DZA</t>
  </si>
  <si>
    <t>AGO</t>
  </si>
  <si>
    <t>BEN</t>
  </si>
  <si>
    <t>BWA</t>
  </si>
  <si>
    <t>BFA</t>
  </si>
  <si>
    <t>BDI</t>
  </si>
  <si>
    <t>CPV</t>
  </si>
  <si>
    <t>CMR</t>
  </si>
  <si>
    <t>CAF</t>
  </si>
  <si>
    <t>TCD</t>
  </si>
  <si>
    <t>COM</t>
  </si>
  <si>
    <t>COG</t>
  </si>
  <si>
    <t>COD</t>
  </si>
  <si>
    <t>CIV</t>
  </si>
  <si>
    <t>DJI</t>
  </si>
  <si>
    <t>EGY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</si>
  <si>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</si>
  <si>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</si>
  <si>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</si>
  <si>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</si>
  <si>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</si>
  <si>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</si>
  <si>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</si>
  <si>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</si>
  <si>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</si>
  <si>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</si>
  <si>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</si>
  <si>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</si>
  <si>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</si>
  <si>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</si>
  <si>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</si>
  <si>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</si>
  <si>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</si>
  <si>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</si>
  <si>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</si>
  <si>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</si>
  <si>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NAM</t>
  </si>
  <si>
    <t>NER</t>
  </si>
  <si>
    <t>NGA</t>
  </si>
  <si>
    <t>RWA</t>
  </si>
  <si>
    <t>STP</t>
  </si>
  <si>
    <t>SEN</t>
  </si>
  <si>
    <t>SYC</t>
  </si>
  <si>
    <t>SLE</t>
  </si>
  <si>
    <t>SOM</t>
  </si>
  <si>
    <t>ZAF</t>
  </si>
  <si>
    <t>SSD</t>
  </si>
  <si>
    <t>SDN</t>
  </si>
  <si>
    <t>TZA</t>
  </si>
  <si>
    <t>TGO</t>
  </si>
  <si>
    <t>TUN</t>
  </si>
  <si>
    <t>UGA</t>
  </si>
  <si>
    <t>ZMB</t>
  </si>
  <si>
    <t>ZWE</t>
  </si>
  <si>
    <t>Pop_Tot</t>
  </si>
  <si>
    <t>conf_pm</t>
  </si>
  <si>
    <t>death_pm</t>
  </si>
  <si>
    <t>Regions</t>
  </si>
  <si>
    <t>AN</t>
  </si>
  <si>
    <t>AC</t>
  </si>
  <si>
    <t>AO</t>
  </si>
  <si>
    <t>AA</t>
  </si>
  <si>
    <t>AE</t>
  </si>
  <si>
    <t>arriv</t>
  </si>
  <si>
    <t>hdi</t>
  </si>
  <si>
    <t>gini</t>
  </si>
  <si>
    <t>gdp_cap</t>
  </si>
  <si>
    <t>alphab</t>
  </si>
  <si>
    <t>dens_pop</t>
  </si>
  <si>
    <t>urb_pop</t>
  </si>
  <si>
    <t>median_age</t>
  </si>
  <si>
    <t>life_exp</t>
  </si>
  <si>
    <t>p65yrs</t>
  </si>
  <si>
    <t>prev_cvlds</t>
  </si>
  <si>
    <t>prev_ch.resp</t>
  </si>
  <si>
    <t>prev_diab</t>
  </si>
  <si>
    <t>prev_malaria</t>
  </si>
  <si>
    <t>prev_nutdef</t>
  </si>
  <si>
    <t>pref_respdtub</t>
  </si>
  <si>
    <t>alcohol_cons</t>
  </si>
  <si>
    <t>med_1000</t>
  </si>
  <si>
    <t>health_exp</t>
  </si>
  <si>
    <t>lack_hygien</t>
  </si>
  <si>
    <t>immuniz_dtp1</t>
  </si>
  <si>
    <t>immuniz_bcg</t>
  </si>
  <si>
    <t>pm25</t>
  </si>
  <si>
    <t>hous_fossf</t>
  </si>
  <si>
    <t>epi</t>
  </si>
  <si>
    <t>lat_abs</t>
  </si>
  <si>
    <t>ah_avg</t>
  </si>
  <si>
    <t>ws2m_avg</t>
  </si>
  <si>
    <t>rh2m_avg</t>
  </si>
  <si>
    <t>tdew_avg</t>
  </si>
  <si>
    <t>tmax_avg</t>
  </si>
  <si>
    <t>tmin_avg</t>
  </si>
  <si>
    <t>tmoy_avg</t>
  </si>
  <si>
    <t>insol_avg</t>
  </si>
  <si>
    <t>&lt;0.001</t>
  </si>
  <si>
    <t>aconf_pm</t>
  </si>
  <si>
    <t>adeath_pm</t>
  </si>
  <si>
    <t>va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</si>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</sst>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5AA0-047C-47ED-A3C2-376CFE24BDD0}">
  <dimension ref="C1:Q287"/>
  <sheetViews>
    <sheetView topLeftCell="A30" workbookViewId="0">
      <selection activeCell="O4" sqref="O4:O57"/>
    </sheetView>
  </sheetViews>
  <sheetFormatPr baseColWidth="10" defaultRowHeight="15" x14ac:dyDescent="0.25"/>
  <cols>
    <col min="9" max="10" width="11.5703125" bestFit="1" customWidth="1"/>
    <col min="11" max="11" width="12.7109375" bestFit="1" customWidth="1"/>
    <col min="13" max="14" width="11.5703125" bestFit="1" customWidth="1"/>
  </cols>
  <sheetData>
    <row r="1" spans="3:17" x14ac:dyDescent="0.25">
      <c r="C1" t="s">
        <v>2</v>
      </c>
      <c r="D1" s="1" t="s">
        <v>0</v>
      </c>
      <c r="E1" t="s">
        <v>1</v>
      </c>
      <c r="I1" s="4">
        <f t="shared" ref="I1:J1" si="0">SUM(I4:I57)</f>
        <v>11558931</v>
      </c>
      <c r="J1" s="4">
        <f t="shared" si="0"/>
        <v>251953</v>
      </c>
      <c r="K1" s="4">
        <f>SUM(K4:K57)</f>
        <v>1306316408</v>
      </c>
      <c r="L1" s="4"/>
      <c r="M1" s="4">
        <f>(I1/K1)*1000000</f>
        <v>8848.4925468378551</v>
      </c>
      <c r="N1" s="4">
        <f>(J1/K1)*1000000</f>
        <v>192.87287402731607</v>
      </c>
      <c r="O1">
        <f>J1/I1</f>
        <v>2.1797257895215395E-2</v>
      </c>
    </row>
    <row r="2" spans="3:17" x14ac:dyDescent="0.25">
      <c r="D2" s="1"/>
      <c r="I2" s="3">
        <f>I1/SUM(D3:D287)</f>
        <v>2.3658613490458957E-2</v>
      </c>
      <c r="J2" s="3">
        <f>J1/SUM(E3:E287)</f>
        <v>4.0990869044884262E-2</v>
      </c>
    </row>
    <row r="3" spans="3:17" x14ac:dyDescent="0.25">
      <c r="C3" t="s">
        <v>3</v>
      </c>
      <c r="D3">
        <v>177747</v>
      </c>
      <c r="E3">
        <v>7670</v>
      </c>
      <c r="G3" t="s">
        <v>202</v>
      </c>
      <c r="H3" t="s">
        <v>203</v>
      </c>
      <c r="I3" s="1" t="s">
        <v>0</v>
      </c>
      <c r="J3" t="s">
        <v>1</v>
      </c>
      <c r="K3" t="s">
        <v>258</v>
      </c>
      <c r="L3" t="s">
        <v>261</v>
      </c>
      <c r="M3" s="1" t="s">
        <v>259</v>
      </c>
      <c r="N3" t="s">
        <v>260</v>
      </c>
      <c r="O3" t="s">
        <v>305</v>
      </c>
    </row>
    <row r="4" spans="3:17" x14ac:dyDescent="0.25">
      <c r="C4" t="s">
        <v>4</v>
      </c>
      <c r="D4">
        <v>273677</v>
      </c>
      <c r="E4">
        <v>3492</v>
      </c>
      <c r="G4" t="s">
        <v>204</v>
      </c>
      <c r="H4" t="s">
        <v>5</v>
      </c>
      <c r="I4">
        <f>VLOOKUP(H4,$C$3:$E$287,2,FALSE)</f>
        <v>265671</v>
      </c>
      <c r="J4">
        <f>VLOOKUP(H4,$C$3:$E$287,3,FALSE)</f>
        <v>6874</v>
      </c>
      <c r="K4">
        <v>43053054</v>
      </c>
      <c r="L4" t="s">
        <v>262</v>
      </c>
      <c r="M4" s="2">
        <f>(I4/$K4)*1000000</f>
        <v>6170.7817522074038</v>
      </c>
      <c r="N4" s="2">
        <f>(J4/$K4)*1000000</f>
        <v>159.66347009900855</v>
      </c>
      <c r="O4">
        <v>1</v>
      </c>
      <c r="P4">
        <f>SUMIF($L$4:$L$57,"AA",$I$4:$I$57)</f>
        <v>5441276</v>
      </c>
      <c r="Q4">
        <f>SUMIF($L$4:$L$57,"AA",$J$4:$J$57)</f>
        <v>125576</v>
      </c>
    </row>
    <row r="5" spans="3:17" x14ac:dyDescent="0.25">
      <c r="C5" t="s">
        <v>5</v>
      </c>
      <c r="D5">
        <v>265671</v>
      </c>
      <c r="E5">
        <v>6874</v>
      </c>
      <c r="G5" t="s">
        <v>205</v>
      </c>
      <c r="H5" t="s">
        <v>7</v>
      </c>
      <c r="I5">
        <f t="shared" ref="I5:I57" si="1">VLOOKUP(H5,$C$3:$E$287,2,FALSE)</f>
        <v>99169</v>
      </c>
      <c r="J5">
        <f t="shared" ref="J5:J57" si="2">VLOOKUP(H5,$C$3:$E$287,3,FALSE)</f>
        <v>1900</v>
      </c>
      <c r="K5">
        <v>31825295</v>
      </c>
      <c r="L5" t="s">
        <v>263</v>
      </c>
      <c r="M5" s="2">
        <f t="shared" ref="M5:M57" si="3">(I5/$K5)*1000000</f>
        <v>3116.0433862435525</v>
      </c>
      <c r="N5" s="2">
        <f t="shared" ref="N5:N57" si="4">(J5/$K5)*1000000</f>
        <v>59.700939142905042</v>
      </c>
      <c r="O5">
        <v>2</v>
      </c>
      <c r="P5" s="5">
        <f>P4/SUM($I$4:$I$57)</f>
        <v>0.47074214734909309</v>
      </c>
      <c r="Q5" s="5">
        <f>Q4/J1</f>
        <v>0.49841041781602125</v>
      </c>
    </row>
    <row r="6" spans="3:17" x14ac:dyDescent="0.25">
      <c r="C6" t="s">
        <v>6</v>
      </c>
      <c r="D6">
        <v>40024</v>
      </c>
      <c r="E6">
        <v>153</v>
      </c>
      <c r="G6" t="s">
        <v>206</v>
      </c>
      <c r="H6" t="s">
        <v>22</v>
      </c>
      <c r="I6">
        <f t="shared" si="1"/>
        <v>26952</v>
      </c>
      <c r="J6">
        <f t="shared" si="2"/>
        <v>163</v>
      </c>
      <c r="K6">
        <v>11801151</v>
      </c>
      <c r="L6" t="s">
        <v>264</v>
      </c>
      <c r="M6" s="2">
        <f t="shared" si="3"/>
        <v>2283.845024947143</v>
      </c>
      <c r="N6" s="2">
        <f t="shared" si="4"/>
        <v>13.812212046096182</v>
      </c>
      <c r="O6">
        <v>3</v>
      </c>
    </row>
    <row r="7" spans="3:17" x14ac:dyDescent="0.25">
      <c r="C7" t="s">
        <v>7</v>
      </c>
      <c r="D7">
        <v>99169</v>
      </c>
      <c r="E7">
        <v>1900</v>
      </c>
      <c r="G7" t="s">
        <v>207</v>
      </c>
      <c r="H7" t="s">
        <v>26</v>
      </c>
      <c r="I7">
        <f t="shared" si="1"/>
        <v>305526</v>
      </c>
      <c r="J7">
        <f t="shared" si="2"/>
        <v>2686</v>
      </c>
      <c r="K7">
        <v>2303697</v>
      </c>
      <c r="L7" t="s">
        <v>265</v>
      </c>
      <c r="M7" s="2">
        <f t="shared" si="3"/>
        <v>132624.21229875283</v>
      </c>
      <c r="N7" s="2">
        <f t="shared" si="4"/>
        <v>1165.9519459373346</v>
      </c>
      <c r="O7">
        <v>1</v>
      </c>
      <c r="P7">
        <f>SUMIF($L$4:$L$57,"AC",$I$4:$I$57)</f>
        <v>352421</v>
      </c>
      <c r="Q7">
        <f>SUMIF($L$4:$L$57,"AC",$J$4:$J$57)</f>
        <v>4345</v>
      </c>
    </row>
    <row r="8" spans="3:17" x14ac:dyDescent="0.25">
      <c r="C8" t="s">
        <v>8</v>
      </c>
      <c r="D8">
        <v>11</v>
      </c>
      <c r="E8">
        <v>0</v>
      </c>
      <c r="G8" t="s">
        <v>208</v>
      </c>
      <c r="H8" t="s">
        <v>30</v>
      </c>
      <c r="I8">
        <f t="shared" si="1"/>
        <v>20853</v>
      </c>
      <c r="J8">
        <f t="shared" si="2"/>
        <v>382</v>
      </c>
      <c r="K8">
        <v>20321378</v>
      </c>
      <c r="L8" t="s">
        <v>264</v>
      </c>
      <c r="M8" s="2">
        <f t="shared" si="3"/>
        <v>1026.1607259114023</v>
      </c>
      <c r="N8" s="2">
        <f t="shared" si="4"/>
        <v>18.797937817012212</v>
      </c>
      <c r="O8">
        <v>3</v>
      </c>
      <c r="P8" s="5">
        <f>P7/SUM($I$4:$I$57)</f>
        <v>3.0489065122025559E-2</v>
      </c>
      <c r="Q8" s="5">
        <f>Q7/SUM($J$4:$J$57)</f>
        <v>1.7245279873627225E-2</v>
      </c>
    </row>
    <row r="9" spans="3:17" x14ac:dyDescent="0.25">
      <c r="C9" t="s">
        <v>9</v>
      </c>
      <c r="D9">
        <v>7491</v>
      </c>
      <c r="E9">
        <v>135</v>
      </c>
      <c r="G9" t="s">
        <v>209</v>
      </c>
      <c r="H9" t="s">
        <v>32</v>
      </c>
      <c r="I9">
        <f t="shared" si="1"/>
        <v>38509</v>
      </c>
      <c r="J9">
        <f t="shared" si="2"/>
        <v>38</v>
      </c>
      <c r="K9">
        <v>11530580</v>
      </c>
      <c r="L9" t="s">
        <v>266</v>
      </c>
      <c r="M9" s="2">
        <f t="shared" si="3"/>
        <v>3339.7279234869366</v>
      </c>
      <c r="N9" s="2">
        <f t="shared" si="4"/>
        <v>3.2955844372095768</v>
      </c>
      <c r="O9">
        <v>2</v>
      </c>
    </row>
    <row r="10" spans="3:17" x14ac:dyDescent="0.25">
      <c r="C10" t="s">
        <v>10</v>
      </c>
      <c r="D10">
        <v>9037911</v>
      </c>
      <c r="E10">
        <v>128019</v>
      </c>
      <c r="G10" t="s">
        <v>210</v>
      </c>
      <c r="H10" t="s">
        <v>33</v>
      </c>
      <c r="I10">
        <f t="shared" si="1"/>
        <v>55952</v>
      </c>
      <c r="J10">
        <f t="shared" si="2"/>
        <v>401</v>
      </c>
      <c r="K10">
        <v>25876380</v>
      </c>
      <c r="L10" t="s">
        <v>263</v>
      </c>
      <c r="M10" s="2">
        <f t="shared" si="3"/>
        <v>2162.2808136223075</v>
      </c>
      <c r="N10" s="2">
        <f t="shared" si="4"/>
        <v>15.496758047300281</v>
      </c>
      <c r="O10">
        <v>2</v>
      </c>
    </row>
    <row r="11" spans="3:17" x14ac:dyDescent="0.25">
      <c r="C11" t="s">
        <v>11</v>
      </c>
      <c r="D11">
        <v>422519</v>
      </c>
      <c r="E11">
        <v>8613</v>
      </c>
      <c r="G11" t="s">
        <v>211</v>
      </c>
      <c r="H11" t="s">
        <v>35</v>
      </c>
      <c r="I11">
        <f t="shared" si="1"/>
        <v>119544</v>
      </c>
      <c r="J11">
        <f t="shared" si="2"/>
        <v>1927</v>
      </c>
      <c r="K11">
        <v>549935</v>
      </c>
      <c r="L11" t="s">
        <v>264</v>
      </c>
      <c r="M11" s="2">
        <f t="shared" si="3"/>
        <v>217378.41744933493</v>
      </c>
      <c r="N11" s="2">
        <f t="shared" si="4"/>
        <v>3504.0504786929364</v>
      </c>
      <c r="O11">
        <v>3</v>
      </c>
    </row>
    <row r="12" spans="3:17" x14ac:dyDescent="0.25">
      <c r="C12" t="s">
        <v>12</v>
      </c>
      <c r="D12">
        <v>78696</v>
      </c>
      <c r="E12">
        <v>42</v>
      </c>
      <c r="G12" t="s">
        <v>212</v>
      </c>
      <c r="H12" t="s">
        <v>37</v>
      </c>
      <c r="I12">
        <f t="shared" si="1"/>
        <v>14649</v>
      </c>
      <c r="J12">
        <f t="shared" si="2"/>
        <v>113</v>
      </c>
      <c r="K12">
        <v>4745185</v>
      </c>
      <c r="L12" t="s">
        <v>263</v>
      </c>
      <c r="M12" s="2">
        <f t="shared" si="3"/>
        <v>3087.1293743025826</v>
      </c>
      <c r="N12" s="2">
        <f t="shared" si="4"/>
        <v>23.813613167874383</v>
      </c>
      <c r="O12">
        <v>2</v>
      </c>
    </row>
    <row r="13" spans="3:17" x14ac:dyDescent="0.25">
      <c r="C13" t="s">
        <v>12</v>
      </c>
      <c r="D13">
        <v>1843078</v>
      </c>
      <c r="E13">
        <v>2100</v>
      </c>
      <c r="G13" t="s">
        <v>213</v>
      </c>
      <c r="H13" t="s">
        <v>38</v>
      </c>
      <c r="I13">
        <f t="shared" si="1"/>
        <v>7310</v>
      </c>
      <c r="J13">
        <f t="shared" si="2"/>
        <v>191</v>
      </c>
      <c r="K13">
        <v>15946876</v>
      </c>
      <c r="L13" t="s">
        <v>263</v>
      </c>
      <c r="M13" s="2">
        <f t="shared" si="3"/>
        <v>458.39699261472902</v>
      </c>
      <c r="N13" s="2">
        <f t="shared" si="4"/>
        <v>11.977267522491553</v>
      </c>
      <c r="O13">
        <v>3</v>
      </c>
    </row>
    <row r="14" spans="3:17" x14ac:dyDescent="0.25">
      <c r="C14" t="s">
        <v>12</v>
      </c>
      <c r="D14">
        <v>50378</v>
      </c>
      <c r="E14">
        <v>35</v>
      </c>
      <c r="G14" t="s">
        <v>214</v>
      </c>
      <c r="H14" t="s">
        <v>42</v>
      </c>
      <c r="I14">
        <f t="shared" si="1"/>
        <v>8086</v>
      </c>
      <c r="J14">
        <f t="shared" si="2"/>
        <v>160</v>
      </c>
      <c r="K14">
        <v>850886</v>
      </c>
      <c r="L14" t="s">
        <v>265</v>
      </c>
      <c r="M14" s="2">
        <f t="shared" si="3"/>
        <v>9503.035659301011</v>
      </c>
      <c r="N14" s="2">
        <f t="shared" si="4"/>
        <v>188.0392908098147</v>
      </c>
      <c r="O14">
        <v>2</v>
      </c>
    </row>
    <row r="15" spans="3:17" x14ac:dyDescent="0.25">
      <c r="C15" t="s">
        <v>12</v>
      </c>
      <c r="D15">
        <v>776011</v>
      </c>
      <c r="E15">
        <v>740</v>
      </c>
      <c r="G15" t="s">
        <v>215</v>
      </c>
      <c r="H15" t="s">
        <v>43</v>
      </c>
      <c r="I15">
        <f t="shared" si="1"/>
        <v>24071</v>
      </c>
      <c r="J15">
        <f t="shared" si="2"/>
        <v>385</v>
      </c>
      <c r="K15">
        <v>5380508</v>
      </c>
      <c r="L15" t="s">
        <v>263</v>
      </c>
      <c r="M15" s="2">
        <f t="shared" si="3"/>
        <v>4473.7411411710564</v>
      </c>
      <c r="N15" s="2">
        <f t="shared" si="4"/>
        <v>71.554581835023754</v>
      </c>
      <c r="O15">
        <v>2</v>
      </c>
    </row>
    <row r="16" spans="3:17" x14ac:dyDescent="0.25">
      <c r="C16" t="s">
        <v>12</v>
      </c>
      <c r="D16">
        <v>257567</v>
      </c>
      <c r="E16">
        <v>259</v>
      </c>
      <c r="G16" t="s">
        <v>216</v>
      </c>
      <c r="H16" t="s">
        <v>44</v>
      </c>
      <c r="I16">
        <f t="shared" si="1"/>
        <v>86748</v>
      </c>
      <c r="J16">
        <f t="shared" si="2"/>
        <v>1337</v>
      </c>
      <c r="K16">
        <v>25716544</v>
      </c>
      <c r="L16" t="s">
        <v>264</v>
      </c>
      <c r="M16" s="2">
        <f t="shared" si="3"/>
        <v>3373.2370881561687</v>
      </c>
      <c r="N16" s="2">
        <f t="shared" si="4"/>
        <v>51.989878577774682</v>
      </c>
      <c r="O16">
        <v>3</v>
      </c>
    </row>
    <row r="17" spans="3:15" x14ac:dyDescent="0.25">
      <c r="C17" t="s">
        <v>12</v>
      </c>
      <c r="D17">
        <v>91352</v>
      </c>
      <c r="E17">
        <v>31</v>
      </c>
      <c r="G17" t="s">
        <v>217</v>
      </c>
      <c r="H17" t="s">
        <v>46</v>
      </c>
      <c r="I17">
        <f t="shared" si="1"/>
        <v>81741</v>
      </c>
      <c r="J17">
        <f t="shared" si="2"/>
        <v>796</v>
      </c>
      <c r="K17">
        <v>86790567</v>
      </c>
      <c r="L17" t="s">
        <v>263</v>
      </c>
      <c r="M17" s="2">
        <f t="shared" si="3"/>
        <v>941.81894214379304</v>
      </c>
      <c r="N17" s="2">
        <f t="shared" si="4"/>
        <v>9.1715036266556478</v>
      </c>
      <c r="O17">
        <v>2</v>
      </c>
    </row>
    <row r="18" spans="3:15" x14ac:dyDescent="0.25">
      <c r="C18" t="s">
        <v>12</v>
      </c>
      <c r="D18">
        <v>1293047</v>
      </c>
      <c r="E18">
        <v>2749</v>
      </c>
      <c r="G18" t="s">
        <v>218</v>
      </c>
      <c r="H18" t="s">
        <v>53</v>
      </c>
      <c r="I18">
        <f t="shared" si="1"/>
        <v>15587</v>
      </c>
      <c r="J18">
        <f t="shared" si="2"/>
        <v>189</v>
      </c>
      <c r="K18">
        <v>973560</v>
      </c>
      <c r="L18" t="s">
        <v>266</v>
      </c>
      <c r="M18" s="2">
        <f t="shared" si="3"/>
        <v>16010.312666913183</v>
      </c>
      <c r="N18" s="2">
        <f t="shared" si="4"/>
        <v>194.13287316652284</v>
      </c>
      <c r="O18">
        <v>2</v>
      </c>
    </row>
    <row r="19" spans="3:15" x14ac:dyDescent="0.25">
      <c r="C19" t="s">
        <v>12</v>
      </c>
      <c r="D19">
        <v>182937</v>
      </c>
      <c r="E19">
        <v>52</v>
      </c>
      <c r="G19" t="s">
        <v>219</v>
      </c>
      <c r="H19" t="s">
        <v>57</v>
      </c>
      <c r="I19">
        <f t="shared" si="1"/>
        <v>505264</v>
      </c>
      <c r="J19">
        <f t="shared" si="2"/>
        <v>24417</v>
      </c>
      <c r="K19">
        <v>100388073</v>
      </c>
      <c r="L19" t="s">
        <v>262</v>
      </c>
      <c r="M19" s="2">
        <f t="shared" si="3"/>
        <v>5033.1078673061093</v>
      </c>
      <c r="N19" s="2">
        <f t="shared" si="4"/>
        <v>243.22610515693432</v>
      </c>
      <c r="O19">
        <v>1</v>
      </c>
    </row>
    <row r="20" spans="3:15" x14ac:dyDescent="0.25">
      <c r="C20" t="s">
        <v>13</v>
      </c>
      <c r="D20">
        <v>3842048</v>
      </c>
      <c r="E20">
        <v>18952</v>
      </c>
      <c r="G20" t="s">
        <v>220</v>
      </c>
      <c r="H20" t="s">
        <v>59</v>
      </c>
      <c r="I20">
        <f t="shared" si="1"/>
        <v>16000</v>
      </c>
      <c r="J20">
        <f t="shared" si="2"/>
        <v>183</v>
      </c>
      <c r="K20">
        <v>1355986</v>
      </c>
      <c r="L20" t="s">
        <v>263</v>
      </c>
      <c r="M20" s="2">
        <f t="shared" si="3"/>
        <v>11799.53185357371</v>
      </c>
      <c r="N20" s="2">
        <f t="shared" si="4"/>
        <v>134.95714557524931</v>
      </c>
      <c r="O20">
        <v>2</v>
      </c>
    </row>
    <row r="21" spans="3:15" x14ac:dyDescent="0.25">
      <c r="C21" t="s">
        <v>14</v>
      </c>
      <c r="D21">
        <v>791932</v>
      </c>
      <c r="E21">
        <v>9692</v>
      </c>
      <c r="G21" t="s">
        <v>221</v>
      </c>
      <c r="H21" t="s">
        <v>60</v>
      </c>
      <c r="I21">
        <f t="shared" si="1"/>
        <v>9728</v>
      </c>
      <c r="J21">
        <f t="shared" si="2"/>
        <v>103</v>
      </c>
      <c r="K21">
        <v>3497000</v>
      </c>
      <c r="L21" t="s">
        <v>266</v>
      </c>
      <c r="M21" s="2">
        <f t="shared" si="3"/>
        <v>2781.812982556477</v>
      </c>
      <c r="N21" s="2">
        <f t="shared" si="4"/>
        <v>29.453817557906778</v>
      </c>
      <c r="O21">
        <v>2</v>
      </c>
    </row>
    <row r="22" spans="3:15" x14ac:dyDescent="0.25">
      <c r="C22" t="s">
        <v>15</v>
      </c>
      <c r="D22">
        <v>33283</v>
      </c>
      <c r="E22">
        <v>788</v>
      </c>
      <c r="G22" t="s">
        <v>222</v>
      </c>
      <c r="H22" t="s">
        <v>62</v>
      </c>
      <c r="I22">
        <f t="shared" si="1"/>
        <v>69771</v>
      </c>
      <c r="J22">
        <f t="shared" si="2"/>
        <v>1394</v>
      </c>
      <c r="K22">
        <v>1148130</v>
      </c>
      <c r="L22" t="s">
        <v>265</v>
      </c>
      <c r="M22" s="2">
        <f t="shared" si="3"/>
        <v>60769.250868804054</v>
      </c>
      <c r="N22" s="2">
        <f t="shared" si="4"/>
        <v>1214.1482236332122</v>
      </c>
      <c r="O22">
        <v>2</v>
      </c>
    </row>
    <row r="23" spans="3:15" x14ac:dyDescent="0.25">
      <c r="C23" t="s">
        <v>16</v>
      </c>
      <c r="D23">
        <v>554469</v>
      </c>
      <c r="E23">
        <v>1471</v>
      </c>
      <c r="G23" t="s">
        <v>223</v>
      </c>
      <c r="H23" t="s">
        <v>63</v>
      </c>
      <c r="I23">
        <f t="shared" si="1"/>
        <v>469758</v>
      </c>
      <c r="J23">
        <f t="shared" si="2"/>
        <v>7497</v>
      </c>
      <c r="K23">
        <v>112078730</v>
      </c>
      <c r="L23" t="s">
        <v>266</v>
      </c>
      <c r="M23" s="2">
        <f t="shared" si="3"/>
        <v>4191.3215826053711</v>
      </c>
      <c r="N23" s="2">
        <f t="shared" si="4"/>
        <v>66.890479576276434</v>
      </c>
      <c r="O23">
        <v>2</v>
      </c>
    </row>
    <row r="24" spans="3:15" x14ac:dyDescent="0.25">
      <c r="C24" t="s">
        <v>17</v>
      </c>
      <c r="D24">
        <v>1951577</v>
      </c>
      <c r="E24">
        <v>29122</v>
      </c>
      <c r="G24" t="s">
        <v>224</v>
      </c>
      <c r="H24" t="s">
        <v>67</v>
      </c>
      <c r="I24">
        <f t="shared" si="1"/>
        <v>47584</v>
      </c>
      <c r="J24">
        <f t="shared" si="2"/>
        <v>303</v>
      </c>
      <c r="K24">
        <v>2172579</v>
      </c>
      <c r="L24" t="s">
        <v>263</v>
      </c>
      <c r="M24" s="2">
        <f t="shared" si="3"/>
        <v>21902.080430677088</v>
      </c>
      <c r="N24" s="2">
        <f t="shared" si="4"/>
        <v>139.46558445055391</v>
      </c>
      <c r="O24">
        <v>2</v>
      </c>
    </row>
    <row r="25" spans="3:15" x14ac:dyDescent="0.25">
      <c r="C25" t="s">
        <v>18</v>
      </c>
      <c r="D25">
        <v>59272</v>
      </c>
      <c r="E25">
        <v>374</v>
      </c>
      <c r="G25" t="s">
        <v>225</v>
      </c>
      <c r="H25" t="s">
        <v>68</v>
      </c>
      <c r="I25">
        <f t="shared" si="1"/>
        <v>11988</v>
      </c>
      <c r="J25">
        <f t="shared" si="2"/>
        <v>365</v>
      </c>
      <c r="K25">
        <v>2347706</v>
      </c>
      <c r="L25" t="s">
        <v>264</v>
      </c>
      <c r="M25" s="2">
        <f t="shared" si="3"/>
        <v>5106.2611758031026</v>
      </c>
      <c r="N25" s="2">
        <f t="shared" si="4"/>
        <v>155.47091501235673</v>
      </c>
      <c r="O25">
        <v>3</v>
      </c>
    </row>
    <row r="26" spans="3:15" x14ac:dyDescent="0.25">
      <c r="C26" t="s">
        <v>19</v>
      </c>
      <c r="D26">
        <v>962707</v>
      </c>
      <c r="E26">
        <v>6819</v>
      </c>
      <c r="G26" t="s">
        <v>226</v>
      </c>
      <c r="H26" t="s">
        <v>71</v>
      </c>
      <c r="I26">
        <f t="shared" si="1"/>
        <v>160971</v>
      </c>
      <c r="J26">
        <f t="shared" si="2"/>
        <v>1445</v>
      </c>
      <c r="K26">
        <v>30417856</v>
      </c>
      <c r="L26" t="s">
        <v>264</v>
      </c>
      <c r="M26" s="2">
        <f t="shared" si="3"/>
        <v>5291.9903362025252</v>
      </c>
      <c r="N26" s="2">
        <f t="shared" si="4"/>
        <v>47.504991804813592</v>
      </c>
      <c r="O26">
        <v>2</v>
      </c>
    </row>
    <row r="27" spans="3:15" x14ac:dyDescent="0.25">
      <c r="C27" t="s">
        <v>20</v>
      </c>
      <c r="D27">
        <v>3851048</v>
      </c>
      <c r="E27">
        <v>30826</v>
      </c>
      <c r="G27" t="s">
        <v>227</v>
      </c>
      <c r="H27" t="s">
        <v>75</v>
      </c>
      <c r="I27">
        <f t="shared" si="1"/>
        <v>36459</v>
      </c>
      <c r="J27">
        <f t="shared" si="2"/>
        <v>440</v>
      </c>
      <c r="K27">
        <v>12771246</v>
      </c>
      <c r="L27" t="s">
        <v>264</v>
      </c>
      <c r="M27" s="2">
        <f t="shared" si="3"/>
        <v>2854.7723534571332</v>
      </c>
      <c r="N27" s="2">
        <f t="shared" si="4"/>
        <v>34.452394073373888</v>
      </c>
      <c r="O27">
        <v>3</v>
      </c>
    </row>
    <row r="28" spans="3:15" x14ac:dyDescent="0.25">
      <c r="C28" t="s">
        <v>21</v>
      </c>
      <c r="D28">
        <v>57280</v>
      </c>
      <c r="E28">
        <v>654</v>
      </c>
      <c r="G28" t="s">
        <v>228</v>
      </c>
      <c r="H28" t="s">
        <v>76</v>
      </c>
      <c r="I28">
        <f t="shared" si="1"/>
        <v>8149</v>
      </c>
      <c r="J28">
        <f t="shared" si="2"/>
        <v>170</v>
      </c>
      <c r="K28">
        <v>1920922</v>
      </c>
      <c r="L28" t="s">
        <v>264</v>
      </c>
      <c r="M28" s="2">
        <f t="shared" si="3"/>
        <v>4242.2336773695133</v>
      </c>
      <c r="N28" s="2">
        <f t="shared" si="4"/>
        <v>88.499168628398238</v>
      </c>
      <c r="O28">
        <v>3</v>
      </c>
    </row>
    <row r="29" spans="3:15" x14ac:dyDescent="0.25">
      <c r="C29" t="s">
        <v>22</v>
      </c>
      <c r="D29">
        <v>26952</v>
      </c>
      <c r="E29">
        <v>163</v>
      </c>
      <c r="G29" t="s">
        <v>229</v>
      </c>
      <c r="H29" t="s">
        <v>94</v>
      </c>
      <c r="I29">
        <f t="shared" si="1"/>
        <v>323423</v>
      </c>
      <c r="J29">
        <f t="shared" si="2"/>
        <v>5648</v>
      </c>
      <c r="K29">
        <v>52573973</v>
      </c>
      <c r="L29" t="s">
        <v>266</v>
      </c>
      <c r="M29" s="2">
        <f t="shared" si="3"/>
        <v>6151.7701924486473</v>
      </c>
      <c r="N29" s="2">
        <f t="shared" si="4"/>
        <v>107.42958307526045</v>
      </c>
      <c r="O29">
        <v>2</v>
      </c>
    </row>
    <row r="30" spans="3:15" x14ac:dyDescent="0.25">
      <c r="C30" t="s">
        <v>23</v>
      </c>
      <c r="D30">
        <v>28101</v>
      </c>
      <c r="E30">
        <v>10</v>
      </c>
      <c r="G30" t="s">
        <v>230</v>
      </c>
      <c r="H30" t="s">
        <v>104</v>
      </c>
      <c r="I30">
        <f t="shared" si="1"/>
        <v>32910</v>
      </c>
      <c r="J30">
        <f t="shared" si="2"/>
        <v>697</v>
      </c>
      <c r="K30">
        <v>2125268</v>
      </c>
      <c r="L30" t="s">
        <v>265</v>
      </c>
      <c r="M30" s="2">
        <f t="shared" si="3"/>
        <v>15485.10587841157</v>
      </c>
      <c r="N30" s="2">
        <f t="shared" si="4"/>
        <v>327.95863862816356</v>
      </c>
      <c r="O30">
        <v>2</v>
      </c>
    </row>
    <row r="31" spans="3:15" x14ac:dyDescent="0.25">
      <c r="C31" t="s">
        <v>24</v>
      </c>
      <c r="D31">
        <v>901943</v>
      </c>
      <c r="E31">
        <v>21894</v>
      </c>
      <c r="G31" t="s">
        <v>231</v>
      </c>
      <c r="H31" t="s">
        <v>105</v>
      </c>
      <c r="I31">
        <f t="shared" si="1"/>
        <v>7400</v>
      </c>
      <c r="J31">
        <f t="shared" si="2"/>
        <v>294</v>
      </c>
      <c r="K31">
        <v>4937374</v>
      </c>
      <c r="L31" t="s">
        <v>264</v>
      </c>
      <c r="M31" s="2">
        <f t="shared" si="3"/>
        <v>1498.7724243697155</v>
      </c>
      <c r="N31" s="2">
        <f t="shared" si="4"/>
        <v>59.54582334658059</v>
      </c>
      <c r="O31">
        <v>3</v>
      </c>
    </row>
    <row r="32" spans="3:15" x14ac:dyDescent="0.25">
      <c r="C32" t="s">
        <v>25</v>
      </c>
      <c r="D32">
        <v>375440</v>
      </c>
      <c r="E32">
        <v>15713</v>
      </c>
      <c r="G32" t="s">
        <v>232</v>
      </c>
      <c r="H32" t="s">
        <v>106</v>
      </c>
      <c r="I32">
        <f t="shared" si="1"/>
        <v>501705</v>
      </c>
      <c r="J32">
        <f t="shared" si="2"/>
        <v>6415</v>
      </c>
      <c r="K32">
        <v>6777452</v>
      </c>
      <c r="L32" t="s">
        <v>262</v>
      </c>
      <c r="M32" s="2">
        <f t="shared" si="3"/>
        <v>74025.6072636147</v>
      </c>
      <c r="N32" s="2">
        <f t="shared" si="4"/>
        <v>946.52090490644559</v>
      </c>
      <c r="O32">
        <v>1</v>
      </c>
    </row>
    <row r="33" spans="3:15" x14ac:dyDescent="0.25">
      <c r="C33" t="s">
        <v>26</v>
      </c>
      <c r="D33">
        <v>305526</v>
      </c>
      <c r="E33">
        <v>2686</v>
      </c>
      <c r="G33" t="s">
        <v>233</v>
      </c>
      <c r="H33" t="s">
        <v>111</v>
      </c>
      <c r="I33">
        <f t="shared" si="1"/>
        <v>64009</v>
      </c>
      <c r="J33">
        <f t="shared" si="2"/>
        <v>1384</v>
      </c>
      <c r="K33">
        <v>26969307</v>
      </c>
      <c r="L33" t="s">
        <v>265</v>
      </c>
      <c r="M33" s="2">
        <f t="shared" si="3"/>
        <v>2373.4017340527143</v>
      </c>
      <c r="N33" s="2">
        <f t="shared" si="4"/>
        <v>51.317595961957792</v>
      </c>
      <c r="O33">
        <v>2</v>
      </c>
    </row>
    <row r="34" spans="3:15" x14ac:dyDescent="0.25">
      <c r="C34" t="s">
        <v>27</v>
      </c>
      <c r="D34">
        <v>29951670</v>
      </c>
      <c r="E34">
        <v>660022</v>
      </c>
      <c r="G34" t="s">
        <v>234</v>
      </c>
      <c r="H34" t="s">
        <v>112</v>
      </c>
      <c r="I34">
        <f t="shared" si="1"/>
        <v>85640</v>
      </c>
      <c r="J34">
        <f t="shared" si="2"/>
        <v>2626</v>
      </c>
      <c r="K34">
        <v>18628747</v>
      </c>
      <c r="L34" t="s">
        <v>265</v>
      </c>
      <c r="M34" s="2">
        <f t="shared" si="3"/>
        <v>4597.1959359370758</v>
      </c>
      <c r="N34" s="2">
        <f t="shared" si="4"/>
        <v>140.96492909587531</v>
      </c>
      <c r="O34">
        <v>2</v>
      </c>
    </row>
    <row r="35" spans="3:15" x14ac:dyDescent="0.25">
      <c r="C35" t="s">
        <v>28</v>
      </c>
      <c r="D35">
        <v>134412</v>
      </c>
      <c r="E35">
        <v>208</v>
      </c>
      <c r="G35" t="s">
        <v>235</v>
      </c>
      <c r="H35" t="s">
        <v>115</v>
      </c>
      <c r="I35">
        <f t="shared" si="1"/>
        <v>30484</v>
      </c>
      <c r="J35">
        <f t="shared" si="2"/>
        <v>727</v>
      </c>
      <c r="K35">
        <v>19658031</v>
      </c>
      <c r="L35" t="s">
        <v>264</v>
      </c>
      <c r="M35" s="2">
        <f t="shared" si="3"/>
        <v>1550.7148198107939</v>
      </c>
      <c r="N35" s="2">
        <f t="shared" si="4"/>
        <v>36.982340703400048</v>
      </c>
      <c r="O35">
        <v>3</v>
      </c>
    </row>
    <row r="36" spans="3:15" x14ac:dyDescent="0.25">
      <c r="C36" t="s">
        <v>29</v>
      </c>
      <c r="D36">
        <v>1138923</v>
      </c>
      <c r="E36">
        <v>36529</v>
      </c>
      <c r="G36" t="s">
        <v>236</v>
      </c>
      <c r="H36" t="s">
        <v>118</v>
      </c>
      <c r="I36">
        <f t="shared" si="1"/>
        <v>58669</v>
      </c>
      <c r="J36">
        <f t="shared" si="2"/>
        <v>982</v>
      </c>
      <c r="K36">
        <v>4525696</v>
      </c>
      <c r="L36" t="s">
        <v>262</v>
      </c>
      <c r="M36" s="2">
        <f t="shared" si="3"/>
        <v>12963.530913256214</v>
      </c>
      <c r="N36" s="2">
        <f t="shared" si="4"/>
        <v>216.98319993212093</v>
      </c>
      <c r="O36">
        <v>3</v>
      </c>
    </row>
    <row r="37" spans="3:15" x14ac:dyDescent="0.25">
      <c r="C37" t="s">
        <v>30</v>
      </c>
      <c r="D37">
        <v>20853</v>
      </c>
      <c r="E37">
        <v>382</v>
      </c>
      <c r="G37" t="s">
        <v>237</v>
      </c>
      <c r="H37" t="s">
        <v>119</v>
      </c>
      <c r="I37">
        <f t="shared" si="1"/>
        <v>210343</v>
      </c>
      <c r="J37">
        <f t="shared" si="2"/>
        <v>968</v>
      </c>
      <c r="K37">
        <v>1265711</v>
      </c>
      <c r="L37" t="s">
        <v>265</v>
      </c>
      <c r="M37" s="2">
        <f t="shared" si="3"/>
        <v>166185.6458543854</v>
      </c>
      <c r="N37" s="2">
        <f t="shared" si="4"/>
        <v>764.78753838751493</v>
      </c>
      <c r="O37">
        <v>1</v>
      </c>
    </row>
    <row r="38" spans="3:15" x14ac:dyDescent="0.25">
      <c r="C38" t="s">
        <v>31</v>
      </c>
      <c r="D38">
        <v>611587</v>
      </c>
      <c r="E38">
        <v>19430</v>
      </c>
      <c r="G38" t="s">
        <v>238</v>
      </c>
      <c r="H38" t="s">
        <v>126</v>
      </c>
      <c r="I38">
        <f t="shared" si="1"/>
        <v>1163274</v>
      </c>
      <c r="J38">
        <f t="shared" si="2"/>
        <v>16060</v>
      </c>
      <c r="K38">
        <v>36471769</v>
      </c>
      <c r="L38" t="s">
        <v>262</v>
      </c>
      <c r="M38" s="2">
        <f t="shared" si="3"/>
        <v>31895.189948148662</v>
      </c>
      <c r="N38" s="2">
        <f t="shared" si="4"/>
        <v>440.34058232821116</v>
      </c>
      <c r="O38">
        <v>1</v>
      </c>
    </row>
    <row r="39" spans="3:15" x14ac:dyDescent="0.25">
      <c r="C39" t="s">
        <v>32</v>
      </c>
      <c r="D39">
        <v>38509</v>
      </c>
      <c r="E39">
        <v>38</v>
      </c>
      <c r="G39" t="s">
        <v>239</v>
      </c>
      <c r="H39" t="s">
        <v>127</v>
      </c>
      <c r="I39">
        <f t="shared" si="1"/>
        <v>225256</v>
      </c>
      <c r="J39">
        <f t="shared" si="2"/>
        <v>2200</v>
      </c>
      <c r="K39">
        <v>30366036</v>
      </c>
      <c r="L39" t="s">
        <v>265</v>
      </c>
      <c r="M39" s="2">
        <f t="shared" si="3"/>
        <v>7418.0245324085108</v>
      </c>
      <c r="N39" s="2">
        <f t="shared" si="4"/>
        <v>72.449364151448691</v>
      </c>
      <c r="O39">
        <v>2</v>
      </c>
    </row>
    <row r="40" spans="3:15" x14ac:dyDescent="0.25">
      <c r="C40" t="s">
        <v>33</v>
      </c>
      <c r="D40">
        <v>55952</v>
      </c>
      <c r="E40">
        <v>401</v>
      </c>
      <c r="G40" t="s">
        <v>240</v>
      </c>
      <c r="H40" t="s">
        <v>128</v>
      </c>
      <c r="I40">
        <f t="shared" si="1"/>
        <v>157646</v>
      </c>
      <c r="J40">
        <f t="shared" si="2"/>
        <v>4019</v>
      </c>
      <c r="K40">
        <v>2494530</v>
      </c>
      <c r="L40" t="s">
        <v>265</v>
      </c>
      <c r="M40" s="2">
        <f t="shared" si="3"/>
        <v>63196.674323419647</v>
      </c>
      <c r="N40" s="2">
        <f t="shared" si="4"/>
        <v>1611.1251418102809</v>
      </c>
      <c r="O40">
        <v>1</v>
      </c>
    </row>
    <row r="41" spans="3:15" x14ac:dyDescent="0.25">
      <c r="C41" t="s">
        <v>34</v>
      </c>
      <c r="D41">
        <v>135625</v>
      </c>
      <c r="E41">
        <v>3054</v>
      </c>
      <c r="G41" t="s">
        <v>241</v>
      </c>
      <c r="H41" t="s">
        <v>133</v>
      </c>
      <c r="I41">
        <f t="shared" si="1"/>
        <v>8801</v>
      </c>
      <c r="J41">
        <f t="shared" si="2"/>
        <v>308</v>
      </c>
      <c r="K41">
        <v>23310715</v>
      </c>
      <c r="L41" t="s">
        <v>264</v>
      </c>
      <c r="M41" s="2">
        <f t="shared" si="3"/>
        <v>377.55169671972737</v>
      </c>
      <c r="N41" s="2">
        <f t="shared" si="4"/>
        <v>13.212807929743898</v>
      </c>
      <c r="O41">
        <v>3</v>
      </c>
    </row>
    <row r="42" spans="3:15" x14ac:dyDescent="0.25">
      <c r="C42" t="s">
        <v>35</v>
      </c>
      <c r="D42">
        <v>119544</v>
      </c>
      <c r="E42">
        <v>1927</v>
      </c>
      <c r="G42" t="s">
        <v>242</v>
      </c>
      <c r="H42" t="s">
        <v>134</v>
      </c>
      <c r="I42">
        <f t="shared" si="1"/>
        <v>255415</v>
      </c>
      <c r="J42">
        <f t="shared" si="2"/>
        <v>3142</v>
      </c>
      <c r="K42">
        <v>200963599</v>
      </c>
      <c r="L42" t="s">
        <v>264</v>
      </c>
      <c r="M42" s="2">
        <f t="shared" si="3"/>
        <v>1270.9515617303412</v>
      </c>
      <c r="N42" s="2">
        <f t="shared" si="4"/>
        <v>15.634672227381836</v>
      </c>
      <c r="O42">
        <v>3</v>
      </c>
    </row>
    <row r="43" spans="3:15" x14ac:dyDescent="0.25">
      <c r="C43" t="s">
        <v>36</v>
      </c>
      <c r="D43">
        <v>540733</v>
      </c>
      <c r="E43">
        <v>4074</v>
      </c>
      <c r="G43" t="s">
        <v>243</v>
      </c>
      <c r="H43" t="s">
        <v>150</v>
      </c>
      <c r="I43">
        <f t="shared" si="1"/>
        <v>129722</v>
      </c>
      <c r="J43">
        <f t="shared" si="2"/>
        <v>1459</v>
      </c>
      <c r="K43">
        <v>12626950</v>
      </c>
      <c r="L43" t="s">
        <v>266</v>
      </c>
      <c r="M43" s="2">
        <f t="shared" si="3"/>
        <v>10273.423114845627</v>
      </c>
      <c r="N43" s="2">
        <f t="shared" si="4"/>
        <v>115.54650964801476</v>
      </c>
      <c r="O43">
        <v>2</v>
      </c>
    </row>
    <row r="44" spans="3:15" x14ac:dyDescent="0.25">
      <c r="C44" t="s">
        <v>36</v>
      </c>
      <c r="D44">
        <v>356501</v>
      </c>
      <c r="E44">
        <v>2998</v>
      </c>
      <c r="G44" t="s">
        <v>244</v>
      </c>
      <c r="H44" t="s">
        <v>156</v>
      </c>
      <c r="I44">
        <f t="shared" si="1"/>
        <v>5945</v>
      </c>
      <c r="J44">
        <f t="shared" si="2"/>
        <v>73</v>
      </c>
      <c r="K44">
        <v>215056</v>
      </c>
      <c r="L44" t="s">
        <v>263</v>
      </c>
      <c r="M44" s="2">
        <f t="shared" si="3"/>
        <v>27643.962502789971</v>
      </c>
      <c r="N44" s="2">
        <f t="shared" si="4"/>
        <v>339.44646975671452</v>
      </c>
      <c r="O44">
        <v>2</v>
      </c>
    </row>
    <row r="45" spans="3:15" x14ac:dyDescent="0.25">
      <c r="C45" t="s">
        <v>36</v>
      </c>
      <c r="D45">
        <v>0</v>
      </c>
      <c r="E45">
        <v>1</v>
      </c>
      <c r="G45" t="s">
        <v>245</v>
      </c>
      <c r="H45" t="s">
        <v>158</v>
      </c>
      <c r="I45">
        <f t="shared" si="1"/>
        <v>85895</v>
      </c>
      <c r="J45">
        <f t="shared" si="2"/>
        <v>1964</v>
      </c>
      <c r="K45">
        <v>16296364</v>
      </c>
      <c r="L45" t="s">
        <v>264</v>
      </c>
      <c r="M45" s="2">
        <f t="shared" si="3"/>
        <v>5270.8076476445913</v>
      </c>
      <c r="N45" s="2">
        <f t="shared" si="4"/>
        <v>120.51768112199753</v>
      </c>
      <c r="O45">
        <v>3</v>
      </c>
    </row>
    <row r="46" spans="3:15" x14ac:dyDescent="0.25">
      <c r="C46" t="s">
        <v>36</v>
      </c>
      <c r="D46">
        <v>13</v>
      </c>
      <c r="E46">
        <v>0</v>
      </c>
      <c r="G46" t="s">
        <v>246</v>
      </c>
      <c r="H46" t="s">
        <v>160</v>
      </c>
      <c r="I46">
        <f t="shared" si="1"/>
        <v>40421</v>
      </c>
      <c r="J46">
        <f t="shared" si="2"/>
        <v>164</v>
      </c>
      <c r="K46">
        <v>97625</v>
      </c>
      <c r="L46" t="s">
        <v>266</v>
      </c>
      <c r="M46" s="2">
        <f t="shared" si="3"/>
        <v>414043.53393085784</v>
      </c>
      <c r="N46" s="2">
        <f t="shared" si="4"/>
        <v>1679.8975672215108</v>
      </c>
      <c r="O46">
        <v>1</v>
      </c>
    </row>
    <row r="47" spans="3:15" x14ac:dyDescent="0.25">
      <c r="C47" t="s">
        <v>36</v>
      </c>
      <c r="D47">
        <v>135214</v>
      </c>
      <c r="E47">
        <v>1744</v>
      </c>
      <c r="G47" t="s">
        <v>247</v>
      </c>
      <c r="H47" t="s">
        <v>161</v>
      </c>
      <c r="I47">
        <f t="shared" si="1"/>
        <v>7674</v>
      </c>
      <c r="J47">
        <f t="shared" si="2"/>
        <v>125</v>
      </c>
      <c r="K47">
        <v>7813215</v>
      </c>
      <c r="L47" t="s">
        <v>264</v>
      </c>
      <c r="M47" s="2">
        <f t="shared" si="3"/>
        <v>982.18211069322933</v>
      </c>
      <c r="N47" s="2">
        <f t="shared" si="4"/>
        <v>15.998535814002302</v>
      </c>
      <c r="O47">
        <v>3</v>
      </c>
    </row>
    <row r="48" spans="3:15" x14ac:dyDescent="0.25">
      <c r="C48" t="s">
        <v>36</v>
      </c>
      <c r="D48">
        <v>48197</v>
      </c>
      <c r="E48">
        <v>349</v>
      </c>
      <c r="G48" t="s">
        <v>248</v>
      </c>
      <c r="H48" t="s">
        <v>166</v>
      </c>
      <c r="I48">
        <f t="shared" si="1"/>
        <v>26410</v>
      </c>
      <c r="J48">
        <f t="shared" si="2"/>
        <v>1361</v>
      </c>
      <c r="K48">
        <v>15442905</v>
      </c>
      <c r="L48" t="s">
        <v>266</v>
      </c>
      <c r="M48" s="2">
        <f t="shared" si="3"/>
        <v>1710.170463394031</v>
      </c>
      <c r="N48" s="2">
        <f t="shared" si="4"/>
        <v>88.131086735300116</v>
      </c>
      <c r="O48">
        <v>2</v>
      </c>
    </row>
    <row r="49" spans="3:15" x14ac:dyDescent="0.25">
      <c r="C49" t="s">
        <v>36</v>
      </c>
      <c r="D49">
        <v>38331</v>
      </c>
      <c r="E49">
        <v>110</v>
      </c>
      <c r="G49" t="s">
        <v>249</v>
      </c>
      <c r="H49" t="s">
        <v>167</v>
      </c>
      <c r="I49">
        <f t="shared" si="1"/>
        <v>3718953</v>
      </c>
      <c r="J49">
        <f t="shared" si="2"/>
        <v>100032</v>
      </c>
      <c r="K49">
        <v>58558270</v>
      </c>
      <c r="L49" t="s">
        <v>265</v>
      </c>
      <c r="M49" s="2">
        <f t="shared" si="3"/>
        <v>63508.587258469212</v>
      </c>
      <c r="N49" s="2">
        <f t="shared" si="4"/>
        <v>1708.247186947292</v>
      </c>
      <c r="O49">
        <v>1</v>
      </c>
    </row>
    <row r="50" spans="3:15" x14ac:dyDescent="0.25">
      <c r="C50" t="s">
        <v>36</v>
      </c>
      <c r="D50">
        <v>10877</v>
      </c>
      <c r="E50">
        <v>21</v>
      </c>
      <c r="G50" t="s">
        <v>250</v>
      </c>
      <c r="H50" t="s">
        <v>168</v>
      </c>
      <c r="I50">
        <f t="shared" si="1"/>
        <v>17262</v>
      </c>
      <c r="J50">
        <f t="shared" si="2"/>
        <v>138</v>
      </c>
      <c r="K50">
        <v>11062113</v>
      </c>
      <c r="L50" t="s">
        <v>266</v>
      </c>
      <c r="M50" s="2">
        <f t="shared" si="3"/>
        <v>1560.4613693604467</v>
      </c>
      <c r="N50" s="2">
        <f t="shared" si="4"/>
        <v>12.47501268518953</v>
      </c>
      <c r="O50">
        <v>2</v>
      </c>
    </row>
    <row r="51" spans="3:15" x14ac:dyDescent="0.25">
      <c r="C51" t="s">
        <v>36</v>
      </c>
      <c r="D51">
        <v>54812</v>
      </c>
      <c r="E51">
        <v>245</v>
      </c>
      <c r="G51" t="s">
        <v>251</v>
      </c>
      <c r="H51" t="s">
        <v>171</v>
      </c>
      <c r="I51">
        <f t="shared" si="1"/>
        <v>61955</v>
      </c>
      <c r="J51">
        <f t="shared" si="2"/>
        <v>4907</v>
      </c>
      <c r="K51">
        <v>42813238</v>
      </c>
      <c r="L51" t="s">
        <v>262</v>
      </c>
      <c r="M51" s="2">
        <f t="shared" si="3"/>
        <v>1447.099142559598</v>
      </c>
      <c r="N51" s="2">
        <f t="shared" si="4"/>
        <v>114.61408268162292</v>
      </c>
      <c r="O51">
        <v>2</v>
      </c>
    </row>
    <row r="52" spans="3:15" x14ac:dyDescent="0.25">
      <c r="C52" t="s">
        <v>36</v>
      </c>
      <c r="D52">
        <v>3472</v>
      </c>
      <c r="E52">
        <v>6</v>
      </c>
      <c r="G52" t="s">
        <v>252</v>
      </c>
      <c r="H52" t="s">
        <v>179</v>
      </c>
      <c r="I52">
        <f t="shared" si="1"/>
        <v>33815</v>
      </c>
      <c r="J52">
        <f t="shared" si="2"/>
        <v>800</v>
      </c>
      <c r="K52">
        <v>58005463</v>
      </c>
      <c r="L52" t="s">
        <v>266</v>
      </c>
      <c r="M52" s="2">
        <f t="shared" si="3"/>
        <v>582.96233235824707</v>
      </c>
      <c r="N52" s="2">
        <f t="shared" si="4"/>
        <v>13.79180440297494</v>
      </c>
      <c r="O52">
        <v>2</v>
      </c>
    </row>
    <row r="53" spans="3:15" x14ac:dyDescent="0.25">
      <c r="C53" t="s">
        <v>36</v>
      </c>
      <c r="D53">
        <v>1173333</v>
      </c>
      <c r="E53">
        <v>12489</v>
      </c>
      <c r="G53" t="s">
        <v>253</v>
      </c>
      <c r="H53" t="s">
        <v>182</v>
      </c>
      <c r="I53">
        <f t="shared" si="1"/>
        <v>36939</v>
      </c>
      <c r="J53">
        <f t="shared" si="2"/>
        <v>272</v>
      </c>
      <c r="K53">
        <v>8082366</v>
      </c>
      <c r="L53" t="s">
        <v>264</v>
      </c>
      <c r="M53" s="2">
        <f t="shared" si="3"/>
        <v>4570.3201265570015</v>
      </c>
      <c r="N53" s="2">
        <f t="shared" si="4"/>
        <v>33.653511855315628</v>
      </c>
      <c r="O53">
        <v>3</v>
      </c>
    </row>
    <row r="54" spans="3:15" x14ac:dyDescent="0.25">
      <c r="C54" t="s">
        <v>36</v>
      </c>
      <c r="D54">
        <v>25799</v>
      </c>
      <c r="E54">
        <v>18</v>
      </c>
      <c r="G54" t="s">
        <v>254</v>
      </c>
      <c r="H54" t="s">
        <v>185</v>
      </c>
      <c r="I54">
        <f t="shared" si="1"/>
        <v>1035884</v>
      </c>
      <c r="J54">
        <f t="shared" si="2"/>
        <v>28323</v>
      </c>
      <c r="K54">
        <v>11694719</v>
      </c>
      <c r="L54" t="s">
        <v>262</v>
      </c>
      <c r="M54" s="2">
        <f t="shared" si="3"/>
        <v>88577.074831810838</v>
      </c>
      <c r="N54" s="2">
        <f t="shared" si="4"/>
        <v>2421.8623807891408</v>
      </c>
      <c r="O54">
        <v>1</v>
      </c>
    </row>
    <row r="55" spans="3:15" x14ac:dyDescent="0.25">
      <c r="C55" t="s">
        <v>36</v>
      </c>
      <c r="D55">
        <v>967766</v>
      </c>
      <c r="E55">
        <v>14365</v>
      </c>
      <c r="G55" t="s">
        <v>255</v>
      </c>
      <c r="H55" t="s">
        <v>188</v>
      </c>
      <c r="I55">
        <f t="shared" si="1"/>
        <v>163905</v>
      </c>
      <c r="J55">
        <f t="shared" si="2"/>
        <v>3596</v>
      </c>
      <c r="K55">
        <v>44269594</v>
      </c>
      <c r="L55" t="s">
        <v>266</v>
      </c>
      <c r="M55" s="2">
        <f t="shared" si="3"/>
        <v>3702.4283529684053</v>
      </c>
      <c r="N55" s="2">
        <f t="shared" si="4"/>
        <v>81.229568086845333</v>
      </c>
      <c r="O55">
        <v>2</v>
      </c>
    </row>
    <row r="56" spans="3:15" x14ac:dyDescent="0.25">
      <c r="C56" t="s">
        <v>36</v>
      </c>
      <c r="D56">
        <v>13</v>
      </c>
      <c r="E56">
        <v>0</v>
      </c>
      <c r="G56" t="s">
        <v>256</v>
      </c>
      <c r="H56" t="s">
        <v>200</v>
      </c>
      <c r="I56">
        <f t="shared" si="1"/>
        <v>316850</v>
      </c>
      <c r="J56">
        <f t="shared" si="2"/>
        <v>3966</v>
      </c>
      <c r="K56">
        <v>17861030</v>
      </c>
      <c r="L56" t="s">
        <v>265</v>
      </c>
      <c r="M56" s="2">
        <f t="shared" si="3"/>
        <v>17739.738413742096</v>
      </c>
      <c r="N56" s="2">
        <f t="shared" si="4"/>
        <v>222.04766466435586</v>
      </c>
      <c r="O56">
        <v>1</v>
      </c>
    </row>
    <row r="57" spans="3:15" x14ac:dyDescent="0.25">
      <c r="C57" t="s">
        <v>36</v>
      </c>
      <c r="D57">
        <v>131028</v>
      </c>
      <c r="E57">
        <v>1209</v>
      </c>
      <c r="G57" t="s">
        <v>257</v>
      </c>
      <c r="H57" t="s">
        <v>201</v>
      </c>
      <c r="I57">
        <f t="shared" si="1"/>
        <v>246286</v>
      </c>
      <c r="J57">
        <f t="shared" si="2"/>
        <v>5444</v>
      </c>
      <c r="K57">
        <v>14645468</v>
      </c>
      <c r="L57" t="s">
        <v>265</v>
      </c>
      <c r="M57" s="2">
        <f t="shared" si="3"/>
        <v>16816.533278417595</v>
      </c>
      <c r="N57" s="2">
        <f t="shared" si="4"/>
        <v>371.71908743373717</v>
      </c>
      <c r="O57">
        <v>2</v>
      </c>
    </row>
    <row r="58" spans="3:15" x14ac:dyDescent="0.25">
      <c r="C58" t="s">
        <v>36</v>
      </c>
      <c r="D58">
        <v>3821</v>
      </c>
      <c r="E58">
        <v>24</v>
      </c>
    </row>
    <row r="59" spans="3:15" x14ac:dyDescent="0.25">
      <c r="C59" t="s">
        <v>37</v>
      </c>
      <c r="D59">
        <v>14649</v>
      </c>
      <c r="E59">
        <v>113</v>
      </c>
    </row>
    <row r="60" spans="3:15" x14ac:dyDescent="0.25">
      <c r="C60" t="s">
        <v>38</v>
      </c>
      <c r="D60">
        <v>7310</v>
      </c>
      <c r="E60">
        <v>191</v>
      </c>
    </row>
    <row r="61" spans="3:15" x14ac:dyDescent="0.25">
      <c r="C61" t="s">
        <v>39</v>
      </c>
      <c r="D61">
        <v>3470936</v>
      </c>
      <c r="E61">
        <v>56580</v>
      </c>
    </row>
    <row r="62" spans="3:15" x14ac:dyDescent="0.25">
      <c r="C62" t="s">
        <v>40</v>
      </c>
      <c r="D62">
        <v>1037</v>
      </c>
      <c r="E62">
        <v>6</v>
      </c>
    </row>
    <row r="63" spans="3:15" x14ac:dyDescent="0.25">
      <c r="C63" t="s">
        <v>40</v>
      </c>
      <c r="D63">
        <v>1769</v>
      </c>
      <c r="E63">
        <v>9</v>
      </c>
    </row>
    <row r="64" spans="3:15" x14ac:dyDescent="0.25">
      <c r="C64" t="s">
        <v>40</v>
      </c>
      <c r="D64">
        <v>691</v>
      </c>
      <c r="E64">
        <v>6</v>
      </c>
    </row>
    <row r="65" spans="3:5" x14ac:dyDescent="0.25">
      <c r="C65" t="s">
        <v>40</v>
      </c>
      <c r="D65">
        <v>2777</v>
      </c>
      <c r="E65">
        <v>1</v>
      </c>
    </row>
    <row r="66" spans="3:5" x14ac:dyDescent="0.25">
      <c r="C66" t="s">
        <v>40</v>
      </c>
      <c r="D66">
        <v>681</v>
      </c>
      <c r="E66">
        <v>2</v>
      </c>
    </row>
    <row r="67" spans="3:5" x14ac:dyDescent="0.25">
      <c r="C67" t="s">
        <v>40</v>
      </c>
      <c r="D67">
        <v>6592</v>
      </c>
      <c r="E67">
        <v>8</v>
      </c>
    </row>
    <row r="68" spans="3:5" x14ac:dyDescent="0.25">
      <c r="C68" t="s">
        <v>40</v>
      </c>
      <c r="D68">
        <v>1479</v>
      </c>
      <c r="E68">
        <v>2</v>
      </c>
    </row>
    <row r="69" spans="3:5" x14ac:dyDescent="0.25">
      <c r="C69" t="s">
        <v>40</v>
      </c>
      <c r="D69">
        <v>174</v>
      </c>
      <c r="E69">
        <v>2</v>
      </c>
    </row>
    <row r="70" spans="3:5" x14ac:dyDescent="0.25">
      <c r="C70" t="s">
        <v>40</v>
      </c>
      <c r="D70">
        <v>196</v>
      </c>
      <c r="E70">
        <v>6</v>
      </c>
    </row>
    <row r="71" spans="3:5" x14ac:dyDescent="0.25">
      <c r="C71" t="s">
        <v>40</v>
      </c>
      <c r="D71">
        <v>1952</v>
      </c>
      <c r="E71">
        <v>7</v>
      </c>
    </row>
    <row r="72" spans="3:5" x14ac:dyDescent="0.25">
      <c r="C72" t="s">
        <v>40</v>
      </c>
      <c r="D72">
        <v>2406</v>
      </c>
      <c r="E72">
        <v>13</v>
      </c>
    </row>
    <row r="73" spans="3:5" x14ac:dyDescent="0.25">
      <c r="C73" t="s">
        <v>40</v>
      </c>
      <c r="D73">
        <v>2829</v>
      </c>
      <c r="E73">
        <v>22</v>
      </c>
    </row>
    <row r="74" spans="3:5" x14ac:dyDescent="0.25">
      <c r="C74" t="s">
        <v>40</v>
      </c>
      <c r="D74">
        <v>1157415</v>
      </c>
      <c r="E74">
        <v>7825</v>
      </c>
    </row>
    <row r="75" spans="3:5" x14ac:dyDescent="0.25">
      <c r="C75" t="s">
        <v>40</v>
      </c>
      <c r="D75">
        <v>68391</v>
      </c>
      <c r="E75">
        <v>4512</v>
      </c>
    </row>
    <row r="76" spans="3:5" x14ac:dyDescent="0.25">
      <c r="C76" t="s">
        <v>40</v>
      </c>
      <c r="D76">
        <v>1324</v>
      </c>
      <c r="E76">
        <v>4</v>
      </c>
    </row>
    <row r="77" spans="3:5" x14ac:dyDescent="0.25">
      <c r="C77" t="s">
        <v>40</v>
      </c>
      <c r="D77">
        <v>1683</v>
      </c>
      <c r="E77">
        <v>1</v>
      </c>
    </row>
    <row r="78" spans="3:5" x14ac:dyDescent="0.25">
      <c r="C78" t="s">
        <v>40</v>
      </c>
      <c r="D78">
        <v>2011</v>
      </c>
      <c r="E78">
        <v>0</v>
      </c>
    </row>
    <row r="79" spans="3:5" x14ac:dyDescent="0.25">
      <c r="C79" t="s">
        <v>40</v>
      </c>
      <c r="D79">
        <v>1036</v>
      </c>
      <c r="E79">
        <v>1</v>
      </c>
    </row>
    <row r="80" spans="3:5" x14ac:dyDescent="0.25">
      <c r="C80" t="s">
        <v>40</v>
      </c>
      <c r="D80">
        <v>29063</v>
      </c>
      <c r="E80">
        <v>5</v>
      </c>
    </row>
    <row r="81" spans="3:5" x14ac:dyDescent="0.25">
      <c r="C81" t="s">
        <v>40</v>
      </c>
      <c r="D81">
        <v>1582</v>
      </c>
      <c r="E81">
        <v>2</v>
      </c>
    </row>
    <row r="82" spans="3:5" x14ac:dyDescent="0.25">
      <c r="C82" t="s">
        <v>40</v>
      </c>
      <c r="D82">
        <v>82</v>
      </c>
      <c r="E82">
        <v>0</v>
      </c>
    </row>
    <row r="83" spans="3:5" x14ac:dyDescent="0.25">
      <c r="C83" t="s">
        <v>40</v>
      </c>
      <c r="D83">
        <v>122</v>
      </c>
      <c r="E83">
        <v>0</v>
      </c>
    </row>
    <row r="84" spans="3:5" x14ac:dyDescent="0.25">
      <c r="C84" t="s">
        <v>40</v>
      </c>
      <c r="D84">
        <v>32</v>
      </c>
      <c r="E84">
        <v>0</v>
      </c>
    </row>
    <row r="85" spans="3:5" x14ac:dyDescent="0.25">
      <c r="C85" t="s">
        <v>40</v>
      </c>
      <c r="D85">
        <v>3221</v>
      </c>
      <c r="E85">
        <v>3</v>
      </c>
    </row>
    <row r="86" spans="3:5" x14ac:dyDescent="0.25">
      <c r="C86" t="s">
        <v>40</v>
      </c>
      <c r="D86">
        <v>2576</v>
      </c>
      <c r="E86">
        <v>7</v>
      </c>
    </row>
    <row r="87" spans="3:5" x14ac:dyDescent="0.25">
      <c r="C87" t="s">
        <v>40</v>
      </c>
      <c r="D87">
        <v>6454</v>
      </c>
      <c r="E87">
        <v>7</v>
      </c>
    </row>
    <row r="88" spans="3:5" x14ac:dyDescent="0.25">
      <c r="C88" t="s">
        <v>40</v>
      </c>
      <c r="D88">
        <v>310</v>
      </c>
      <c r="E88">
        <v>0</v>
      </c>
    </row>
    <row r="89" spans="3:5" x14ac:dyDescent="0.25">
      <c r="C89" t="s">
        <v>40</v>
      </c>
      <c r="D89">
        <v>1752</v>
      </c>
      <c r="E89">
        <v>3</v>
      </c>
    </row>
    <row r="90" spans="3:5" x14ac:dyDescent="0.25">
      <c r="C90" t="s">
        <v>40</v>
      </c>
      <c r="D90">
        <v>1787</v>
      </c>
      <c r="E90">
        <v>3</v>
      </c>
    </row>
    <row r="91" spans="3:5" x14ac:dyDescent="0.25">
      <c r="C91" t="s">
        <v>40</v>
      </c>
      <c r="D91">
        <v>1</v>
      </c>
      <c r="E91">
        <v>0</v>
      </c>
    </row>
    <row r="92" spans="3:5" x14ac:dyDescent="0.25">
      <c r="C92" t="s">
        <v>40</v>
      </c>
      <c r="D92">
        <v>78325</v>
      </c>
      <c r="E92">
        <v>0</v>
      </c>
    </row>
    <row r="93" spans="3:5" x14ac:dyDescent="0.25">
      <c r="C93" t="s">
        <v>40</v>
      </c>
      <c r="D93">
        <v>997</v>
      </c>
      <c r="E93">
        <v>3</v>
      </c>
    </row>
    <row r="94" spans="3:5" x14ac:dyDescent="0.25">
      <c r="C94" t="s">
        <v>40</v>
      </c>
      <c r="D94">
        <v>2066</v>
      </c>
      <c r="E94">
        <v>2</v>
      </c>
    </row>
    <row r="95" spans="3:5" x14ac:dyDescent="0.25">
      <c r="C95" t="s">
        <v>40</v>
      </c>
      <c r="D95">
        <v>2682</v>
      </c>
      <c r="E95">
        <v>1</v>
      </c>
    </row>
    <row r="96" spans="3:5" x14ac:dyDescent="0.25">
      <c r="C96" t="s">
        <v>41</v>
      </c>
      <c r="D96">
        <v>6084916</v>
      </c>
      <c r="E96">
        <v>139621</v>
      </c>
    </row>
    <row r="97" spans="3:5" x14ac:dyDescent="0.25">
      <c r="C97" t="s">
        <v>42</v>
      </c>
      <c r="D97">
        <v>8086</v>
      </c>
      <c r="E97">
        <v>160</v>
      </c>
    </row>
    <row r="98" spans="3:5" x14ac:dyDescent="0.25">
      <c r="C98" t="s">
        <v>43</v>
      </c>
      <c r="D98">
        <v>24071</v>
      </c>
      <c r="E98">
        <v>385</v>
      </c>
    </row>
    <row r="99" spans="3:5" x14ac:dyDescent="0.25">
      <c r="C99" t="s">
        <v>44</v>
      </c>
      <c r="D99">
        <v>86748</v>
      </c>
      <c r="E99">
        <v>1337</v>
      </c>
    </row>
    <row r="100" spans="3:5" x14ac:dyDescent="0.25">
      <c r="C100" t="s">
        <v>45</v>
      </c>
      <c r="D100">
        <v>838537</v>
      </c>
      <c r="E100">
        <v>8300</v>
      </c>
    </row>
    <row r="101" spans="3:5" x14ac:dyDescent="0.25">
      <c r="C101" t="s">
        <v>46</v>
      </c>
      <c r="D101">
        <v>81741</v>
      </c>
      <c r="E101">
        <v>796</v>
      </c>
    </row>
    <row r="102" spans="3:5" x14ac:dyDescent="0.25">
      <c r="C102" t="s">
        <v>47</v>
      </c>
      <c r="D102">
        <v>1099176</v>
      </c>
      <c r="E102">
        <v>15563</v>
      </c>
    </row>
    <row r="103" spans="3:5" x14ac:dyDescent="0.25">
      <c r="C103" t="s">
        <v>48</v>
      </c>
      <c r="D103">
        <v>1090285</v>
      </c>
      <c r="E103">
        <v>8510</v>
      </c>
    </row>
    <row r="104" spans="3:5" x14ac:dyDescent="0.25">
      <c r="C104" t="s">
        <v>49</v>
      </c>
      <c r="D104">
        <v>430726</v>
      </c>
      <c r="E104">
        <v>940</v>
      </c>
    </row>
    <row r="105" spans="3:5" x14ac:dyDescent="0.25">
      <c r="C105" t="s">
        <v>50</v>
      </c>
      <c r="D105">
        <v>3822035</v>
      </c>
      <c r="E105">
        <v>39692</v>
      </c>
    </row>
    <row r="106" spans="3:5" x14ac:dyDescent="0.25">
      <c r="C106" t="s">
        <v>51</v>
      </c>
      <c r="D106">
        <v>34658</v>
      </c>
      <c r="E106">
        <v>28</v>
      </c>
    </row>
    <row r="107" spans="3:5" x14ac:dyDescent="0.25">
      <c r="C107" t="s">
        <v>51</v>
      </c>
      <c r="D107">
        <v>11971</v>
      </c>
      <c r="E107">
        <v>21</v>
      </c>
    </row>
    <row r="108" spans="3:5" x14ac:dyDescent="0.25">
      <c r="C108" t="s">
        <v>51</v>
      </c>
      <c r="D108">
        <v>3058773</v>
      </c>
      <c r="E108">
        <v>5698</v>
      </c>
    </row>
    <row r="109" spans="3:5" x14ac:dyDescent="0.25">
      <c r="C109" t="s">
        <v>52</v>
      </c>
      <c r="D109">
        <v>712</v>
      </c>
      <c r="E109">
        <v>13</v>
      </c>
    </row>
    <row r="110" spans="3:5" x14ac:dyDescent="0.25">
      <c r="C110" t="s">
        <v>53</v>
      </c>
      <c r="D110">
        <v>15587</v>
      </c>
      <c r="E110">
        <v>189</v>
      </c>
    </row>
    <row r="111" spans="3:5" x14ac:dyDescent="0.25">
      <c r="C111" t="s">
        <v>54</v>
      </c>
      <c r="D111">
        <v>11859</v>
      </c>
      <c r="E111">
        <v>63</v>
      </c>
    </row>
    <row r="112" spans="3:5" x14ac:dyDescent="0.25">
      <c r="C112" t="s">
        <v>55</v>
      </c>
      <c r="D112">
        <v>578020</v>
      </c>
      <c r="E112">
        <v>4375</v>
      </c>
    </row>
    <row r="113" spans="3:5" x14ac:dyDescent="0.25">
      <c r="C113" t="s">
        <v>56</v>
      </c>
      <c r="D113">
        <v>859890</v>
      </c>
      <c r="E113">
        <v>35421</v>
      </c>
    </row>
    <row r="114" spans="3:5" x14ac:dyDescent="0.25">
      <c r="C114" t="s">
        <v>57</v>
      </c>
      <c r="D114">
        <v>505264</v>
      </c>
      <c r="E114">
        <v>24417</v>
      </c>
    </row>
    <row r="115" spans="3:5" x14ac:dyDescent="0.25">
      <c r="C115" t="s">
        <v>58</v>
      </c>
      <c r="D115">
        <v>161052</v>
      </c>
      <c r="E115">
        <v>4119</v>
      </c>
    </row>
    <row r="116" spans="3:5" x14ac:dyDescent="0.25">
      <c r="C116" t="s">
        <v>59</v>
      </c>
      <c r="D116">
        <v>16000</v>
      </c>
      <c r="E116">
        <v>183</v>
      </c>
    </row>
    <row r="117" spans="3:5" x14ac:dyDescent="0.25">
      <c r="C117" t="s">
        <v>60</v>
      </c>
      <c r="D117">
        <v>9728</v>
      </c>
      <c r="E117">
        <v>103</v>
      </c>
    </row>
    <row r="118" spans="3:5" x14ac:dyDescent="0.25">
      <c r="C118" t="s">
        <v>61</v>
      </c>
      <c r="D118">
        <v>556304</v>
      </c>
      <c r="E118">
        <v>2459</v>
      </c>
    </row>
    <row r="119" spans="3:5" x14ac:dyDescent="0.25">
      <c r="C119" t="s">
        <v>62</v>
      </c>
      <c r="D119">
        <v>69771</v>
      </c>
      <c r="E119">
        <v>1394</v>
      </c>
    </row>
    <row r="120" spans="3:5" x14ac:dyDescent="0.25">
      <c r="C120" t="s">
        <v>63</v>
      </c>
      <c r="D120">
        <v>469758</v>
      </c>
      <c r="E120">
        <v>7497</v>
      </c>
    </row>
    <row r="121" spans="3:5" x14ac:dyDescent="0.25">
      <c r="C121" t="s">
        <v>64</v>
      </c>
      <c r="D121">
        <v>64404</v>
      </c>
      <c r="E121">
        <v>834</v>
      </c>
    </row>
    <row r="122" spans="3:5" x14ac:dyDescent="0.25">
      <c r="C122" t="s">
        <v>65</v>
      </c>
      <c r="D122">
        <v>883676</v>
      </c>
      <c r="E122">
        <v>3144</v>
      </c>
    </row>
    <row r="123" spans="3:5" x14ac:dyDescent="0.25">
      <c r="C123" t="s">
        <v>66</v>
      </c>
      <c r="D123">
        <v>78679</v>
      </c>
      <c r="E123">
        <v>394</v>
      </c>
    </row>
    <row r="124" spans="3:5" x14ac:dyDescent="0.25">
      <c r="C124" t="s">
        <v>66</v>
      </c>
      <c r="D124">
        <v>72195</v>
      </c>
      <c r="E124">
        <v>646</v>
      </c>
    </row>
    <row r="125" spans="3:5" x14ac:dyDescent="0.25">
      <c r="C125" t="s">
        <v>66</v>
      </c>
      <c r="D125">
        <v>135981</v>
      </c>
      <c r="E125">
        <v>931</v>
      </c>
    </row>
    <row r="126" spans="3:5" x14ac:dyDescent="0.25">
      <c r="C126" t="s">
        <v>66</v>
      </c>
      <c r="D126">
        <v>144314</v>
      </c>
      <c r="E126">
        <v>913</v>
      </c>
    </row>
    <row r="127" spans="3:5" x14ac:dyDescent="0.25">
      <c r="C127" t="s">
        <v>66</v>
      </c>
      <c r="D127">
        <v>36839</v>
      </c>
      <c r="E127">
        <v>187</v>
      </c>
    </row>
    <row r="128" spans="3:5" x14ac:dyDescent="0.25">
      <c r="C128" t="s">
        <v>66</v>
      </c>
      <c r="D128">
        <v>60391</v>
      </c>
      <c r="E128">
        <v>311</v>
      </c>
    </row>
    <row r="129" spans="3:5" x14ac:dyDescent="0.25">
      <c r="C129" t="s">
        <v>66</v>
      </c>
      <c r="D129">
        <v>336945</v>
      </c>
      <c r="E129">
        <v>709</v>
      </c>
    </row>
    <row r="130" spans="3:5" x14ac:dyDescent="0.25">
      <c r="C130" t="s">
        <v>66</v>
      </c>
      <c r="D130">
        <v>4150</v>
      </c>
      <c r="E130">
        <v>6</v>
      </c>
    </row>
    <row r="131" spans="3:5" x14ac:dyDescent="0.25">
      <c r="C131" t="s">
        <v>66</v>
      </c>
      <c r="D131">
        <v>1957</v>
      </c>
      <c r="E131">
        <v>1</v>
      </c>
    </row>
    <row r="132" spans="3:5" x14ac:dyDescent="0.25">
      <c r="C132" t="s">
        <v>66</v>
      </c>
      <c r="D132">
        <v>10107</v>
      </c>
      <c r="E132">
        <v>63</v>
      </c>
    </row>
    <row r="133" spans="3:5" x14ac:dyDescent="0.25">
      <c r="C133" t="s">
        <v>66</v>
      </c>
      <c r="D133">
        <v>454</v>
      </c>
      <c r="E133">
        <v>7</v>
      </c>
    </row>
    <row r="134" spans="3:5" x14ac:dyDescent="0.25">
      <c r="C134" t="s">
        <v>66</v>
      </c>
      <c r="D134">
        <v>24921161</v>
      </c>
      <c r="E134">
        <v>139139</v>
      </c>
    </row>
    <row r="135" spans="3:5" x14ac:dyDescent="0.25">
      <c r="C135" t="s">
        <v>67</v>
      </c>
      <c r="D135">
        <v>47584</v>
      </c>
      <c r="E135">
        <v>303</v>
      </c>
    </row>
    <row r="136" spans="3:5" x14ac:dyDescent="0.25">
      <c r="C136" t="s">
        <v>68</v>
      </c>
      <c r="D136">
        <v>11988</v>
      </c>
      <c r="E136">
        <v>365</v>
      </c>
    </row>
    <row r="137" spans="3:5" x14ac:dyDescent="0.25">
      <c r="C137" t="s">
        <v>69</v>
      </c>
      <c r="D137">
        <v>1648264</v>
      </c>
      <c r="E137">
        <v>16745</v>
      </c>
    </row>
    <row r="138" spans="3:5" x14ac:dyDescent="0.25">
      <c r="C138" t="s">
        <v>70</v>
      </c>
      <c r="D138">
        <v>21357095</v>
      </c>
      <c r="E138">
        <v>129708</v>
      </c>
    </row>
    <row r="139" spans="3:5" x14ac:dyDescent="0.25">
      <c r="C139" t="s">
        <v>71</v>
      </c>
      <c r="D139">
        <v>160971</v>
      </c>
      <c r="E139">
        <v>1445</v>
      </c>
    </row>
    <row r="140" spans="3:5" x14ac:dyDescent="0.25">
      <c r="C140" t="s">
        <v>72</v>
      </c>
      <c r="D140">
        <v>3030429</v>
      </c>
      <c r="E140">
        <v>27510</v>
      </c>
    </row>
    <row r="141" spans="3:5" x14ac:dyDescent="0.25">
      <c r="C141" t="s">
        <v>73</v>
      </c>
      <c r="D141">
        <v>14012</v>
      </c>
      <c r="E141">
        <v>218</v>
      </c>
    </row>
    <row r="142" spans="3:5" x14ac:dyDescent="0.25">
      <c r="C142" t="s">
        <v>74</v>
      </c>
      <c r="D142">
        <v>828874</v>
      </c>
      <c r="E142">
        <v>17312</v>
      </c>
    </row>
    <row r="143" spans="3:5" x14ac:dyDescent="0.25">
      <c r="C143" t="s">
        <v>75</v>
      </c>
      <c r="D143">
        <v>36459</v>
      </c>
      <c r="E143">
        <v>440</v>
      </c>
    </row>
    <row r="144" spans="3:5" x14ac:dyDescent="0.25">
      <c r="C144" t="s">
        <v>76</v>
      </c>
      <c r="D144">
        <v>8149</v>
      </c>
      <c r="E144">
        <v>170</v>
      </c>
    </row>
    <row r="145" spans="3:5" x14ac:dyDescent="0.25">
      <c r="C145" t="s">
        <v>77</v>
      </c>
      <c r="D145">
        <v>63253</v>
      </c>
      <c r="E145">
        <v>1226</v>
      </c>
    </row>
    <row r="146" spans="3:5" x14ac:dyDescent="0.25">
      <c r="C146" t="s">
        <v>78</v>
      </c>
      <c r="D146">
        <v>30547</v>
      </c>
      <c r="E146">
        <v>833</v>
      </c>
    </row>
    <row r="147" spans="3:5" x14ac:dyDescent="0.25">
      <c r="C147" t="s">
        <v>79</v>
      </c>
      <c r="D147">
        <v>29</v>
      </c>
      <c r="E147">
        <v>0</v>
      </c>
    </row>
    <row r="148" spans="3:5" x14ac:dyDescent="0.25">
      <c r="C148" t="s">
        <v>80</v>
      </c>
      <c r="D148">
        <v>421062</v>
      </c>
      <c r="E148">
        <v>10880</v>
      </c>
    </row>
    <row r="149" spans="3:5" x14ac:dyDescent="0.25">
      <c r="C149" t="s">
        <v>81</v>
      </c>
      <c r="D149">
        <v>1851871</v>
      </c>
      <c r="E149">
        <v>45470</v>
      </c>
    </row>
    <row r="150" spans="3:5" x14ac:dyDescent="0.25">
      <c r="C150" t="s">
        <v>82</v>
      </c>
      <c r="D150">
        <v>181391</v>
      </c>
      <c r="E150">
        <v>101</v>
      </c>
    </row>
    <row r="151" spans="3:5" x14ac:dyDescent="0.25">
      <c r="C151" t="s">
        <v>83</v>
      </c>
      <c r="D151">
        <v>43025775</v>
      </c>
      <c r="E151">
        <v>521181</v>
      </c>
    </row>
    <row r="152" spans="3:5" x14ac:dyDescent="0.25">
      <c r="C152" t="s">
        <v>84</v>
      </c>
      <c r="D152">
        <v>6012818</v>
      </c>
      <c r="E152">
        <v>155089</v>
      </c>
    </row>
    <row r="153" spans="3:5" x14ac:dyDescent="0.25">
      <c r="C153" t="s">
        <v>85</v>
      </c>
      <c r="D153">
        <v>7162220</v>
      </c>
      <c r="E153">
        <v>140204</v>
      </c>
    </row>
    <row r="154" spans="3:5" x14ac:dyDescent="0.25">
      <c r="C154" t="s">
        <v>86</v>
      </c>
      <c r="D154">
        <v>2319550</v>
      </c>
      <c r="E154">
        <v>25164</v>
      </c>
    </row>
    <row r="155" spans="3:5" x14ac:dyDescent="0.25">
      <c r="C155" t="s">
        <v>87</v>
      </c>
      <c r="D155">
        <v>1459425</v>
      </c>
      <c r="E155">
        <v>6753</v>
      </c>
    </row>
    <row r="156" spans="3:5" x14ac:dyDescent="0.25">
      <c r="C156" t="s">
        <v>88</v>
      </c>
      <c r="D156">
        <v>3918225</v>
      </c>
      <c r="E156">
        <v>10485</v>
      </c>
    </row>
    <row r="157" spans="3:5" x14ac:dyDescent="0.25">
      <c r="C157" t="s">
        <v>89</v>
      </c>
      <c r="D157">
        <v>14642354</v>
      </c>
      <c r="E157">
        <v>159383</v>
      </c>
    </row>
    <row r="158" spans="3:5" x14ac:dyDescent="0.25">
      <c r="C158" t="s">
        <v>90</v>
      </c>
      <c r="D158">
        <v>128757</v>
      </c>
      <c r="E158">
        <v>2888</v>
      </c>
    </row>
    <row r="159" spans="3:5" x14ac:dyDescent="0.25">
      <c r="C159" t="s">
        <v>91</v>
      </c>
      <c r="D159">
        <v>6555585</v>
      </c>
      <c r="E159">
        <v>28120</v>
      </c>
    </row>
    <row r="160" spans="3:5" x14ac:dyDescent="0.25">
      <c r="C160" t="s">
        <v>92</v>
      </c>
      <c r="D160">
        <v>1692485</v>
      </c>
      <c r="E160">
        <v>14031</v>
      </c>
    </row>
    <row r="161" spans="3:5" x14ac:dyDescent="0.25">
      <c r="C161" t="s">
        <v>93</v>
      </c>
      <c r="D161">
        <v>1393802</v>
      </c>
      <c r="E161">
        <v>19011</v>
      </c>
    </row>
    <row r="162" spans="3:5" x14ac:dyDescent="0.25">
      <c r="C162" t="s">
        <v>94</v>
      </c>
      <c r="D162">
        <v>323423</v>
      </c>
      <c r="E162">
        <v>5648</v>
      </c>
    </row>
    <row r="163" spans="3:5" x14ac:dyDescent="0.25">
      <c r="C163" t="s">
        <v>95</v>
      </c>
      <c r="D163">
        <v>3066</v>
      </c>
      <c r="E163">
        <v>13</v>
      </c>
    </row>
    <row r="164" spans="3:5" x14ac:dyDescent="0.25">
      <c r="C164" t="s">
        <v>96</v>
      </c>
      <c r="D164">
        <v>0</v>
      </c>
      <c r="E164">
        <v>0</v>
      </c>
    </row>
    <row r="165" spans="3:5" x14ac:dyDescent="0.25">
      <c r="C165" t="s">
        <v>97</v>
      </c>
      <c r="D165">
        <v>13375818</v>
      </c>
      <c r="E165">
        <v>16590</v>
      </c>
    </row>
    <row r="166" spans="3:5" x14ac:dyDescent="0.25">
      <c r="C166" t="s">
        <v>98</v>
      </c>
      <c r="D166">
        <v>227471</v>
      </c>
      <c r="E166">
        <v>3134</v>
      </c>
    </row>
    <row r="167" spans="3:5" x14ac:dyDescent="0.25">
      <c r="C167" t="s">
        <v>99</v>
      </c>
      <c r="D167">
        <v>628978</v>
      </c>
      <c r="E167">
        <v>2554</v>
      </c>
    </row>
    <row r="168" spans="3:5" x14ac:dyDescent="0.25">
      <c r="C168" t="s">
        <v>100</v>
      </c>
      <c r="D168">
        <v>200935</v>
      </c>
      <c r="E168">
        <v>2988</v>
      </c>
    </row>
    <row r="169" spans="3:5" x14ac:dyDescent="0.25">
      <c r="C169" t="s">
        <v>101</v>
      </c>
      <c r="D169">
        <v>176898</v>
      </c>
      <c r="E169">
        <v>665</v>
      </c>
    </row>
    <row r="170" spans="3:5" x14ac:dyDescent="0.25">
      <c r="C170" t="s">
        <v>102</v>
      </c>
      <c r="D170">
        <v>798895</v>
      </c>
      <c r="E170">
        <v>5616</v>
      </c>
    </row>
    <row r="171" spans="3:5" x14ac:dyDescent="0.25">
      <c r="C171" t="s">
        <v>103</v>
      </c>
      <c r="D171">
        <v>1092157</v>
      </c>
      <c r="E171">
        <v>10303</v>
      </c>
    </row>
    <row r="172" spans="3:5" x14ac:dyDescent="0.25">
      <c r="C172" t="s">
        <v>104</v>
      </c>
      <c r="D172">
        <v>32910</v>
      </c>
      <c r="E172">
        <v>697</v>
      </c>
    </row>
    <row r="173" spans="3:5" x14ac:dyDescent="0.25">
      <c r="C173" t="s">
        <v>105</v>
      </c>
      <c r="D173">
        <v>7400</v>
      </c>
      <c r="E173">
        <v>294</v>
      </c>
    </row>
    <row r="174" spans="3:5" x14ac:dyDescent="0.25">
      <c r="C174" t="s">
        <v>106</v>
      </c>
      <c r="D174">
        <v>501705</v>
      </c>
      <c r="E174">
        <v>6415</v>
      </c>
    </row>
    <row r="175" spans="3:5" x14ac:dyDescent="0.25">
      <c r="C175" t="s">
        <v>107</v>
      </c>
      <c r="D175">
        <v>16378</v>
      </c>
      <c r="E175">
        <v>84</v>
      </c>
    </row>
    <row r="176" spans="3:5" x14ac:dyDescent="0.25">
      <c r="C176" t="s">
        <v>108</v>
      </c>
      <c r="D176">
        <v>1024839</v>
      </c>
      <c r="E176">
        <v>8876</v>
      </c>
    </row>
    <row r="177" spans="3:5" x14ac:dyDescent="0.25">
      <c r="C177" t="s">
        <v>109</v>
      </c>
      <c r="D177">
        <v>215831</v>
      </c>
      <c r="E177">
        <v>1036</v>
      </c>
    </row>
    <row r="178" spans="3:5" x14ac:dyDescent="0.25">
      <c r="C178" t="s">
        <v>110</v>
      </c>
      <c r="D178">
        <v>9</v>
      </c>
      <c r="E178">
        <v>2</v>
      </c>
    </row>
    <row r="179" spans="3:5" x14ac:dyDescent="0.25">
      <c r="C179" t="s">
        <v>111</v>
      </c>
      <c r="D179">
        <v>64009</v>
      </c>
      <c r="E179">
        <v>1384</v>
      </c>
    </row>
    <row r="180" spans="3:5" x14ac:dyDescent="0.25">
      <c r="C180" t="s">
        <v>112</v>
      </c>
      <c r="D180">
        <v>85640</v>
      </c>
      <c r="E180">
        <v>2626</v>
      </c>
    </row>
    <row r="181" spans="3:5" x14ac:dyDescent="0.25">
      <c r="C181" t="s">
        <v>113</v>
      </c>
      <c r="D181">
        <v>4201919</v>
      </c>
      <c r="E181">
        <v>34983</v>
      </c>
    </row>
    <row r="182" spans="3:5" x14ac:dyDescent="0.25">
      <c r="C182" t="s">
        <v>114</v>
      </c>
      <c r="D182">
        <v>177000</v>
      </c>
      <c r="E182">
        <v>298</v>
      </c>
    </row>
    <row r="183" spans="3:5" x14ac:dyDescent="0.25">
      <c r="C183" t="s">
        <v>115</v>
      </c>
      <c r="D183">
        <v>30484</v>
      </c>
      <c r="E183">
        <v>727</v>
      </c>
    </row>
    <row r="184" spans="3:5" x14ac:dyDescent="0.25">
      <c r="C184" t="s">
        <v>116</v>
      </c>
      <c r="D184">
        <v>79539</v>
      </c>
      <c r="E184">
        <v>638</v>
      </c>
    </row>
    <row r="185" spans="3:5" x14ac:dyDescent="0.25">
      <c r="C185" t="s">
        <v>117</v>
      </c>
      <c r="D185">
        <v>7</v>
      </c>
      <c r="E185">
        <v>0</v>
      </c>
    </row>
    <row r="186" spans="3:5" x14ac:dyDescent="0.25">
      <c r="C186" t="s">
        <v>118</v>
      </c>
      <c r="D186">
        <v>58669</v>
      </c>
      <c r="E186">
        <v>982</v>
      </c>
    </row>
    <row r="187" spans="3:5" x14ac:dyDescent="0.25">
      <c r="C187" t="s">
        <v>119</v>
      </c>
      <c r="D187">
        <v>210343</v>
      </c>
      <c r="E187">
        <v>968</v>
      </c>
    </row>
    <row r="188" spans="3:5" x14ac:dyDescent="0.25">
      <c r="C188" t="s">
        <v>120</v>
      </c>
      <c r="D188">
        <v>5659535</v>
      </c>
      <c r="E188">
        <v>323016</v>
      </c>
    </row>
    <row r="189" spans="3:5" x14ac:dyDescent="0.25">
      <c r="C189" t="s">
        <v>121</v>
      </c>
      <c r="D189">
        <v>1</v>
      </c>
      <c r="E189">
        <v>0</v>
      </c>
    </row>
    <row r="190" spans="3:5" x14ac:dyDescent="0.25">
      <c r="C190" t="s">
        <v>122</v>
      </c>
      <c r="D190">
        <v>513442</v>
      </c>
      <c r="E190">
        <v>11431</v>
      </c>
    </row>
    <row r="191" spans="3:5" x14ac:dyDescent="0.25">
      <c r="C191" t="s">
        <v>123</v>
      </c>
      <c r="D191">
        <v>10758</v>
      </c>
      <c r="E191">
        <v>54</v>
      </c>
    </row>
    <row r="192" spans="3:5" x14ac:dyDescent="0.25">
      <c r="C192" t="s">
        <v>124</v>
      </c>
      <c r="D192">
        <v>918867</v>
      </c>
      <c r="E192">
        <v>2177</v>
      </c>
    </row>
    <row r="193" spans="3:5" x14ac:dyDescent="0.25">
      <c r="C193" t="s">
        <v>125</v>
      </c>
      <c r="D193">
        <v>233102</v>
      </c>
      <c r="E193">
        <v>2702</v>
      </c>
    </row>
    <row r="194" spans="3:5" x14ac:dyDescent="0.25">
      <c r="C194" t="s">
        <v>126</v>
      </c>
      <c r="D194">
        <v>1163274</v>
      </c>
      <c r="E194">
        <v>16060</v>
      </c>
    </row>
    <row r="195" spans="3:5" x14ac:dyDescent="0.25">
      <c r="C195" t="s">
        <v>127</v>
      </c>
      <c r="D195">
        <v>225256</v>
      </c>
      <c r="E195">
        <v>2200</v>
      </c>
    </row>
    <row r="196" spans="3:5" x14ac:dyDescent="0.25">
      <c r="C196" t="s">
        <v>128</v>
      </c>
      <c r="D196">
        <v>157646</v>
      </c>
      <c r="E196">
        <v>4019</v>
      </c>
    </row>
    <row r="197" spans="3:5" x14ac:dyDescent="0.25">
      <c r="C197" t="s">
        <v>129</v>
      </c>
      <c r="D197">
        <v>978426</v>
      </c>
      <c r="E197">
        <v>11951</v>
      </c>
    </row>
    <row r="198" spans="3:5" x14ac:dyDescent="0.25">
      <c r="C198" t="s">
        <v>130</v>
      </c>
      <c r="D198">
        <v>33966</v>
      </c>
      <c r="E198">
        <v>212</v>
      </c>
    </row>
    <row r="199" spans="3:5" x14ac:dyDescent="0.25">
      <c r="C199" t="s">
        <v>130</v>
      </c>
      <c r="D199">
        <v>8540</v>
      </c>
      <c r="E199">
        <v>31</v>
      </c>
    </row>
    <row r="200" spans="3:5" x14ac:dyDescent="0.25">
      <c r="C200" t="s">
        <v>130</v>
      </c>
      <c r="D200">
        <v>40346</v>
      </c>
      <c r="E200">
        <v>267</v>
      </c>
    </row>
    <row r="201" spans="3:5" x14ac:dyDescent="0.25">
      <c r="C201" t="s">
        <v>130</v>
      </c>
      <c r="D201">
        <v>9727</v>
      </c>
      <c r="E201">
        <v>86</v>
      </c>
    </row>
    <row r="202" spans="3:5" x14ac:dyDescent="0.25">
      <c r="C202" t="s">
        <v>130</v>
      </c>
      <c r="D202">
        <v>7943393</v>
      </c>
      <c r="E202">
        <v>22008</v>
      </c>
    </row>
    <row r="203" spans="3:5" x14ac:dyDescent="0.25">
      <c r="C203" t="s">
        <v>131</v>
      </c>
      <c r="D203">
        <v>1986</v>
      </c>
      <c r="E203">
        <v>0</v>
      </c>
    </row>
    <row r="204" spans="3:5" x14ac:dyDescent="0.25">
      <c r="C204" t="s">
        <v>131</v>
      </c>
      <c r="D204">
        <v>672712</v>
      </c>
      <c r="E204">
        <v>314</v>
      </c>
    </row>
    <row r="205" spans="3:5" x14ac:dyDescent="0.25">
      <c r="C205" t="s">
        <v>132</v>
      </c>
      <c r="D205">
        <v>18434</v>
      </c>
      <c r="E205">
        <v>230</v>
      </c>
    </row>
    <row r="206" spans="3:5" x14ac:dyDescent="0.25">
      <c r="C206" t="s">
        <v>133</v>
      </c>
      <c r="D206">
        <v>8801</v>
      </c>
      <c r="E206">
        <v>308</v>
      </c>
    </row>
    <row r="207" spans="3:5" x14ac:dyDescent="0.25">
      <c r="C207" t="s">
        <v>134</v>
      </c>
      <c r="D207">
        <v>255415</v>
      </c>
      <c r="E207">
        <v>3142</v>
      </c>
    </row>
    <row r="208" spans="3:5" x14ac:dyDescent="0.25">
      <c r="C208" t="s">
        <v>135</v>
      </c>
      <c r="D208">
        <v>305979</v>
      </c>
      <c r="E208">
        <v>9221</v>
      </c>
    </row>
    <row r="209" spans="3:5" x14ac:dyDescent="0.25">
      <c r="C209" t="s">
        <v>136</v>
      </c>
      <c r="D209">
        <v>1405960</v>
      </c>
      <c r="E209">
        <v>2518</v>
      </c>
    </row>
    <row r="210" spans="3:5" x14ac:dyDescent="0.25">
      <c r="C210" t="s">
        <v>137</v>
      </c>
      <c r="D210">
        <v>388343</v>
      </c>
      <c r="E210">
        <v>4250</v>
      </c>
    </row>
    <row r="211" spans="3:5" x14ac:dyDescent="0.25">
      <c r="C211" t="s">
        <v>138</v>
      </c>
      <c r="D211">
        <v>1524973</v>
      </c>
      <c r="E211">
        <v>30359</v>
      </c>
    </row>
    <row r="212" spans="3:5" x14ac:dyDescent="0.25">
      <c r="C212" t="s">
        <v>139</v>
      </c>
      <c r="D212">
        <v>4024</v>
      </c>
      <c r="E212">
        <v>6</v>
      </c>
    </row>
    <row r="213" spans="3:5" x14ac:dyDescent="0.25">
      <c r="C213" t="s">
        <v>140</v>
      </c>
      <c r="D213">
        <v>764536</v>
      </c>
      <c r="E213">
        <v>8170</v>
      </c>
    </row>
    <row r="214" spans="3:5" x14ac:dyDescent="0.25">
      <c r="C214" t="s">
        <v>141</v>
      </c>
      <c r="D214">
        <v>43203</v>
      </c>
      <c r="E214">
        <v>640</v>
      </c>
    </row>
    <row r="215" spans="3:5" x14ac:dyDescent="0.25">
      <c r="C215" t="s">
        <v>142</v>
      </c>
      <c r="D215">
        <v>647950</v>
      </c>
      <c r="E215">
        <v>18664</v>
      </c>
    </row>
    <row r="216" spans="3:5" x14ac:dyDescent="0.25">
      <c r="C216" t="s">
        <v>143</v>
      </c>
      <c r="D216">
        <v>3546696</v>
      </c>
      <c r="E216">
        <v>212207</v>
      </c>
    </row>
    <row r="217" spans="3:5" x14ac:dyDescent="0.25">
      <c r="C217" t="s">
        <v>144</v>
      </c>
      <c r="D217">
        <v>3678245</v>
      </c>
      <c r="E217">
        <v>59249</v>
      </c>
    </row>
    <row r="218" spans="3:5" x14ac:dyDescent="0.25">
      <c r="C218" t="s">
        <v>145</v>
      </c>
      <c r="D218">
        <v>5962931</v>
      </c>
      <c r="E218">
        <v>115173</v>
      </c>
    </row>
    <row r="219" spans="3:5" x14ac:dyDescent="0.25">
      <c r="C219" t="s">
        <v>146</v>
      </c>
      <c r="D219">
        <v>3738919</v>
      </c>
      <c r="E219">
        <v>21695</v>
      </c>
    </row>
    <row r="220" spans="3:5" x14ac:dyDescent="0.25">
      <c r="C220" t="s">
        <v>147</v>
      </c>
      <c r="D220">
        <v>361415</v>
      </c>
      <c r="E220">
        <v>677</v>
      </c>
    </row>
    <row r="221" spans="3:5" x14ac:dyDescent="0.25">
      <c r="C221" t="s">
        <v>148</v>
      </c>
      <c r="D221">
        <v>2853570</v>
      </c>
      <c r="E221">
        <v>65015</v>
      </c>
    </row>
    <row r="222" spans="3:5" x14ac:dyDescent="0.25">
      <c r="C222" t="s">
        <v>149</v>
      </c>
      <c r="D222">
        <v>17583111</v>
      </c>
      <c r="E222">
        <v>361348</v>
      </c>
    </row>
    <row r="223" spans="3:5" x14ac:dyDescent="0.25">
      <c r="C223" t="s">
        <v>150</v>
      </c>
      <c r="D223">
        <v>129722</v>
      </c>
      <c r="E223">
        <v>1459</v>
      </c>
    </row>
    <row r="224" spans="3:5" x14ac:dyDescent="0.25">
      <c r="C224" t="s">
        <v>151</v>
      </c>
      <c r="D224">
        <v>5549</v>
      </c>
      <c r="E224">
        <v>43</v>
      </c>
    </row>
    <row r="225" spans="3:5" x14ac:dyDescent="0.25">
      <c r="C225" t="s">
        <v>152</v>
      </c>
      <c r="D225">
        <v>22953</v>
      </c>
      <c r="E225">
        <v>365</v>
      </c>
    </row>
    <row r="226" spans="3:5" x14ac:dyDescent="0.25">
      <c r="C226" t="s">
        <v>153</v>
      </c>
      <c r="D226">
        <v>8335</v>
      </c>
      <c r="E226">
        <v>106</v>
      </c>
    </row>
    <row r="227" spans="3:5" x14ac:dyDescent="0.25">
      <c r="C227" t="s">
        <v>154</v>
      </c>
      <c r="D227">
        <v>1713</v>
      </c>
      <c r="E227">
        <v>0</v>
      </c>
    </row>
    <row r="228" spans="3:5" x14ac:dyDescent="0.25">
      <c r="C228" t="s">
        <v>155</v>
      </c>
      <c r="D228">
        <v>15345</v>
      </c>
      <c r="E228">
        <v>113</v>
      </c>
    </row>
    <row r="229" spans="3:5" x14ac:dyDescent="0.25">
      <c r="C229" t="s">
        <v>156</v>
      </c>
      <c r="D229">
        <v>5945</v>
      </c>
      <c r="E229">
        <v>73</v>
      </c>
    </row>
    <row r="230" spans="3:5" x14ac:dyDescent="0.25">
      <c r="C230" t="s">
        <v>157</v>
      </c>
      <c r="D230">
        <v>750814</v>
      </c>
      <c r="E230">
        <v>9045</v>
      </c>
    </row>
    <row r="231" spans="3:5" x14ac:dyDescent="0.25">
      <c r="C231" t="s">
        <v>158</v>
      </c>
      <c r="D231">
        <v>85895</v>
      </c>
      <c r="E231">
        <v>1964</v>
      </c>
    </row>
    <row r="232" spans="3:5" x14ac:dyDescent="0.25">
      <c r="C232" t="s">
        <v>159</v>
      </c>
      <c r="D232">
        <v>1976567</v>
      </c>
      <c r="E232">
        <v>15799</v>
      </c>
    </row>
    <row r="233" spans="3:5" x14ac:dyDescent="0.25">
      <c r="C233" t="s">
        <v>160</v>
      </c>
      <c r="D233">
        <v>40421</v>
      </c>
      <c r="E233">
        <v>164</v>
      </c>
    </row>
    <row r="234" spans="3:5" x14ac:dyDescent="0.25">
      <c r="C234" t="s">
        <v>161</v>
      </c>
      <c r="D234">
        <v>7674</v>
      </c>
      <c r="E234">
        <v>125</v>
      </c>
    </row>
    <row r="235" spans="3:5" x14ac:dyDescent="0.25">
      <c r="C235" t="s">
        <v>162</v>
      </c>
      <c r="D235">
        <v>1096428</v>
      </c>
      <c r="E235">
        <v>1268</v>
      </c>
    </row>
    <row r="236" spans="3:5" x14ac:dyDescent="0.25">
      <c r="C236" t="s">
        <v>163</v>
      </c>
      <c r="D236">
        <v>2443137</v>
      </c>
      <c r="E236">
        <v>19352</v>
      </c>
    </row>
    <row r="237" spans="3:5" x14ac:dyDescent="0.25">
      <c r="C237" t="s">
        <v>164</v>
      </c>
      <c r="D237">
        <v>968109</v>
      </c>
      <c r="E237">
        <v>6487</v>
      </c>
    </row>
    <row r="238" spans="3:5" x14ac:dyDescent="0.25">
      <c r="C238" t="s">
        <v>165</v>
      </c>
      <c r="D238">
        <v>11470</v>
      </c>
      <c r="E238">
        <v>133</v>
      </c>
    </row>
    <row r="239" spans="3:5" x14ac:dyDescent="0.25">
      <c r="C239" t="s">
        <v>166</v>
      </c>
      <c r="D239">
        <v>26410</v>
      </c>
      <c r="E239">
        <v>1361</v>
      </c>
    </row>
    <row r="240" spans="3:5" x14ac:dyDescent="0.25">
      <c r="C240" t="s">
        <v>167</v>
      </c>
      <c r="D240">
        <v>3718953</v>
      </c>
      <c r="E240">
        <v>100032</v>
      </c>
    </row>
    <row r="241" spans="3:5" x14ac:dyDescent="0.25">
      <c r="C241" t="s">
        <v>168</v>
      </c>
      <c r="D241">
        <v>17262</v>
      </c>
      <c r="E241">
        <v>138</v>
      </c>
    </row>
    <row r="242" spans="3:5" x14ac:dyDescent="0.25">
      <c r="C242" t="s">
        <v>169</v>
      </c>
      <c r="D242">
        <v>11508309</v>
      </c>
      <c r="E242">
        <v>102218</v>
      </c>
    </row>
    <row r="243" spans="3:5" x14ac:dyDescent="0.25">
      <c r="C243" t="s">
        <v>170</v>
      </c>
      <c r="D243">
        <v>661631</v>
      </c>
      <c r="E243">
        <v>16477</v>
      </c>
    </row>
    <row r="244" spans="3:5" x14ac:dyDescent="0.25">
      <c r="C244" t="s">
        <v>171</v>
      </c>
      <c r="D244">
        <v>61955</v>
      </c>
      <c r="E244">
        <v>4907</v>
      </c>
    </row>
    <row r="245" spans="3:5" x14ac:dyDescent="0.25">
      <c r="C245" t="s">
        <v>172</v>
      </c>
      <c r="D245">
        <v>865</v>
      </c>
      <c r="E245">
        <v>0</v>
      </c>
    </row>
    <row r="246" spans="3:5" x14ac:dyDescent="0.25">
      <c r="C246" t="s">
        <v>173</v>
      </c>
      <c r="D246">
        <v>79221</v>
      </c>
      <c r="E246">
        <v>1324</v>
      </c>
    </row>
    <row r="247" spans="3:5" x14ac:dyDescent="0.25">
      <c r="C247" t="s">
        <v>174</v>
      </c>
      <c r="D247">
        <v>2487852</v>
      </c>
      <c r="E247">
        <v>18365</v>
      </c>
    </row>
    <row r="248" spans="3:5" x14ac:dyDescent="0.25">
      <c r="C248" t="s">
        <v>175</v>
      </c>
      <c r="D248">
        <v>3497499</v>
      </c>
      <c r="E248">
        <v>13564</v>
      </c>
    </row>
    <row r="249" spans="3:5" x14ac:dyDescent="0.25">
      <c r="C249" t="s">
        <v>176</v>
      </c>
      <c r="D249">
        <v>55695</v>
      </c>
      <c r="E249">
        <v>3141</v>
      </c>
    </row>
    <row r="250" spans="3:5" x14ac:dyDescent="0.25">
      <c r="C250" t="s">
        <v>177</v>
      </c>
      <c r="D250">
        <v>23394</v>
      </c>
      <c r="E250">
        <v>853</v>
      </c>
    </row>
    <row r="251" spans="3:5" x14ac:dyDescent="0.25">
      <c r="C251" t="s">
        <v>178</v>
      </c>
      <c r="D251">
        <v>17786</v>
      </c>
      <c r="E251">
        <v>125</v>
      </c>
    </row>
    <row r="252" spans="3:5" x14ac:dyDescent="0.25">
      <c r="C252" t="s">
        <v>179</v>
      </c>
      <c r="D252">
        <v>33815</v>
      </c>
      <c r="E252">
        <v>800</v>
      </c>
    </row>
    <row r="253" spans="3:5" x14ac:dyDescent="0.25">
      <c r="C253" t="s">
        <v>180</v>
      </c>
      <c r="D253">
        <v>3656726</v>
      </c>
      <c r="E253">
        <v>25222</v>
      </c>
    </row>
    <row r="254" spans="3:5" x14ac:dyDescent="0.25">
      <c r="C254" t="s">
        <v>181</v>
      </c>
      <c r="D254">
        <v>22830</v>
      </c>
      <c r="E254">
        <v>130</v>
      </c>
    </row>
    <row r="255" spans="3:5" x14ac:dyDescent="0.25">
      <c r="C255" t="s">
        <v>182</v>
      </c>
      <c r="D255">
        <v>36939</v>
      </c>
      <c r="E255">
        <v>272</v>
      </c>
    </row>
    <row r="256" spans="3:5" x14ac:dyDescent="0.25">
      <c r="C256" t="s">
        <v>183</v>
      </c>
      <c r="D256">
        <v>6423</v>
      </c>
      <c r="E256">
        <v>6</v>
      </c>
    </row>
    <row r="257" spans="3:5" x14ac:dyDescent="0.25">
      <c r="C257" t="s">
        <v>184</v>
      </c>
      <c r="D257">
        <v>137860</v>
      </c>
      <c r="E257">
        <v>3750</v>
      </c>
    </row>
    <row r="258" spans="3:5" x14ac:dyDescent="0.25">
      <c r="C258" t="s">
        <v>185</v>
      </c>
      <c r="D258">
        <v>1035884</v>
      </c>
      <c r="E258">
        <v>28323</v>
      </c>
    </row>
    <row r="259" spans="3:5" x14ac:dyDescent="0.25">
      <c r="C259" t="s">
        <v>186</v>
      </c>
      <c r="D259">
        <v>14860560</v>
      </c>
      <c r="E259">
        <v>98033</v>
      </c>
    </row>
    <row r="260" spans="3:5" x14ac:dyDescent="0.25">
      <c r="C260" t="s">
        <v>187</v>
      </c>
      <c r="D260">
        <v>80111135</v>
      </c>
      <c r="E260">
        <v>980968</v>
      </c>
    </row>
    <row r="261" spans="3:5" x14ac:dyDescent="0.25">
      <c r="C261" t="s">
        <v>188</v>
      </c>
      <c r="D261">
        <v>163905</v>
      </c>
      <c r="E261">
        <v>3596</v>
      </c>
    </row>
    <row r="262" spans="3:5" x14ac:dyDescent="0.25">
      <c r="C262" t="s">
        <v>189</v>
      </c>
      <c r="D262">
        <v>5040518</v>
      </c>
      <c r="E262">
        <v>112459</v>
      </c>
    </row>
    <row r="263" spans="3:5" x14ac:dyDescent="0.25">
      <c r="C263" t="s">
        <v>190</v>
      </c>
      <c r="D263">
        <v>891300</v>
      </c>
      <c r="E263">
        <v>2302</v>
      </c>
    </row>
    <row r="264" spans="3:5" x14ac:dyDescent="0.25">
      <c r="C264" t="s">
        <v>191</v>
      </c>
      <c r="D264">
        <v>2700</v>
      </c>
      <c r="E264">
        <v>9</v>
      </c>
    </row>
    <row r="265" spans="3:5" x14ac:dyDescent="0.25">
      <c r="C265" t="s">
        <v>191</v>
      </c>
      <c r="D265">
        <v>12564</v>
      </c>
      <c r="E265">
        <v>128</v>
      </c>
    </row>
    <row r="266" spans="3:5" x14ac:dyDescent="0.25">
      <c r="C266" t="s">
        <v>191</v>
      </c>
      <c r="D266">
        <v>6141</v>
      </c>
      <c r="E266">
        <v>62</v>
      </c>
    </row>
    <row r="267" spans="3:5" x14ac:dyDescent="0.25">
      <c r="C267" t="s">
        <v>191</v>
      </c>
      <c r="D267">
        <v>20606</v>
      </c>
      <c r="E267">
        <v>25</v>
      </c>
    </row>
    <row r="268" spans="3:5" x14ac:dyDescent="0.25">
      <c r="C268" t="s">
        <v>191</v>
      </c>
      <c r="D268">
        <v>0</v>
      </c>
      <c r="E268">
        <v>0</v>
      </c>
    </row>
    <row r="269" spans="3:5" x14ac:dyDescent="0.25">
      <c r="C269" t="s">
        <v>191</v>
      </c>
      <c r="D269">
        <v>123</v>
      </c>
      <c r="E269">
        <v>0</v>
      </c>
    </row>
    <row r="270" spans="3:5" x14ac:dyDescent="0.25">
      <c r="C270" t="s">
        <v>191</v>
      </c>
      <c r="D270">
        <v>16920</v>
      </c>
      <c r="E270">
        <v>101</v>
      </c>
    </row>
    <row r="271" spans="3:5" x14ac:dyDescent="0.25">
      <c r="C271" t="s">
        <v>191</v>
      </c>
      <c r="D271">
        <v>22257</v>
      </c>
      <c r="E271">
        <v>31</v>
      </c>
    </row>
    <row r="272" spans="3:5" x14ac:dyDescent="0.25">
      <c r="C272" t="s">
        <v>191</v>
      </c>
      <c r="D272">
        <v>28588</v>
      </c>
      <c r="E272">
        <v>84</v>
      </c>
    </row>
    <row r="273" spans="3:5" x14ac:dyDescent="0.25">
      <c r="C273" t="s">
        <v>191</v>
      </c>
      <c r="D273">
        <v>46356</v>
      </c>
      <c r="E273">
        <v>120</v>
      </c>
    </row>
    <row r="274" spans="3:5" x14ac:dyDescent="0.25">
      <c r="C274" t="s">
        <v>191</v>
      </c>
      <c r="D274">
        <v>175</v>
      </c>
      <c r="E274">
        <v>2</v>
      </c>
    </row>
    <row r="275" spans="3:5" x14ac:dyDescent="0.25">
      <c r="C275" t="s">
        <v>191</v>
      </c>
      <c r="D275">
        <v>4</v>
      </c>
      <c r="E275">
        <v>0</v>
      </c>
    </row>
    <row r="276" spans="3:5" x14ac:dyDescent="0.25">
      <c r="C276" t="s">
        <v>191</v>
      </c>
      <c r="D276">
        <v>5910</v>
      </c>
      <c r="E276">
        <v>36</v>
      </c>
    </row>
    <row r="277" spans="3:5" x14ac:dyDescent="0.25">
      <c r="C277" t="s">
        <v>191</v>
      </c>
      <c r="D277">
        <v>21147425</v>
      </c>
      <c r="E277">
        <v>165379</v>
      </c>
    </row>
    <row r="278" spans="3:5" x14ac:dyDescent="0.25">
      <c r="C278" t="s">
        <v>192</v>
      </c>
      <c r="D278">
        <v>887935</v>
      </c>
      <c r="E278">
        <v>7159</v>
      </c>
    </row>
    <row r="279" spans="3:5" x14ac:dyDescent="0.25">
      <c r="C279" t="s">
        <v>193</v>
      </c>
      <c r="D279">
        <v>237749</v>
      </c>
      <c r="E279">
        <v>1637</v>
      </c>
    </row>
    <row r="280" spans="3:5" x14ac:dyDescent="0.25">
      <c r="C280" t="s">
        <v>194</v>
      </c>
      <c r="D280">
        <v>3379</v>
      </c>
      <c r="E280">
        <v>2</v>
      </c>
    </row>
    <row r="281" spans="3:5" x14ac:dyDescent="0.25">
      <c r="C281" t="s">
        <v>195</v>
      </c>
      <c r="D281">
        <v>520373</v>
      </c>
      <c r="E281">
        <v>5682</v>
      </c>
    </row>
    <row r="282" spans="3:5" x14ac:dyDescent="0.25">
      <c r="C282" t="s">
        <v>196</v>
      </c>
      <c r="D282">
        <v>9564609</v>
      </c>
      <c r="E282">
        <v>42493</v>
      </c>
    </row>
    <row r="283" spans="3:5" x14ac:dyDescent="0.25">
      <c r="C283" t="s">
        <v>197</v>
      </c>
      <c r="D283">
        <v>655750</v>
      </c>
      <c r="E283">
        <v>5655</v>
      </c>
    </row>
    <row r="284" spans="3:5" x14ac:dyDescent="0.25">
      <c r="C284" t="s">
        <v>198</v>
      </c>
      <c r="D284">
        <v>535</v>
      </c>
      <c r="E284">
        <v>0</v>
      </c>
    </row>
    <row r="285" spans="3:5" x14ac:dyDescent="0.25">
      <c r="C285" t="s">
        <v>199</v>
      </c>
      <c r="D285">
        <v>11806</v>
      </c>
      <c r="E285">
        <v>2143</v>
      </c>
    </row>
    <row r="286" spans="3:5" x14ac:dyDescent="0.25">
      <c r="C286" t="s">
        <v>200</v>
      </c>
      <c r="D286">
        <v>316850</v>
      </c>
      <c r="E286">
        <v>3966</v>
      </c>
    </row>
    <row r="287" spans="3:5" x14ac:dyDescent="0.25">
      <c r="C287" t="s">
        <v>201</v>
      </c>
      <c r="D287">
        <v>246286</v>
      </c>
      <c r="E287">
        <v>5444</v>
      </c>
    </row>
  </sheetData>
  <autoFilter ref="G3:O57" xr:uid="{4F39F376-9BE3-4071-979E-35DABF850151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76E1-826D-4E5D-9F67-C70E52FBAD2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EA21-8F5D-4774-AA4F-6120C54A8708}">
  <dimension ref="C3:I37"/>
  <sheetViews>
    <sheetView workbookViewId="0">
      <selection activeCell="K11" sqref="K11"/>
    </sheetView>
  </sheetViews>
  <sheetFormatPr baseColWidth="10" defaultRowHeight="15" x14ac:dyDescent="0.25"/>
  <sheetData>
    <row r="3" spans="3:9" x14ac:dyDescent="0.25">
      <c r="C3" t="s">
        <v>304</v>
      </c>
      <c r="D3" t="s">
        <v>259</v>
      </c>
      <c r="E3" t="s">
        <v>260</v>
      </c>
      <c r="F3" t="s">
        <v>302</v>
      </c>
      <c r="G3" t="s">
        <v>303</v>
      </c>
      <c r="H3" t="s">
        <v>259</v>
      </c>
      <c r="I3" t="s">
        <v>260</v>
      </c>
    </row>
    <row r="4" spans="3:9" x14ac:dyDescent="0.25">
      <c r="C4" t="s">
        <v>286</v>
      </c>
      <c r="D4" s="6">
        <v>-0.77502477756999999</v>
      </c>
      <c r="E4" s="6">
        <v>-0.79213997160545802</v>
      </c>
      <c r="F4" s="6">
        <f>ABS(D4)</f>
        <v>0.77502477756999999</v>
      </c>
      <c r="G4" s="6">
        <f>ABS(E4)</f>
        <v>0.79213997160545802</v>
      </c>
      <c r="H4" t="s">
        <v>301</v>
      </c>
      <c r="I4" t="s">
        <v>301</v>
      </c>
    </row>
    <row r="5" spans="3:9" x14ac:dyDescent="0.25">
      <c r="C5" t="s">
        <v>268</v>
      </c>
      <c r="D5" s="6">
        <v>0.76572953745236205</v>
      </c>
      <c r="E5" s="6">
        <v>0.730620416926966</v>
      </c>
      <c r="F5" s="6">
        <f>ABS(D5)</f>
        <v>0.76572953745236205</v>
      </c>
      <c r="G5" s="6">
        <f>ABS(E5)</f>
        <v>0.730620416926966</v>
      </c>
      <c r="H5" t="s">
        <v>301</v>
      </c>
      <c r="I5" t="s">
        <v>301</v>
      </c>
    </row>
    <row r="6" spans="3:9" x14ac:dyDescent="0.25">
      <c r="C6" t="s">
        <v>285</v>
      </c>
      <c r="D6" s="6">
        <v>0.758566800076234</v>
      </c>
      <c r="E6" s="6">
        <v>0.76664760815704203</v>
      </c>
      <c r="F6" s="6">
        <f>ABS(D6)</f>
        <v>0.758566800076234</v>
      </c>
      <c r="G6" s="6">
        <f>ABS(E6)</f>
        <v>0.76664760815704203</v>
      </c>
      <c r="H6" t="s">
        <v>301</v>
      </c>
      <c r="I6" t="s">
        <v>301</v>
      </c>
    </row>
    <row r="7" spans="3:9" x14ac:dyDescent="0.25">
      <c r="C7" t="s">
        <v>274</v>
      </c>
      <c r="D7" s="6">
        <v>0.74163048674128895</v>
      </c>
      <c r="E7" s="6">
        <v>0.70788534634200595</v>
      </c>
      <c r="F7" s="6">
        <f>ABS(D7)</f>
        <v>0.74163048674128895</v>
      </c>
      <c r="G7" s="6">
        <f>ABS(E7)</f>
        <v>0.70788534634200595</v>
      </c>
      <c r="H7" t="s">
        <v>301</v>
      </c>
      <c r="I7" t="s">
        <v>301</v>
      </c>
    </row>
    <row r="8" spans="3:9" x14ac:dyDescent="0.25">
      <c r="C8" t="s">
        <v>271</v>
      </c>
      <c r="D8" s="6">
        <v>0.71839146178768798</v>
      </c>
      <c r="E8" s="6">
        <v>0.63544882790165802</v>
      </c>
      <c r="F8" s="6">
        <f>ABS(D8)</f>
        <v>0.71839146178768798</v>
      </c>
      <c r="G8" s="6">
        <f>ABS(E8)</f>
        <v>0.63544882790165802</v>
      </c>
      <c r="H8" t="s">
        <v>301</v>
      </c>
      <c r="I8" t="s">
        <v>301</v>
      </c>
    </row>
    <row r="9" spans="3:9" x14ac:dyDescent="0.25">
      <c r="C9" t="s">
        <v>284</v>
      </c>
      <c r="D9" s="6">
        <v>0.712360750855909</v>
      </c>
      <c r="E9" s="6">
        <v>0.70258094922416903</v>
      </c>
      <c r="F9" s="6">
        <f>ABS(D9)</f>
        <v>0.712360750855909</v>
      </c>
      <c r="G9" s="6">
        <f>ABS(E9)</f>
        <v>0.70258094922416903</v>
      </c>
      <c r="H9" t="s">
        <v>301</v>
      </c>
      <c r="I9" t="s">
        <v>301</v>
      </c>
    </row>
    <row r="10" spans="3:9" x14ac:dyDescent="0.25">
      <c r="C10" t="s">
        <v>280</v>
      </c>
      <c r="D10" s="6">
        <v>-0.70610945784989798</v>
      </c>
      <c r="E10" s="6">
        <v>-0.78982759621913201</v>
      </c>
      <c r="F10" s="6">
        <f>ABS(D10)</f>
        <v>0.70610945784989798</v>
      </c>
      <c r="G10" s="6">
        <f>ABS(E10)</f>
        <v>0.78982759621913201</v>
      </c>
      <c r="H10" t="s">
        <v>301</v>
      </c>
      <c r="I10" t="s">
        <v>301</v>
      </c>
    </row>
    <row r="11" spans="3:9" x14ac:dyDescent="0.25">
      <c r="C11" t="s">
        <v>270</v>
      </c>
      <c r="D11" s="6">
        <v>0.70566037735848997</v>
      </c>
      <c r="E11" s="6">
        <v>0.63643987040213401</v>
      </c>
      <c r="F11" s="6">
        <f>ABS(D11)</f>
        <v>0.70566037735848997</v>
      </c>
      <c r="G11" s="6">
        <f>ABS(E11)</f>
        <v>0.63643987040213401</v>
      </c>
      <c r="H11" t="s">
        <v>301</v>
      </c>
      <c r="I11" t="s">
        <v>301</v>
      </c>
    </row>
    <row r="12" spans="3:9" x14ac:dyDescent="0.25">
      <c r="C12" t="s">
        <v>290</v>
      </c>
      <c r="D12" s="6">
        <v>0.70298294420067797</v>
      </c>
      <c r="E12" s="6">
        <v>0.71598208654504203</v>
      </c>
      <c r="F12" s="6">
        <f>ABS(D12)</f>
        <v>0.70298294420067797</v>
      </c>
      <c r="G12" s="6">
        <f>ABS(E12)</f>
        <v>0.71598208654504203</v>
      </c>
      <c r="H12" t="s">
        <v>301</v>
      </c>
      <c r="I12" t="s">
        <v>301</v>
      </c>
    </row>
    <row r="13" spans="3:9" x14ac:dyDescent="0.25">
      <c r="C13" t="s">
        <v>281</v>
      </c>
      <c r="D13" s="6">
        <v>-0.61783876500857604</v>
      </c>
      <c r="E13" s="6">
        <v>-0.52582428054126196</v>
      </c>
      <c r="F13" s="6">
        <f>ABS(D13)</f>
        <v>0.61783876500857604</v>
      </c>
      <c r="G13" s="6">
        <f>ABS(E13)</f>
        <v>0.52582428054126196</v>
      </c>
      <c r="H13" t="s">
        <v>301</v>
      </c>
      <c r="I13">
        <v>1E-4</v>
      </c>
    </row>
    <row r="14" spans="3:9" x14ac:dyDescent="0.25">
      <c r="C14" t="s">
        <v>288</v>
      </c>
      <c r="D14" s="6">
        <v>0.57343233390798598</v>
      </c>
      <c r="E14" s="6">
        <v>0.50299942751177495</v>
      </c>
      <c r="F14" s="6">
        <f>ABS(D14)</f>
        <v>0.57343233390798598</v>
      </c>
      <c r="G14" s="6">
        <f>ABS(E14)</f>
        <v>0.50299942751177495</v>
      </c>
      <c r="H14" t="s">
        <v>301</v>
      </c>
      <c r="I14">
        <v>1E-4</v>
      </c>
    </row>
    <row r="15" spans="3:9" x14ac:dyDescent="0.25">
      <c r="C15" t="s">
        <v>275</v>
      </c>
      <c r="D15" s="6">
        <v>0.55357347055460304</v>
      </c>
      <c r="E15" s="6">
        <v>0.56447493805984394</v>
      </c>
      <c r="F15" s="6">
        <f>ABS(D15)</f>
        <v>0.55357347055460304</v>
      </c>
      <c r="G15" s="6">
        <f>ABS(E15)</f>
        <v>0.56447493805984394</v>
      </c>
      <c r="H15" t="s">
        <v>301</v>
      </c>
      <c r="I15" t="s">
        <v>301</v>
      </c>
    </row>
    <row r="16" spans="3:9" x14ac:dyDescent="0.25">
      <c r="C16" t="s">
        <v>276</v>
      </c>
      <c r="D16" s="6">
        <v>0.54335810939584495</v>
      </c>
      <c r="E16" s="6">
        <v>0.58383838383838405</v>
      </c>
      <c r="F16" s="6">
        <f>ABS(D16)</f>
        <v>0.54335810939584495</v>
      </c>
      <c r="G16" s="6">
        <f>ABS(E16)</f>
        <v>0.58383838383838405</v>
      </c>
      <c r="H16" t="s">
        <v>301</v>
      </c>
      <c r="I16" t="s">
        <v>301</v>
      </c>
    </row>
    <row r="17" spans="3:9" x14ac:dyDescent="0.25">
      <c r="C17" t="s">
        <v>291</v>
      </c>
      <c r="D17" s="6">
        <v>0.53520375255608799</v>
      </c>
      <c r="E17" s="6">
        <v>0.56017230369029303</v>
      </c>
      <c r="F17" s="6">
        <f>ABS(D17)</f>
        <v>0.53520375255608799</v>
      </c>
      <c r="G17" s="6">
        <f>ABS(E17)</f>
        <v>0.56017230369029303</v>
      </c>
      <c r="H17" t="s">
        <v>301</v>
      </c>
      <c r="I17" t="s">
        <v>301</v>
      </c>
    </row>
    <row r="18" spans="3:9" x14ac:dyDescent="0.25">
      <c r="C18" t="s">
        <v>282</v>
      </c>
      <c r="D18" s="6">
        <v>-0.51316943015056204</v>
      </c>
      <c r="E18" s="6">
        <v>-0.44737945492662501</v>
      </c>
      <c r="F18" s="6">
        <f>ABS(D18)</f>
        <v>0.51316943015056204</v>
      </c>
      <c r="G18" s="6">
        <f>ABS(E18)</f>
        <v>0.44737945492662501</v>
      </c>
      <c r="H18">
        <v>1E-4</v>
      </c>
      <c r="I18">
        <v>8.0000000000000004E-4</v>
      </c>
    </row>
    <row r="19" spans="3:9" x14ac:dyDescent="0.25">
      <c r="C19" t="s">
        <v>278</v>
      </c>
      <c r="D19" s="6">
        <v>-0.45599390127692002</v>
      </c>
      <c r="E19" s="6">
        <v>-0.37297503335239202</v>
      </c>
      <c r="F19" s="6">
        <f>ABS(D19)</f>
        <v>0.45599390127692002</v>
      </c>
      <c r="G19" s="6">
        <f>ABS(E19)</f>
        <v>0.37297503335239202</v>
      </c>
      <c r="H19">
        <v>5.9999999999999995E-4</v>
      </c>
      <c r="I19">
        <v>5.7000000000000002E-3</v>
      </c>
    </row>
    <row r="20" spans="3:9" x14ac:dyDescent="0.25">
      <c r="C20" t="s">
        <v>289</v>
      </c>
      <c r="D20" s="6">
        <v>-0.44684581665713702</v>
      </c>
      <c r="E20" s="6">
        <v>-0.40148656375071501</v>
      </c>
      <c r="F20" s="6">
        <f>ABS(D20)</f>
        <v>0.44684581665713702</v>
      </c>
      <c r="G20" s="6">
        <f>ABS(E20)</f>
        <v>0.40148656375071501</v>
      </c>
      <c r="H20">
        <v>8.0000000000000004E-4</v>
      </c>
      <c r="I20">
        <v>2.8E-3</v>
      </c>
    </row>
    <row r="21" spans="3:9" x14ac:dyDescent="0.25">
      <c r="C21" t="s">
        <v>297</v>
      </c>
      <c r="D21" s="6">
        <v>-0.441052029731275</v>
      </c>
      <c r="E21" s="6">
        <v>-0.36192109777015402</v>
      </c>
      <c r="F21" s="6">
        <f>ABS(D21)</f>
        <v>0.441052029731275</v>
      </c>
      <c r="G21" s="6">
        <f>ABS(E21)</f>
        <v>0.36192109777015402</v>
      </c>
      <c r="H21">
        <v>8.9999999999999998E-4</v>
      </c>
      <c r="I21">
        <v>7.4999999999999997E-3</v>
      </c>
    </row>
    <row r="22" spans="3:9" x14ac:dyDescent="0.25">
      <c r="C22" t="s">
        <v>273</v>
      </c>
      <c r="D22" s="6">
        <v>0.43205641318848897</v>
      </c>
      <c r="E22" s="6">
        <v>0.41680960548885099</v>
      </c>
      <c r="F22" s="6">
        <f>ABS(D22)</f>
        <v>0.43205641318848897</v>
      </c>
      <c r="G22" s="6">
        <f>ABS(E22)</f>
        <v>0.41680960548885099</v>
      </c>
      <c r="H22">
        <v>1.1999999999999999E-3</v>
      </c>
      <c r="I22">
        <v>1.9E-3</v>
      </c>
    </row>
    <row r="23" spans="3:9" x14ac:dyDescent="0.25">
      <c r="C23" t="s">
        <v>287</v>
      </c>
      <c r="D23" s="6">
        <v>0.39929143296953301</v>
      </c>
      <c r="E23" s="6">
        <v>0.40223837443782101</v>
      </c>
      <c r="F23" s="6">
        <f>ABS(D23)</f>
        <v>0.39929143296953301</v>
      </c>
      <c r="G23" s="6">
        <f>ABS(E23)</f>
        <v>0.40223837443782101</v>
      </c>
      <c r="H23">
        <v>2.8E-3</v>
      </c>
      <c r="I23">
        <v>2.5999999999999999E-3</v>
      </c>
    </row>
    <row r="24" spans="3:9" x14ac:dyDescent="0.25">
      <c r="C24" t="s">
        <v>277</v>
      </c>
      <c r="D24" s="6">
        <v>-0.394701734324376</v>
      </c>
      <c r="E24" s="6">
        <v>-0.31130169620735698</v>
      </c>
      <c r="F24" s="6">
        <f>ABS(D24)</f>
        <v>0.394701734324376</v>
      </c>
      <c r="G24" s="6">
        <f>ABS(E24)</f>
        <v>0.31130169620735698</v>
      </c>
      <c r="H24">
        <v>3.3999999999999998E-3</v>
      </c>
      <c r="I24">
        <v>2.23E-2</v>
      </c>
    </row>
    <row r="25" spans="3:9" x14ac:dyDescent="0.25">
      <c r="C25" t="s">
        <v>299</v>
      </c>
      <c r="D25" s="6">
        <v>-0.37015437392795902</v>
      </c>
      <c r="E25" s="6">
        <v>-0.34591194968553501</v>
      </c>
      <c r="F25" s="6">
        <f>ABS(D25)</f>
        <v>0.37015437392795902</v>
      </c>
      <c r="G25" s="6">
        <f>ABS(E25)</f>
        <v>0.34591194968553501</v>
      </c>
      <c r="H25">
        <v>6.1999999999999998E-3</v>
      </c>
      <c r="I25">
        <v>1.0699999999999999E-2</v>
      </c>
    </row>
    <row r="26" spans="3:9" x14ac:dyDescent="0.25">
      <c r="C26" t="s">
        <v>292</v>
      </c>
      <c r="D26" s="6">
        <v>0.34911377930245902</v>
      </c>
      <c r="E26" s="6">
        <v>0.488317133600152</v>
      </c>
      <c r="F26" s="6">
        <f>ABS(D26)</f>
        <v>0.34911377930245902</v>
      </c>
      <c r="G26" s="6">
        <f>ABS(E26)</f>
        <v>0.488317133600152</v>
      </c>
      <c r="H26">
        <v>0.01</v>
      </c>
      <c r="I26">
        <v>2.0000000000000001E-4</v>
      </c>
    </row>
    <row r="27" spans="3:9" x14ac:dyDescent="0.25">
      <c r="C27" t="s">
        <v>267</v>
      </c>
      <c r="D27" s="6">
        <v>0.34438726891557098</v>
      </c>
      <c r="E27" s="6">
        <v>0.37221269296741</v>
      </c>
      <c r="F27" s="6">
        <f>ABS(D27)</f>
        <v>0.34438726891557098</v>
      </c>
      <c r="G27" s="6">
        <f>ABS(E27)</f>
        <v>0.37221269296741</v>
      </c>
      <c r="H27">
        <v>1.11E-2</v>
      </c>
      <c r="I27">
        <v>5.8999999999999999E-3</v>
      </c>
    </row>
    <row r="28" spans="3:9" x14ac:dyDescent="0.25">
      <c r="C28" t="s">
        <v>279</v>
      </c>
      <c r="D28" s="6">
        <v>-0.287287974080427</v>
      </c>
      <c r="E28" s="6">
        <v>-0.20731846769582599</v>
      </c>
      <c r="F28" s="6">
        <f>ABS(D28)</f>
        <v>0.287287974080427</v>
      </c>
      <c r="G28" s="6">
        <f>ABS(E28)</f>
        <v>0.20731846769582599</v>
      </c>
      <c r="H28">
        <v>3.5499999999999997E-2</v>
      </c>
      <c r="I28">
        <v>0.1323</v>
      </c>
    </row>
    <row r="29" spans="3:9" x14ac:dyDescent="0.25">
      <c r="C29" t="s">
        <v>269</v>
      </c>
      <c r="D29" s="6">
        <v>0.20301898314665701</v>
      </c>
      <c r="E29" s="6">
        <v>8.1878478370074795E-2</v>
      </c>
      <c r="F29" s="6">
        <f>ABS(D29)</f>
        <v>0.20301898314665701</v>
      </c>
      <c r="G29" s="6">
        <f>ABS(E29)</f>
        <v>8.1878478370074795E-2</v>
      </c>
      <c r="H29">
        <v>0.1409</v>
      </c>
      <c r="I29">
        <v>0.55610000000000004</v>
      </c>
    </row>
    <row r="30" spans="3:9" x14ac:dyDescent="0.25">
      <c r="C30" t="s">
        <v>298</v>
      </c>
      <c r="D30" s="6">
        <v>-0.19374880884314799</v>
      </c>
      <c r="E30" s="6">
        <v>-0.257480465027635</v>
      </c>
      <c r="F30" s="6">
        <f>ABS(D30)</f>
        <v>0.19374880884314799</v>
      </c>
      <c r="G30" s="6">
        <f>ABS(E30)</f>
        <v>0.257480465027635</v>
      </c>
      <c r="H30">
        <v>0.16</v>
      </c>
      <c r="I30">
        <v>6.0400000000000002E-2</v>
      </c>
    </row>
    <row r="31" spans="3:9" x14ac:dyDescent="0.25">
      <c r="C31" t="s">
        <v>294</v>
      </c>
      <c r="D31" s="6">
        <v>0.142519534972365</v>
      </c>
      <c r="E31" s="6">
        <v>0.29674099485420202</v>
      </c>
      <c r="F31" s="6">
        <f>ABS(D31)</f>
        <v>0.142519534972365</v>
      </c>
      <c r="G31" s="6">
        <f>ABS(E31)</f>
        <v>0.29674099485420202</v>
      </c>
      <c r="H31">
        <v>0.30299999999999999</v>
      </c>
      <c r="I31">
        <v>2.9700000000000001E-2</v>
      </c>
    </row>
    <row r="32" spans="3:9" x14ac:dyDescent="0.25">
      <c r="C32" t="s">
        <v>283</v>
      </c>
      <c r="D32" s="6">
        <v>0.116297242202219</v>
      </c>
      <c r="E32" s="6">
        <v>2.4204768534385201E-2</v>
      </c>
      <c r="F32" s="6">
        <f>ABS(D32)</f>
        <v>0.116297242202219</v>
      </c>
      <c r="G32" s="6">
        <f>ABS(E32)</f>
        <v>2.4204768534385201E-2</v>
      </c>
      <c r="H32">
        <v>0.40229999999999999</v>
      </c>
      <c r="I32">
        <v>0.86209999999999998</v>
      </c>
    </row>
    <row r="33" spans="3:9" x14ac:dyDescent="0.25">
      <c r="C33" t="s">
        <v>272</v>
      </c>
      <c r="D33" s="6">
        <v>0.10722317514770301</v>
      </c>
      <c r="E33" s="6">
        <v>4.2424242424242399E-2</v>
      </c>
      <c r="F33" s="6">
        <f>ABS(D33)</f>
        <v>0.10722317514770301</v>
      </c>
      <c r="G33" s="6">
        <f>ABS(E33)</f>
        <v>4.2424242424242399E-2</v>
      </c>
      <c r="H33">
        <v>0.43919999999999998</v>
      </c>
      <c r="I33">
        <v>0.7601</v>
      </c>
    </row>
    <row r="34" spans="3:9" x14ac:dyDescent="0.25">
      <c r="C34" t="s">
        <v>293</v>
      </c>
      <c r="D34" s="6">
        <v>-8.4276729559748395E-2</v>
      </c>
      <c r="E34" s="6">
        <v>-0.221193062702497</v>
      </c>
      <c r="F34" s="6">
        <f>ABS(D34)</f>
        <v>8.4276729559748395E-2</v>
      </c>
      <c r="G34" s="6">
        <f>ABS(E34)</f>
        <v>0.221193062702497</v>
      </c>
      <c r="H34">
        <v>0.54349999999999998</v>
      </c>
      <c r="I34">
        <v>0.1079</v>
      </c>
    </row>
    <row r="35" spans="3:9" x14ac:dyDescent="0.25">
      <c r="C35" t="s">
        <v>300</v>
      </c>
      <c r="D35" s="6">
        <v>-7.0707070707070704E-2</v>
      </c>
      <c r="E35" s="6">
        <v>0.13542976939203399</v>
      </c>
      <c r="F35" s="6">
        <f>ABS(D35)</f>
        <v>7.0707070707070704E-2</v>
      </c>
      <c r="G35" s="6">
        <f>ABS(E35)</f>
        <v>0.13542976939203399</v>
      </c>
      <c r="H35">
        <v>0.61050000000000004</v>
      </c>
      <c r="I35">
        <v>0.32790000000000002</v>
      </c>
    </row>
    <row r="36" spans="3:9" x14ac:dyDescent="0.25">
      <c r="C36" t="s">
        <v>296</v>
      </c>
      <c r="D36" s="6">
        <v>-5.0352582428054099E-2</v>
      </c>
      <c r="E36" s="6">
        <v>-0.19382504288164701</v>
      </c>
      <c r="F36" s="6">
        <f>ABS(D36)</f>
        <v>5.0352582428054099E-2</v>
      </c>
      <c r="G36" s="6">
        <f>ABS(E36)</f>
        <v>0.19382504288164701</v>
      </c>
      <c r="H36">
        <v>0.71699999999999997</v>
      </c>
      <c r="I36">
        <v>0.1598</v>
      </c>
    </row>
    <row r="37" spans="3:9" x14ac:dyDescent="0.25">
      <c r="C37" t="s">
        <v>295</v>
      </c>
      <c r="D37" s="6">
        <v>3.2208881265484997E-2</v>
      </c>
      <c r="E37" s="6">
        <v>-0.14511149228130399</v>
      </c>
      <c r="F37" s="6">
        <f>ABS(D37)</f>
        <v>3.2208881265484997E-2</v>
      </c>
      <c r="G37" s="6">
        <f>ABS(E37)</f>
        <v>0.14511149228130399</v>
      </c>
      <c r="H37">
        <v>0.81669999999999998</v>
      </c>
      <c r="I37">
        <v>0.29420000000000002</v>
      </c>
    </row>
  </sheetData>
  <sortState ref="C4:I37">
    <sortCondition descending="1" ref="F4:F37"/>
    <sortCondition descending="1" ref="G4:G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BBB5-09E7-4F22-84D0-BE399AEEA7D7}">
  <dimension ref="A3:K57"/>
  <sheetViews>
    <sheetView workbookViewId="0">
      <selection activeCell="K4" sqref="K4"/>
    </sheetView>
  </sheetViews>
  <sheetFormatPr baseColWidth="10" defaultRowHeight="15" x14ac:dyDescent="0.25"/>
  <sheetData>
    <row r="3" spans="1:11" x14ac:dyDescent="0.25">
      <c r="B3" t="s">
        <v>202</v>
      </c>
      <c r="C3" t="s">
        <v>203</v>
      </c>
      <c r="D3" t="s">
        <v>0</v>
      </c>
      <c r="E3" t="s">
        <v>1</v>
      </c>
    </row>
    <row r="4" spans="1:11" x14ac:dyDescent="0.25">
      <c r="A4">
        <v>1</v>
      </c>
      <c r="B4" t="s">
        <v>249</v>
      </c>
      <c r="C4" t="s">
        <v>167</v>
      </c>
      <c r="D4">
        <v>3718953</v>
      </c>
      <c r="E4">
        <v>100032</v>
      </c>
      <c r="F4" s="5">
        <f>D4/SUM($D$4:$D$57)</f>
        <v>0.32173848948488404</v>
      </c>
      <c r="G4" s="5">
        <f>E4/SUM($E$4:$E$57)</f>
        <v>0.39702642953249218</v>
      </c>
      <c r="H4">
        <f>SUM($D$4:D4)</f>
        <v>3718953</v>
      </c>
      <c r="I4">
        <f>SUM($E$4:E4)</f>
        <v>100032</v>
      </c>
      <c r="J4">
        <f>VLOOKUP(B4,Feuil1!$G$4:$K$57,5,FALSE)</f>
        <v>58558270</v>
      </c>
      <c r="K4">
        <f>SUM(J4:J13)/SUM(J4:J57)</f>
        <v>0.33817286860565865</v>
      </c>
    </row>
    <row r="5" spans="1:11" x14ac:dyDescent="0.25">
      <c r="A5">
        <v>2</v>
      </c>
      <c r="B5" t="s">
        <v>238</v>
      </c>
      <c r="C5" t="s">
        <v>126</v>
      </c>
      <c r="D5">
        <v>1163274</v>
      </c>
      <c r="E5">
        <v>16060</v>
      </c>
      <c r="F5" s="5">
        <f t="shared" ref="F5:F57" si="0">D5/SUM($D$4:$D$57)</f>
        <v>0.10063854520803005</v>
      </c>
      <c r="G5" s="5">
        <f t="shared" ref="G5:G57" si="1">E5/SUM($E$4:$E$57)</f>
        <v>6.3742047127837334E-2</v>
      </c>
      <c r="H5">
        <f>SUM($D$4:D5)</f>
        <v>4882227</v>
      </c>
      <c r="I5">
        <f>SUM($E$4:E5)</f>
        <v>116092</v>
      </c>
      <c r="J5">
        <f>VLOOKUP(B5,Feuil1!$G$4:$K$57,5,FALSE)</f>
        <v>36471769</v>
      </c>
    </row>
    <row r="6" spans="1:11" x14ac:dyDescent="0.25">
      <c r="A6">
        <v>3</v>
      </c>
      <c r="B6" t="s">
        <v>254</v>
      </c>
      <c r="C6" t="s">
        <v>185</v>
      </c>
      <c r="D6">
        <v>1035884</v>
      </c>
      <c r="E6">
        <v>28323</v>
      </c>
      <c r="F6" s="5">
        <f t="shared" si="0"/>
        <v>8.9617629865599166E-2</v>
      </c>
      <c r="G6" s="5">
        <f t="shared" si="1"/>
        <v>0.11241382321305958</v>
      </c>
      <c r="H6">
        <f>SUM($D$4:D6)</f>
        <v>5918111</v>
      </c>
      <c r="I6">
        <f>SUM($E$4:E6)</f>
        <v>144415</v>
      </c>
      <c r="J6">
        <f>VLOOKUP(B6,Feuil1!$G$4:$K$57,5,FALSE)</f>
        <v>11694719</v>
      </c>
    </row>
    <row r="7" spans="1:11" x14ac:dyDescent="0.25">
      <c r="A7">
        <v>4</v>
      </c>
      <c r="B7" t="s">
        <v>219</v>
      </c>
      <c r="C7" t="s">
        <v>57</v>
      </c>
      <c r="D7">
        <v>505264</v>
      </c>
      <c r="E7">
        <v>24417</v>
      </c>
      <c r="F7" s="5">
        <f t="shared" si="0"/>
        <v>4.371200070317921E-2</v>
      </c>
      <c r="G7" s="5">
        <f t="shared" si="1"/>
        <v>9.6910931800772371E-2</v>
      </c>
      <c r="H7">
        <f>SUM($D$4:D7)</f>
        <v>6423375</v>
      </c>
      <c r="I7">
        <f>SUM($E$4:E7)</f>
        <v>168832</v>
      </c>
      <c r="J7">
        <f>VLOOKUP(B7,Feuil1!$G$4:$K$57,5,FALSE)</f>
        <v>100388073</v>
      </c>
    </row>
    <row r="8" spans="1:11" x14ac:dyDescent="0.25">
      <c r="A8">
        <v>5</v>
      </c>
      <c r="B8" t="s">
        <v>232</v>
      </c>
      <c r="C8" t="s">
        <v>106</v>
      </c>
      <c r="D8">
        <v>501705</v>
      </c>
      <c r="E8">
        <v>6415</v>
      </c>
      <c r="F8" s="5">
        <f t="shared" si="0"/>
        <v>4.3404100258060199E-2</v>
      </c>
      <c r="G8" s="5">
        <f t="shared" si="1"/>
        <v>2.5461097903180355E-2</v>
      </c>
      <c r="H8">
        <f>SUM($D$4:D8)</f>
        <v>6925080</v>
      </c>
      <c r="I8">
        <f>SUM($E$4:E8)</f>
        <v>175247</v>
      </c>
      <c r="J8">
        <f>VLOOKUP(B8,Feuil1!$G$4:$K$57,5,FALSE)</f>
        <v>6777452</v>
      </c>
    </row>
    <row r="9" spans="1:11" x14ac:dyDescent="0.25">
      <c r="A9">
        <v>6</v>
      </c>
      <c r="B9" t="s">
        <v>223</v>
      </c>
      <c r="C9" t="s">
        <v>63</v>
      </c>
      <c r="D9">
        <v>469758</v>
      </c>
      <c r="E9">
        <v>7497</v>
      </c>
      <c r="F9" s="5">
        <f t="shared" si="0"/>
        <v>4.06402633599941E-2</v>
      </c>
      <c r="G9" s="5">
        <f t="shared" si="1"/>
        <v>2.9755549646164167E-2</v>
      </c>
      <c r="H9">
        <f>SUM($D$4:D9)</f>
        <v>7394838</v>
      </c>
      <c r="I9">
        <f>SUM($E$4:E9)</f>
        <v>182744</v>
      </c>
      <c r="J9">
        <f>VLOOKUP(B9,Feuil1!$G$4:$K$57,5,FALSE)</f>
        <v>112078730</v>
      </c>
    </row>
    <row r="10" spans="1:11" x14ac:dyDescent="0.25">
      <c r="A10">
        <v>7</v>
      </c>
      <c r="B10" t="s">
        <v>229</v>
      </c>
      <c r="C10" t="s">
        <v>94</v>
      </c>
      <c r="D10">
        <v>323423</v>
      </c>
      <c r="E10">
        <v>5648</v>
      </c>
      <c r="F10" s="5">
        <f t="shared" si="0"/>
        <v>2.7980355622851283E-2</v>
      </c>
      <c r="G10" s="5">
        <f t="shared" si="1"/>
        <v>2.2416879338606803E-2</v>
      </c>
      <c r="H10">
        <f>SUM($D$4:D10)</f>
        <v>7718261</v>
      </c>
      <c r="I10">
        <f>SUM($E$4:E10)</f>
        <v>188392</v>
      </c>
      <c r="J10">
        <f>VLOOKUP(B10,Feuil1!$G$4:$K$57,5,FALSE)</f>
        <v>52573973</v>
      </c>
    </row>
    <row r="11" spans="1:11" x14ac:dyDescent="0.25">
      <c r="A11">
        <v>8</v>
      </c>
      <c r="B11" t="s">
        <v>256</v>
      </c>
      <c r="C11" t="s">
        <v>200</v>
      </c>
      <c r="D11">
        <v>316850</v>
      </c>
      <c r="E11">
        <v>3966</v>
      </c>
      <c r="F11" s="5">
        <f t="shared" si="0"/>
        <v>2.7411704421455584E-2</v>
      </c>
      <c r="G11" s="5">
        <f t="shared" si="1"/>
        <v>1.5741031065317736E-2</v>
      </c>
      <c r="H11">
        <f>SUM($D$4:D11)</f>
        <v>8035111</v>
      </c>
      <c r="I11">
        <f>SUM($E$4:E11)</f>
        <v>192358</v>
      </c>
      <c r="J11">
        <f>VLOOKUP(B11,Feuil1!$G$4:$K$57,5,FALSE)</f>
        <v>17861030</v>
      </c>
    </row>
    <row r="12" spans="1:11" x14ac:dyDescent="0.25">
      <c r="A12">
        <v>9</v>
      </c>
      <c r="B12" t="s">
        <v>207</v>
      </c>
      <c r="C12" t="s">
        <v>26</v>
      </c>
      <c r="D12">
        <v>305526</v>
      </c>
      <c r="E12">
        <v>2686</v>
      </c>
      <c r="F12" s="5">
        <f t="shared" si="0"/>
        <v>2.6432029051821487E-2</v>
      </c>
      <c r="G12" s="5">
        <f t="shared" si="1"/>
        <v>1.0660718467333193E-2</v>
      </c>
      <c r="H12">
        <f>SUM($D$4:D12)</f>
        <v>8340637</v>
      </c>
      <c r="I12">
        <f>SUM($E$4:E12)</f>
        <v>195044</v>
      </c>
      <c r="J12">
        <f>VLOOKUP(B12,Feuil1!$G$4:$K$57,5,FALSE)</f>
        <v>2303697</v>
      </c>
    </row>
    <row r="13" spans="1:11" x14ac:dyDescent="0.25">
      <c r="A13">
        <v>10</v>
      </c>
      <c r="B13" t="s">
        <v>204</v>
      </c>
      <c r="C13" t="s">
        <v>5</v>
      </c>
      <c r="D13">
        <v>265671</v>
      </c>
      <c r="E13">
        <v>6874</v>
      </c>
      <c r="F13" s="5">
        <f t="shared" si="0"/>
        <v>2.2984045842993614E-2</v>
      </c>
      <c r="G13" s="5">
        <f t="shared" si="1"/>
        <v>2.7282866248863877E-2</v>
      </c>
      <c r="H13">
        <f>SUM($D$4:D13)</f>
        <v>8606308</v>
      </c>
      <c r="I13">
        <f>SUM($E$4:E13)</f>
        <v>201918</v>
      </c>
      <c r="J13">
        <f>VLOOKUP(B13,Feuil1!$G$4:$K$57,5,FALSE)</f>
        <v>43053054</v>
      </c>
    </row>
    <row r="14" spans="1:11" x14ac:dyDescent="0.25">
      <c r="A14">
        <v>11</v>
      </c>
      <c r="B14" t="s">
        <v>242</v>
      </c>
      <c r="C14" t="s">
        <v>134</v>
      </c>
      <c r="D14">
        <v>255415</v>
      </c>
      <c r="E14">
        <v>3142</v>
      </c>
      <c r="F14" s="5">
        <f t="shared" si="0"/>
        <v>2.2096766560852382E-2</v>
      </c>
      <c r="G14" s="5">
        <f t="shared" si="1"/>
        <v>1.2470579830365187E-2</v>
      </c>
      <c r="H14" s="5">
        <f>H13/SUM($D$4:$D$57)</f>
        <v>0.74455916381886866</v>
      </c>
      <c r="I14" s="5">
        <f>I13/SUM($E$4:$E$57)</f>
        <v>0.80141137434362764</v>
      </c>
      <c r="J14">
        <f>VLOOKUP(B14,Feuil1!$G$4:$K$57,5,FALSE)</f>
        <v>200963599</v>
      </c>
    </row>
    <row r="15" spans="1:11" x14ac:dyDescent="0.25">
      <c r="A15">
        <v>12</v>
      </c>
      <c r="B15" t="s">
        <v>257</v>
      </c>
      <c r="C15" t="s">
        <v>201</v>
      </c>
      <c r="D15">
        <v>246286</v>
      </c>
      <c r="E15">
        <v>5444</v>
      </c>
      <c r="F15" s="5">
        <f t="shared" si="0"/>
        <v>2.1306987644445666E-2</v>
      </c>
      <c r="G15" s="5">
        <f t="shared" si="1"/>
        <v>2.1607204518303016E-2</v>
      </c>
      <c r="J15">
        <f>VLOOKUP(B15,Feuil1!$G$4:$K$57,5,FALSE)</f>
        <v>14645468</v>
      </c>
    </row>
    <row r="16" spans="1:11" x14ac:dyDescent="0.25">
      <c r="A16">
        <v>13</v>
      </c>
      <c r="B16" t="s">
        <v>239</v>
      </c>
      <c r="C16" t="s">
        <v>127</v>
      </c>
      <c r="D16">
        <v>225256</v>
      </c>
      <c r="E16">
        <v>2200</v>
      </c>
      <c r="F16" s="5">
        <f t="shared" si="0"/>
        <v>1.9487615247465357E-2</v>
      </c>
      <c r="G16" s="5">
        <f t="shared" si="1"/>
        <v>8.7317872777859361E-3</v>
      </c>
      <c r="J16">
        <f>VLOOKUP(B16,Feuil1!$G$4:$K$57,5,FALSE)</f>
        <v>30366036</v>
      </c>
    </row>
    <row r="17" spans="1:10" x14ac:dyDescent="0.25">
      <c r="A17">
        <v>14</v>
      </c>
      <c r="B17" t="s">
        <v>237</v>
      </c>
      <c r="C17" t="s">
        <v>119</v>
      </c>
      <c r="D17">
        <v>210343</v>
      </c>
      <c r="E17">
        <v>968</v>
      </c>
      <c r="F17" s="5">
        <f t="shared" si="0"/>
        <v>1.8197444036996156E-2</v>
      </c>
      <c r="G17" s="5">
        <f t="shared" si="1"/>
        <v>3.841986402225812E-3</v>
      </c>
      <c r="J17">
        <f>VLOOKUP(B17,Feuil1!$G$4:$K$57,5,FALSE)</f>
        <v>1265711</v>
      </c>
    </row>
    <row r="18" spans="1:10" x14ac:dyDescent="0.25">
      <c r="A18">
        <v>15</v>
      </c>
      <c r="B18" t="s">
        <v>255</v>
      </c>
      <c r="C18" t="s">
        <v>188</v>
      </c>
      <c r="D18">
        <v>163905</v>
      </c>
      <c r="E18">
        <v>3596</v>
      </c>
      <c r="F18" s="5">
        <f t="shared" si="0"/>
        <v>1.4179944494867215E-2</v>
      </c>
      <c r="G18" s="5">
        <f t="shared" si="1"/>
        <v>1.427250320496283E-2</v>
      </c>
      <c r="J18">
        <f>VLOOKUP(B18,Feuil1!$G$4:$K$57,5,FALSE)</f>
        <v>44269594</v>
      </c>
    </row>
    <row r="19" spans="1:10" x14ac:dyDescent="0.25">
      <c r="A19">
        <v>16</v>
      </c>
      <c r="B19" t="s">
        <v>226</v>
      </c>
      <c r="C19" t="s">
        <v>71</v>
      </c>
      <c r="D19">
        <v>160971</v>
      </c>
      <c r="E19">
        <v>1445</v>
      </c>
      <c r="F19" s="5">
        <f t="shared" si="0"/>
        <v>1.3926114793833443E-2</v>
      </c>
      <c r="G19" s="5">
        <f t="shared" si="1"/>
        <v>5.7351966438184895E-3</v>
      </c>
      <c r="J19">
        <f>VLOOKUP(B19,Feuil1!$G$4:$K$57,5,FALSE)</f>
        <v>30417856</v>
      </c>
    </row>
    <row r="20" spans="1:10" x14ac:dyDescent="0.25">
      <c r="A20">
        <v>17</v>
      </c>
      <c r="B20" t="s">
        <v>240</v>
      </c>
      <c r="C20" t="s">
        <v>128</v>
      </c>
      <c r="D20">
        <v>157646</v>
      </c>
      <c r="E20">
        <v>4019</v>
      </c>
      <c r="F20" s="5">
        <f t="shared" si="0"/>
        <v>1.3638458435299943E-2</v>
      </c>
      <c r="G20" s="5">
        <f t="shared" si="1"/>
        <v>1.5951387758828036E-2</v>
      </c>
      <c r="J20">
        <f>VLOOKUP(B20,Feuil1!$G$4:$K$57,5,FALSE)</f>
        <v>2494530</v>
      </c>
    </row>
    <row r="21" spans="1:10" x14ac:dyDescent="0.25">
      <c r="A21">
        <v>18</v>
      </c>
      <c r="B21" t="s">
        <v>243</v>
      </c>
      <c r="C21" t="s">
        <v>150</v>
      </c>
      <c r="D21">
        <v>129722</v>
      </c>
      <c r="E21">
        <v>1459</v>
      </c>
      <c r="F21" s="5">
        <f t="shared" si="0"/>
        <v>1.1222664102761752E-2</v>
      </c>
      <c r="G21" s="5">
        <f t="shared" si="1"/>
        <v>5.7907625628589457E-3</v>
      </c>
      <c r="J21">
        <f>VLOOKUP(B21,Feuil1!$G$4:$K$57,5,FALSE)</f>
        <v>12626950</v>
      </c>
    </row>
    <row r="22" spans="1:10" x14ac:dyDescent="0.25">
      <c r="A22">
        <v>19</v>
      </c>
      <c r="B22" t="s">
        <v>211</v>
      </c>
      <c r="C22" t="s">
        <v>35</v>
      </c>
      <c r="D22">
        <v>119544</v>
      </c>
      <c r="E22">
        <v>1927</v>
      </c>
      <c r="F22" s="5">
        <f t="shared" si="0"/>
        <v>1.0342132849482362E-2</v>
      </c>
      <c r="G22" s="5">
        <f t="shared" si="1"/>
        <v>7.6482518564970452E-3</v>
      </c>
      <c r="J22">
        <f>VLOOKUP(B22,Feuil1!$G$4:$K$57,5,FALSE)</f>
        <v>549935</v>
      </c>
    </row>
    <row r="23" spans="1:10" x14ac:dyDescent="0.25">
      <c r="A23">
        <v>20</v>
      </c>
      <c r="B23" t="s">
        <v>205</v>
      </c>
      <c r="C23" t="s">
        <v>7</v>
      </c>
      <c r="D23">
        <v>99169</v>
      </c>
      <c r="E23">
        <v>1900</v>
      </c>
      <c r="F23" s="5">
        <f t="shared" si="0"/>
        <v>8.579426592303388E-3</v>
      </c>
      <c r="G23" s="5">
        <f t="shared" si="1"/>
        <v>7.5410890126333084E-3</v>
      </c>
      <c r="J23">
        <f>VLOOKUP(B23,Feuil1!$G$4:$K$57,5,FALSE)</f>
        <v>31825295</v>
      </c>
    </row>
    <row r="24" spans="1:10" x14ac:dyDescent="0.25">
      <c r="A24">
        <v>21</v>
      </c>
      <c r="B24" t="s">
        <v>216</v>
      </c>
      <c r="C24" t="s">
        <v>44</v>
      </c>
      <c r="D24">
        <v>86748</v>
      </c>
      <c r="E24">
        <v>1337</v>
      </c>
      <c r="F24" s="5">
        <f t="shared" si="0"/>
        <v>7.5048462526508724E-3</v>
      </c>
      <c r="G24" s="5">
        <f t="shared" si="1"/>
        <v>5.3065452683635442E-3</v>
      </c>
      <c r="J24">
        <f>VLOOKUP(B24,Feuil1!$G$4:$K$57,5,FALSE)</f>
        <v>25716544</v>
      </c>
    </row>
    <row r="25" spans="1:10" x14ac:dyDescent="0.25">
      <c r="A25">
        <v>22</v>
      </c>
      <c r="B25" t="s">
        <v>245</v>
      </c>
      <c r="C25" t="s">
        <v>158</v>
      </c>
      <c r="D25">
        <v>85895</v>
      </c>
      <c r="E25">
        <v>1964</v>
      </c>
      <c r="F25" s="5">
        <f t="shared" si="0"/>
        <v>7.4310505011233301E-3</v>
      </c>
      <c r="G25" s="5">
        <f t="shared" si="1"/>
        <v>7.7951046425325356E-3</v>
      </c>
      <c r="J25">
        <f>VLOOKUP(B25,Feuil1!$G$4:$K$57,5,FALSE)</f>
        <v>16296364</v>
      </c>
    </row>
    <row r="26" spans="1:10" x14ac:dyDescent="0.25">
      <c r="A26">
        <v>23</v>
      </c>
      <c r="B26" t="s">
        <v>234</v>
      </c>
      <c r="C26" t="s">
        <v>112</v>
      </c>
      <c r="D26">
        <v>85640</v>
      </c>
      <c r="E26">
        <v>2626</v>
      </c>
      <c r="F26" s="5">
        <f t="shared" si="0"/>
        <v>7.4089896375365508E-3</v>
      </c>
      <c r="G26" s="5">
        <f t="shared" si="1"/>
        <v>1.0422578814302667E-2</v>
      </c>
      <c r="J26">
        <f>VLOOKUP(B26,Feuil1!$G$4:$K$57,5,FALSE)</f>
        <v>18628747</v>
      </c>
    </row>
    <row r="27" spans="1:10" x14ac:dyDescent="0.25">
      <c r="A27">
        <v>24</v>
      </c>
      <c r="B27" t="s">
        <v>217</v>
      </c>
      <c r="C27" t="s">
        <v>46</v>
      </c>
      <c r="D27">
        <v>81741</v>
      </c>
      <c r="E27">
        <v>796</v>
      </c>
      <c r="F27" s="5">
        <f t="shared" si="0"/>
        <v>7.0716747076351614E-3</v>
      </c>
      <c r="G27" s="5">
        <f t="shared" si="1"/>
        <v>3.1593193968716387E-3</v>
      </c>
      <c r="J27">
        <f>VLOOKUP(B27,Feuil1!$G$4:$K$57,5,FALSE)</f>
        <v>86790567</v>
      </c>
    </row>
    <row r="28" spans="1:10" x14ac:dyDescent="0.25">
      <c r="A28">
        <v>25</v>
      </c>
      <c r="B28" t="s">
        <v>222</v>
      </c>
      <c r="C28" t="s">
        <v>62</v>
      </c>
      <c r="D28">
        <v>69771</v>
      </c>
      <c r="E28">
        <v>1394</v>
      </c>
      <c r="F28" s="5">
        <f t="shared" si="0"/>
        <v>6.0361118169145571E-3</v>
      </c>
      <c r="G28" s="5">
        <f t="shared" si="1"/>
        <v>5.5327779387425429E-3</v>
      </c>
      <c r="J28">
        <f>VLOOKUP(B28,Feuil1!$G$4:$K$57,5,FALSE)</f>
        <v>1148130</v>
      </c>
    </row>
    <row r="29" spans="1:10" x14ac:dyDescent="0.25">
      <c r="A29">
        <v>26</v>
      </c>
      <c r="B29" t="s">
        <v>233</v>
      </c>
      <c r="C29" t="s">
        <v>111</v>
      </c>
      <c r="D29">
        <v>64009</v>
      </c>
      <c r="E29">
        <v>1384</v>
      </c>
      <c r="F29" s="5">
        <f t="shared" si="0"/>
        <v>5.5376228130438708E-3</v>
      </c>
      <c r="G29" s="5">
        <f t="shared" si="1"/>
        <v>5.4930879965707892E-3</v>
      </c>
      <c r="J29">
        <f>VLOOKUP(B29,Feuil1!$G$4:$K$57,5,FALSE)</f>
        <v>26969307</v>
      </c>
    </row>
    <row r="30" spans="1:10" x14ac:dyDescent="0.25">
      <c r="A30">
        <v>27</v>
      </c>
      <c r="B30" t="s">
        <v>251</v>
      </c>
      <c r="C30" t="s">
        <v>171</v>
      </c>
      <c r="D30">
        <v>61955</v>
      </c>
      <c r="E30">
        <v>4907</v>
      </c>
      <c r="F30" s="5">
        <f t="shared" si="0"/>
        <v>5.3599247196821232E-3</v>
      </c>
      <c r="G30" s="5">
        <f t="shared" si="1"/>
        <v>1.9475854623679813E-2</v>
      </c>
      <c r="J30">
        <f>VLOOKUP(B30,Feuil1!$G$4:$K$57,5,FALSE)</f>
        <v>42813238</v>
      </c>
    </row>
    <row r="31" spans="1:10" x14ac:dyDescent="0.25">
      <c r="A31">
        <v>28</v>
      </c>
      <c r="B31" t="s">
        <v>236</v>
      </c>
      <c r="C31" t="s">
        <v>118</v>
      </c>
      <c r="D31">
        <v>58669</v>
      </c>
      <c r="E31">
        <v>982</v>
      </c>
      <c r="F31" s="5">
        <f t="shared" si="0"/>
        <v>5.0756423755795414E-3</v>
      </c>
      <c r="G31" s="5">
        <f t="shared" si="1"/>
        <v>3.8975523212662678E-3</v>
      </c>
      <c r="J31">
        <f>VLOOKUP(B31,Feuil1!$G$4:$K$57,5,FALSE)</f>
        <v>4525696</v>
      </c>
    </row>
    <row r="32" spans="1:10" x14ac:dyDescent="0.25">
      <c r="A32">
        <v>29</v>
      </c>
      <c r="B32" t="s">
        <v>210</v>
      </c>
      <c r="C32" t="s">
        <v>33</v>
      </c>
      <c r="D32">
        <v>55952</v>
      </c>
      <c r="E32">
        <v>401</v>
      </c>
      <c r="F32" s="5">
        <f t="shared" si="0"/>
        <v>4.8405860368921656E-3</v>
      </c>
      <c r="G32" s="5">
        <f t="shared" si="1"/>
        <v>1.5915666810873456E-3</v>
      </c>
      <c r="J32">
        <f>VLOOKUP(B32,Feuil1!$G$4:$K$57,5,FALSE)</f>
        <v>25876380</v>
      </c>
    </row>
    <row r="33" spans="1:10" x14ac:dyDescent="0.25">
      <c r="A33">
        <v>30</v>
      </c>
      <c r="B33" t="s">
        <v>224</v>
      </c>
      <c r="C33" t="s">
        <v>67</v>
      </c>
      <c r="D33">
        <v>47584</v>
      </c>
      <c r="E33">
        <v>303</v>
      </c>
      <c r="F33" s="5">
        <f t="shared" si="0"/>
        <v>4.1166436584836432E-3</v>
      </c>
      <c r="G33" s="5">
        <f t="shared" si="1"/>
        <v>1.202605247804154E-3</v>
      </c>
      <c r="J33">
        <f>VLOOKUP(B33,Feuil1!$G$4:$K$57,5,FALSE)</f>
        <v>2172579</v>
      </c>
    </row>
    <row r="34" spans="1:10" x14ac:dyDescent="0.25">
      <c r="A34">
        <v>31</v>
      </c>
      <c r="B34" t="s">
        <v>246</v>
      </c>
      <c r="C34" t="s">
        <v>160</v>
      </c>
      <c r="D34">
        <v>40421</v>
      </c>
      <c r="E34">
        <v>164</v>
      </c>
      <c r="F34" s="5">
        <f t="shared" si="0"/>
        <v>3.4969496746714728E-3</v>
      </c>
      <c r="G34" s="5">
        <f t="shared" si="1"/>
        <v>6.5091505161676984E-4</v>
      </c>
      <c r="J34">
        <f>VLOOKUP(B34,Feuil1!$G$4:$K$57,5,FALSE)</f>
        <v>97625</v>
      </c>
    </row>
    <row r="35" spans="1:10" x14ac:dyDescent="0.25">
      <c r="A35">
        <v>32</v>
      </c>
      <c r="B35" t="s">
        <v>209</v>
      </c>
      <c r="C35" t="s">
        <v>32</v>
      </c>
      <c r="D35">
        <v>38509</v>
      </c>
      <c r="E35">
        <v>38</v>
      </c>
      <c r="F35" s="5">
        <f t="shared" si="0"/>
        <v>3.3315364543658925E-3</v>
      </c>
      <c r="G35" s="5">
        <f t="shared" si="1"/>
        <v>1.5082178025266617E-4</v>
      </c>
      <c r="J35">
        <f>VLOOKUP(B35,Feuil1!$G$4:$K$57,5,FALSE)</f>
        <v>11530580</v>
      </c>
    </row>
    <row r="36" spans="1:10" x14ac:dyDescent="0.25">
      <c r="A36">
        <v>33</v>
      </c>
      <c r="B36" t="s">
        <v>253</v>
      </c>
      <c r="C36" t="s">
        <v>182</v>
      </c>
      <c r="D36">
        <v>36939</v>
      </c>
      <c r="E36">
        <v>272</v>
      </c>
      <c r="F36" s="5">
        <f t="shared" si="0"/>
        <v>3.1957107452237582E-3</v>
      </c>
      <c r="G36" s="5">
        <f t="shared" si="1"/>
        <v>1.0795664270717158E-3</v>
      </c>
      <c r="J36">
        <f>VLOOKUP(B36,Feuil1!$G$4:$K$57,5,FALSE)</f>
        <v>8082366</v>
      </c>
    </row>
    <row r="37" spans="1:10" x14ac:dyDescent="0.25">
      <c r="A37">
        <v>34</v>
      </c>
      <c r="B37" t="s">
        <v>227</v>
      </c>
      <c r="C37" t="s">
        <v>75</v>
      </c>
      <c r="D37">
        <v>36459</v>
      </c>
      <c r="E37">
        <v>440</v>
      </c>
      <c r="F37" s="5">
        <f t="shared" si="0"/>
        <v>3.1541844137662903E-3</v>
      </c>
      <c r="G37" s="5">
        <f t="shared" si="1"/>
        <v>1.7463574555571873E-3</v>
      </c>
      <c r="J37">
        <f>VLOOKUP(B37,Feuil1!$G$4:$K$57,5,FALSE)</f>
        <v>12771246</v>
      </c>
    </row>
    <row r="38" spans="1:10" x14ac:dyDescent="0.25">
      <c r="A38">
        <v>35</v>
      </c>
      <c r="B38" t="s">
        <v>252</v>
      </c>
      <c r="C38" t="s">
        <v>179</v>
      </c>
      <c r="D38">
        <v>33815</v>
      </c>
      <c r="E38">
        <v>800</v>
      </c>
      <c r="F38" s="5">
        <f t="shared" si="0"/>
        <v>2.9254435379880719E-3</v>
      </c>
      <c r="G38" s="5">
        <f t="shared" si="1"/>
        <v>3.1751953737403403E-3</v>
      </c>
      <c r="J38">
        <f>VLOOKUP(B38,Feuil1!$G$4:$K$57,5,FALSE)</f>
        <v>58005463</v>
      </c>
    </row>
    <row r="39" spans="1:10" x14ac:dyDescent="0.25">
      <c r="A39">
        <v>36</v>
      </c>
      <c r="B39" t="s">
        <v>230</v>
      </c>
      <c r="C39" t="s">
        <v>104</v>
      </c>
      <c r="D39">
        <v>32910</v>
      </c>
      <c r="E39">
        <v>697</v>
      </c>
      <c r="F39" s="5">
        <f t="shared" si="0"/>
        <v>2.8471491005526376E-3</v>
      </c>
      <c r="G39" s="5">
        <f t="shared" si="1"/>
        <v>2.7663889693712715E-3</v>
      </c>
      <c r="J39">
        <f>VLOOKUP(B39,Feuil1!$G$4:$K$57,5,FALSE)</f>
        <v>2125268</v>
      </c>
    </row>
    <row r="40" spans="1:10" x14ac:dyDescent="0.25">
      <c r="A40">
        <v>37</v>
      </c>
      <c r="B40" t="s">
        <v>235</v>
      </c>
      <c r="C40" t="s">
        <v>115</v>
      </c>
      <c r="D40">
        <v>30484</v>
      </c>
      <c r="E40">
        <v>727</v>
      </c>
      <c r="F40" s="5">
        <f t="shared" si="0"/>
        <v>2.6372681003113524E-3</v>
      </c>
      <c r="G40" s="5">
        <f t="shared" si="1"/>
        <v>2.8854587958865342E-3</v>
      </c>
      <c r="J40">
        <f>VLOOKUP(B40,Feuil1!$G$4:$K$57,5,FALSE)</f>
        <v>19658031</v>
      </c>
    </row>
    <row r="41" spans="1:10" x14ac:dyDescent="0.25">
      <c r="A41">
        <v>38</v>
      </c>
      <c r="B41" t="s">
        <v>206</v>
      </c>
      <c r="C41" t="s">
        <v>22</v>
      </c>
      <c r="D41">
        <v>26952</v>
      </c>
      <c r="E41">
        <v>163</v>
      </c>
      <c r="F41" s="5">
        <f t="shared" si="0"/>
        <v>2.3317035113368184E-3</v>
      </c>
      <c r="G41" s="5">
        <f t="shared" si="1"/>
        <v>6.4694605739959432E-4</v>
      </c>
      <c r="J41">
        <f>VLOOKUP(B41,Feuil1!$G$4:$K$57,5,FALSE)</f>
        <v>11801151</v>
      </c>
    </row>
    <row r="42" spans="1:10" x14ac:dyDescent="0.25">
      <c r="A42">
        <v>39</v>
      </c>
      <c r="B42" t="s">
        <v>248</v>
      </c>
      <c r="C42" t="s">
        <v>166</v>
      </c>
      <c r="D42">
        <v>26410</v>
      </c>
      <c r="E42">
        <v>1361</v>
      </c>
      <c r="F42" s="5">
        <f t="shared" si="0"/>
        <v>2.2848133620660942E-3</v>
      </c>
      <c r="G42" s="5">
        <f t="shared" si="1"/>
        <v>5.4018011295757541E-3</v>
      </c>
      <c r="J42">
        <f>VLOOKUP(B42,Feuil1!$G$4:$K$57,5,FALSE)</f>
        <v>15442905</v>
      </c>
    </row>
    <row r="43" spans="1:10" x14ac:dyDescent="0.25">
      <c r="A43">
        <v>40</v>
      </c>
      <c r="B43" t="s">
        <v>215</v>
      </c>
      <c r="C43" t="s">
        <v>43</v>
      </c>
      <c r="D43">
        <v>24071</v>
      </c>
      <c r="E43">
        <v>385</v>
      </c>
      <c r="F43" s="5">
        <f t="shared" si="0"/>
        <v>2.0824590094014749E-3</v>
      </c>
      <c r="G43" s="5">
        <f t="shared" si="1"/>
        <v>1.5280627736125388E-3</v>
      </c>
      <c r="J43">
        <f>VLOOKUP(B43,Feuil1!$G$4:$K$57,5,FALSE)</f>
        <v>5380508</v>
      </c>
    </row>
    <row r="44" spans="1:10" x14ac:dyDescent="0.25">
      <c r="A44">
        <v>41</v>
      </c>
      <c r="B44" t="s">
        <v>208</v>
      </c>
      <c r="C44" t="s">
        <v>30</v>
      </c>
      <c r="D44">
        <v>20853</v>
      </c>
      <c r="E44">
        <v>382</v>
      </c>
      <c r="F44" s="5">
        <f t="shared" si="0"/>
        <v>1.8040595622553677E-3</v>
      </c>
      <c r="G44" s="5">
        <f t="shared" si="1"/>
        <v>1.5161557909610125E-3</v>
      </c>
      <c r="J44">
        <f>VLOOKUP(B44,Feuil1!$G$4:$K$57,5,FALSE)</f>
        <v>20321378</v>
      </c>
    </row>
    <row r="45" spans="1:10" x14ac:dyDescent="0.25">
      <c r="A45">
        <v>42</v>
      </c>
      <c r="B45" t="s">
        <v>250</v>
      </c>
      <c r="C45" t="s">
        <v>168</v>
      </c>
      <c r="D45">
        <v>17262</v>
      </c>
      <c r="E45">
        <v>138</v>
      </c>
      <c r="F45" s="5">
        <f t="shared" si="0"/>
        <v>1.4933906950391866E-3</v>
      </c>
      <c r="G45" s="5">
        <f t="shared" si="1"/>
        <v>5.4772120197020872E-4</v>
      </c>
      <c r="J45">
        <f>VLOOKUP(B45,Feuil1!$G$4:$K$57,5,FALSE)</f>
        <v>11062113</v>
      </c>
    </row>
    <row r="46" spans="1:10" x14ac:dyDescent="0.25">
      <c r="A46">
        <v>43</v>
      </c>
      <c r="B46" t="s">
        <v>220</v>
      </c>
      <c r="C46" t="s">
        <v>59</v>
      </c>
      <c r="D46">
        <v>16000</v>
      </c>
      <c r="E46">
        <v>183</v>
      </c>
      <c r="F46" s="5">
        <f t="shared" si="0"/>
        <v>1.3842110485822608E-3</v>
      </c>
      <c r="G46" s="5">
        <f t="shared" si="1"/>
        <v>7.2632594174310288E-4</v>
      </c>
      <c r="J46">
        <f>VLOOKUP(B46,Feuil1!$G$4:$K$57,5,FALSE)</f>
        <v>1355986</v>
      </c>
    </row>
    <row r="47" spans="1:10" x14ac:dyDescent="0.25">
      <c r="A47">
        <v>44</v>
      </c>
      <c r="B47" t="s">
        <v>218</v>
      </c>
      <c r="C47" t="s">
        <v>53</v>
      </c>
      <c r="D47">
        <v>15587</v>
      </c>
      <c r="E47">
        <v>189</v>
      </c>
      <c r="F47" s="5">
        <f t="shared" si="0"/>
        <v>1.3484811008907312E-3</v>
      </c>
      <c r="G47" s="5">
        <f t="shared" si="1"/>
        <v>7.5013990704615545E-4</v>
      </c>
      <c r="J47">
        <f>VLOOKUP(B47,Feuil1!$G$4:$K$57,5,FALSE)</f>
        <v>973560</v>
      </c>
    </row>
    <row r="48" spans="1:10" x14ac:dyDescent="0.25">
      <c r="A48">
        <v>45</v>
      </c>
      <c r="B48" t="s">
        <v>212</v>
      </c>
      <c r="C48" t="s">
        <v>37</v>
      </c>
      <c r="D48">
        <v>14649</v>
      </c>
      <c r="E48">
        <v>113</v>
      </c>
      <c r="F48" s="5">
        <f t="shared" si="0"/>
        <v>1.2673317281675961E-3</v>
      </c>
      <c r="G48" s="5">
        <f t="shared" si="1"/>
        <v>4.4849634654082311E-4</v>
      </c>
      <c r="J48">
        <f>VLOOKUP(B48,Feuil1!$G$4:$K$57,5,FALSE)</f>
        <v>4745185</v>
      </c>
    </row>
    <row r="49" spans="1:10" x14ac:dyDescent="0.25">
      <c r="A49">
        <v>46</v>
      </c>
      <c r="B49" t="s">
        <v>225</v>
      </c>
      <c r="C49" t="s">
        <v>68</v>
      </c>
      <c r="D49">
        <v>11988</v>
      </c>
      <c r="E49">
        <v>365</v>
      </c>
      <c r="F49" s="5">
        <f t="shared" si="0"/>
        <v>1.0371201281502589E-3</v>
      </c>
      <c r="G49" s="5">
        <f t="shared" si="1"/>
        <v>1.4486828892690303E-3</v>
      </c>
      <c r="J49">
        <f>VLOOKUP(B49,Feuil1!$G$4:$K$57,5,FALSE)</f>
        <v>2347706</v>
      </c>
    </row>
    <row r="50" spans="1:10" x14ac:dyDescent="0.25">
      <c r="A50">
        <v>47</v>
      </c>
      <c r="B50" t="s">
        <v>221</v>
      </c>
      <c r="C50" t="s">
        <v>60</v>
      </c>
      <c r="D50">
        <v>9728</v>
      </c>
      <c r="E50">
        <v>103</v>
      </c>
      <c r="F50" s="5">
        <f t="shared" si="0"/>
        <v>8.4160031753801451E-4</v>
      </c>
      <c r="G50" s="5">
        <f t="shared" si="1"/>
        <v>4.0880640436906883E-4</v>
      </c>
      <c r="J50">
        <f>VLOOKUP(B50,Feuil1!$G$4:$K$57,5,FALSE)</f>
        <v>3497000</v>
      </c>
    </row>
    <row r="51" spans="1:10" x14ac:dyDescent="0.25">
      <c r="A51">
        <v>48</v>
      </c>
      <c r="B51" t="s">
        <v>241</v>
      </c>
      <c r="C51" t="s">
        <v>133</v>
      </c>
      <c r="D51">
        <v>8801</v>
      </c>
      <c r="E51">
        <v>308</v>
      </c>
      <c r="F51" s="5">
        <f t="shared" si="0"/>
        <v>7.6140258991077984E-4</v>
      </c>
      <c r="G51" s="5">
        <f t="shared" si="1"/>
        <v>1.222450218890031E-3</v>
      </c>
      <c r="J51">
        <f>VLOOKUP(B51,Feuil1!$G$4:$K$57,5,FALSE)</f>
        <v>23310715</v>
      </c>
    </row>
    <row r="52" spans="1:10" x14ac:dyDescent="0.25">
      <c r="A52">
        <v>49</v>
      </c>
      <c r="B52" t="s">
        <v>228</v>
      </c>
      <c r="C52" t="s">
        <v>76</v>
      </c>
      <c r="D52">
        <v>8149</v>
      </c>
      <c r="E52">
        <v>170</v>
      </c>
      <c r="F52" s="5">
        <f t="shared" si="0"/>
        <v>7.0499598968105264E-4</v>
      </c>
      <c r="G52" s="5">
        <f t="shared" si="1"/>
        <v>6.7472901691982231E-4</v>
      </c>
      <c r="J52">
        <f>VLOOKUP(B52,Feuil1!$G$4:$K$57,5,FALSE)</f>
        <v>1920922</v>
      </c>
    </row>
    <row r="53" spans="1:10" x14ac:dyDescent="0.25">
      <c r="A53">
        <v>50</v>
      </c>
      <c r="B53" t="s">
        <v>214</v>
      </c>
      <c r="C53" t="s">
        <v>42</v>
      </c>
      <c r="D53">
        <v>8086</v>
      </c>
      <c r="E53">
        <v>160</v>
      </c>
      <c r="F53" s="5">
        <f t="shared" si="0"/>
        <v>6.9954565867726007E-4</v>
      </c>
      <c r="G53" s="5">
        <f t="shared" si="1"/>
        <v>6.3503907474806809E-4</v>
      </c>
      <c r="J53">
        <f>VLOOKUP(B53,Feuil1!$G$4:$K$57,5,FALSE)</f>
        <v>850886</v>
      </c>
    </row>
    <row r="54" spans="1:10" x14ac:dyDescent="0.25">
      <c r="A54">
        <v>51</v>
      </c>
      <c r="B54" t="s">
        <v>247</v>
      </c>
      <c r="C54" t="s">
        <v>161</v>
      </c>
      <c r="D54">
        <v>7674</v>
      </c>
      <c r="E54">
        <v>125</v>
      </c>
      <c r="F54" s="5">
        <f t="shared" si="0"/>
        <v>6.6390222417626681E-4</v>
      </c>
      <c r="G54" s="5">
        <f t="shared" si="1"/>
        <v>4.9612427714692815E-4</v>
      </c>
      <c r="J54">
        <f>VLOOKUP(B54,Feuil1!$G$4:$K$57,5,FALSE)</f>
        <v>7813215</v>
      </c>
    </row>
    <row r="55" spans="1:10" x14ac:dyDescent="0.25">
      <c r="A55">
        <v>52</v>
      </c>
      <c r="B55" t="s">
        <v>231</v>
      </c>
      <c r="C55" t="s">
        <v>105</v>
      </c>
      <c r="D55">
        <v>7400</v>
      </c>
      <c r="E55">
        <v>294</v>
      </c>
      <c r="F55" s="5">
        <f t="shared" si="0"/>
        <v>6.4019760996929557E-4</v>
      </c>
      <c r="G55" s="5">
        <f t="shared" si="1"/>
        <v>1.1668842998495751E-3</v>
      </c>
      <c r="J55">
        <f>VLOOKUP(B55,Feuil1!$G$4:$K$57,5,FALSE)</f>
        <v>4937374</v>
      </c>
    </row>
    <row r="56" spans="1:10" x14ac:dyDescent="0.25">
      <c r="A56">
        <v>53</v>
      </c>
      <c r="B56" t="s">
        <v>213</v>
      </c>
      <c r="C56" t="s">
        <v>38</v>
      </c>
      <c r="D56">
        <v>7310</v>
      </c>
      <c r="E56">
        <v>191</v>
      </c>
      <c r="F56" s="5">
        <f t="shared" si="0"/>
        <v>6.3241142282102042E-4</v>
      </c>
      <c r="G56" s="5">
        <f t="shared" si="1"/>
        <v>7.5807789548050627E-4</v>
      </c>
      <c r="J56">
        <f>VLOOKUP(B56,Feuil1!$G$4:$K$57,5,FALSE)</f>
        <v>15946876</v>
      </c>
    </row>
    <row r="57" spans="1:10" x14ac:dyDescent="0.25">
      <c r="A57">
        <v>54</v>
      </c>
      <c r="B57" t="s">
        <v>244</v>
      </c>
      <c r="C57" t="s">
        <v>156</v>
      </c>
      <c r="D57">
        <v>5945</v>
      </c>
      <c r="E57">
        <v>73</v>
      </c>
      <c r="F57" s="5">
        <f t="shared" si="0"/>
        <v>5.1432091773884626E-4</v>
      </c>
      <c r="G57" s="5">
        <f t="shared" si="1"/>
        <v>2.8973657785380606E-4</v>
      </c>
      <c r="J57">
        <f>VLOOKUP(B57,Feuil1!$G$4:$K$57,5,FALSE)</f>
        <v>215056</v>
      </c>
    </row>
  </sheetData>
  <sortState ref="B4:E57">
    <sortCondition descending="1" ref="D4:D57"/>
    <sortCondition descending="1" ref="E4:E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DA6E-C7CC-44D4-9EDD-5B0F3D7B15FE}">
  <dimension ref="C3:F57"/>
  <sheetViews>
    <sheetView tabSelected="1" workbookViewId="0">
      <selection activeCell="I17" sqref="I17"/>
    </sheetView>
  </sheetViews>
  <sheetFormatPr baseColWidth="10" defaultRowHeight="15" x14ac:dyDescent="0.25"/>
  <sheetData>
    <row r="3" spans="3:6" x14ac:dyDescent="0.25">
      <c r="C3" t="s">
        <v>202</v>
      </c>
      <c r="D3" t="s">
        <v>203</v>
      </c>
      <c r="E3" t="s">
        <v>259</v>
      </c>
      <c r="F3" t="s">
        <v>260</v>
      </c>
    </row>
    <row r="4" spans="3:6" x14ac:dyDescent="0.25">
      <c r="C4" t="s">
        <v>246</v>
      </c>
      <c r="D4" t="s">
        <v>160</v>
      </c>
      <c r="E4" s="4">
        <v>414043.53393085784</v>
      </c>
      <c r="F4" s="4">
        <v>1679.8975672215108</v>
      </c>
    </row>
    <row r="5" spans="3:6" x14ac:dyDescent="0.25">
      <c r="C5" t="s">
        <v>211</v>
      </c>
      <c r="D5" t="s">
        <v>35</v>
      </c>
      <c r="E5" s="4">
        <v>217378.41744933493</v>
      </c>
      <c r="F5" s="4">
        <v>3504.0504786929364</v>
      </c>
    </row>
    <row r="6" spans="3:6" x14ac:dyDescent="0.25">
      <c r="C6" t="s">
        <v>237</v>
      </c>
      <c r="D6" t="s">
        <v>119</v>
      </c>
      <c r="E6" s="4">
        <v>166185.6458543854</v>
      </c>
      <c r="F6" s="4">
        <v>764.78753838751493</v>
      </c>
    </row>
    <row r="7" spans="3:6" x14ac:dyDescent="0.25">
      <c r="C7" t="s">
        <v>207</v>
      </c>
      <c r="D7" t="s">
        <v>26</v>
      </c>
      <c r="E7" s="4">
        <v>132624.21229875283</v>
      </c>
      <c r="F7" s="4">
        <v>1165.9519459373346</v>
      </c>
    </row>
    <row r="8" spans="3:6" x14ac:dyDescent="0.25">
      <c r="C8" t="s">
        <v>254</v>
      </c>
      <c r="D8" t="s">
        <v>185</v>
      </c>
      <c r="E8" s="4">
        <v>88577.074831810838</v>
      </c>
      <c r="F8" s="4">
        <v>2421.8623807891408</v>
      </c>
    </row>
    <row r="9" spans="3:6" x14ac:dyDescent="0.25">
      <c r="C9" t="s">
        <v>232</v>
      </c>
      <c r="D9" t="s">
        <v>106</v>
      </c>
      <c r="E9" s="4">
        <v>74025.6072636147</v>
      </c>
      <c r="F9" s="4">
        <v>946.52090490644559</v>
      </c>
    </row>
    <row r="10" spans="3:6" x14ac:dyDescent="0.25">
      <c r="C10" t="s">
        <v>249</v>
      </c>
      <c r="D10" t="s">
        <v>167</v>
      </c>
      <c r="E10" s="4">
        <v>63508.587258469212</v>
      </c>
      <c r="F10" s="4">
        <v>1708.247186947292</v>
      </c>
    </row>
    <row r="11" spans="3:6" x14ac:dyDescent="0.25">
      <c r="C11" t="s">
        <v>240</v>
      </c>
      <c r="D11" t="s">
        <v>128</v>
      </c>
      <c r="E11" s="4">
        <v>63196.674323419647</v>
      </c>
      <c r="F11" s="4">
        <v>1611.1251418102809</v>
      </c>
    </row>
    <row r="12" spans="3:6" x14ac:dyDescent="0.25">
      <c r="C12" t="s">
        <v>222</v>
      </c>
      <c r="D12" t="s">
        <v>62</v>
      </c>
      <c r="E12" s="4">
        <v>60769.250868804054</v>
      </c>
      <c r="F12" s="4">
        <v>1214.1482236332122</v>
      </c>
    </row>
    <row r="13" spans="3:6" x14ac:dyDescent="0.25">
      <c r="C13" t="s">
        <v>238</v>
      </c>
      <c r="D13" t="s">
        <v>126</v>
      </c>
      <c r="E13" s="4">
        <v>31895.189948148662</v>
      </c>
      <c r="F13" s="4">
        <v>440.34058232821116</v>
      </c>
    </row>
    <row r="14" spans="3:6" x14ac:dyDescent="0.25">
      <c r="C14" t="s">
        <v>244</v>
      </c>
      <c r="D14" t="s">
        <v>156</v>
      </c>
      <c r="E14" s="4">
        <v>27643.962502789971</v>
      </c>
      <c r="F14" s="4">
        <v>339.44646975671452</v>
      </c>
    </row>
    <row r="15" spans="3:6" x14ac:dyDescent="0.25">
      <c r="C15" t="s">
        <v>224</v>
      </c>
      <c r="D15" t="s">
        <v>67</v>
      </c>
      <c r="E15" s="4">
        <v>21902.080430677088</v>
      </c>
      <c r="F15" s="4">
        <v>139.46558445055391</v>
      </c>
    </row>
    <row r="16" spans="3:6" x14ac:dyDescent="0.25">
      <c r="C16" t="s">
        <v>256</v>
      </c>
      <c r="D16" t="s">
        <v>200</v>
      </c>
      <c r="E16" s="4">
        <v>17739.738413742096</v>
      </c>
      <c r="F16" s="4">
        <v>222.04766466435586</v>
      </c>
    </row>
    <row r="17" spans="3:6" x14ac:dyDescent="0.25">
      <c r="C17" t="s">
        <v>257</v>
      </c>
      <c r="D17" t="s">
        <v>201</v>
      </c>
      <c r="E17" s="4">
        <v>16816.533278417595</v>
      </c>
      <c r="F17" s="4">
        <v>371.71908743373717</v>
      </c>
    </row>
    <row r="18" spans="3:6" x14ac:dyDescent="0.25">
      <c r="C18" t="s">
        <v>218</v>
      </c>
      <c r="D18" t="s">
        <v>53</v>
      </c>
      <c r="E18" s="4">
        <v>16010.312666913183</v>
      </c>
      <c r="F18" s="4">
        <v>194.13287316652284</v>
      </c>
    </row>
    <row r="19" spans="3:6" x14ac:dyDescent="0.25">
      <c r="C19" t="s">
        <v>230</v>
      </c>
      <c r="D19" t="s">
        <v>104</v>
      </c>
      <c r="E19" s="4">
        <v>15485.10587841157</v>
      </c>
      <c r="F19" s="4">
        <v>327.95863862816356</v>
      </c>
    </row>
    <row r="20" spans="3:6" x14ac:dyDescent="0.25">
      <c r="C20" t="s">
        <v>236</v>
      </c>
      <c r="D20" t="s">
        <v>118</v>
      </c>
      <c r="E20" s="4">
        <v>12963.530913256214</v>
      </c>
      <c r="F20" s="4">
        <v>216.98319993212093</v>
      </c>
    </row>
    <row r="21" spans="3:6" x14ac:dyDescent="0.25">
      <c r="C21" t="s">
        <v>220</v>
      </c>
      <c r="D21" t="s">
        <v>59</v>
      </c>
      <c r="E21" s="4">
        <v>11799.53185357371</v>
      </c>
      <c r="F21" s="4">
        <v>134.95714557524931</v>
      </c>
    </row>
    <row r="22" spans="3:6" x14ac:dyDescent="0.25">
      <c r="C22" t="s">
        <v>243</v>
      </c>
      <c r="D22" t="s">
        <v>150</v>
      </c>
      <c r="E22" s="4">
        <v>10273.423114845627</v>
      </c>
      <c r="F22" s="4">
        <v>115.54650964801476</v>
      </c>
    </row>
    <row r="23" spans="3:6" x14ac:dyDescent="0.25">
      <c r="C23" t="s">
        <v>214</v>
      </c>
      <c r="D23" t="s">
        <v>42</v>
      </c>
      <c r="E23" s="4">
        <v>9503.035659301011</v>
      </c>
      <c r="F23" s="4">
        <v>188.0392908098147</v>
      </c>
    </row>
    <row r="24" spans="3:6" x14ac:dyDescent="0.25">
      <c r="C24" t="s">
        <v>239</v>
      </c>
      <c r="D24" t="s">
        <v>127</v>
      </c>
      <c r="E24" s="4">
        <v>7418.0245324085108</v>
      </c>
      <c r="F24" s="4">
        <v>72.449364151448691</v>
      </c>
    </row>
    <row r="25" spans="3:6" x14ac:dyDescent="0.25">
      <c r="C25" t="s">
        <v>204</v>
      </c>
      <c r="D25" t="s">
        <v>5</v>
      </c>
      <c r="E25" s="4">
        <v>6170.7817522074038</v>
      </c>
      <c r="F25" s="4">
        <v>159.66347009900855</v>
      </c>
    </row>
    <row r="26" spans="3:6" x14ac:dyDescent="0.25">
      <c r="C26" t="s">
        <v>229</v>
      </c>
      <c r="D26" t="s">
        <v>94</v>
      </c>
      <c r="E26" s="4">
        <v>6151.7701924486473</v>
      </c>
      <c r="F26" s="4">
        <v>107.42958307526045</v>
      </c>
    </row>
    <row r="27" spans="3:6" x14ac:dyDescent="0.25">
      <c r="C27" t="s">
        <v>226</v>
      </c>
      <c r="D27" t="s">
        <v>71</v>
      </c>
      <c r="E27" s="4">
        <v>5291.9903362025252</v>
      </c>
      <c r="F27" s="4">
        <v>47.504991804813592</v>
      </c>
    </row>
    <row r="28" spans="3:6" x14ac:dyDescent="0.25">
      <c r="C28" t="s">
        <v>245</v>
      </c>
      <c r="D28" t="s">
        <v>158</v>
      </c>
      <c r="E28" s="4">
        <v>5270.8076476445913</v>
      </c>
      <c r="F28" s="4">
        <v>120.51768112199753</v>
      </c>
    </row>
    <row r="29" spans="3:6" x14ac:dyDescent="0.25">
      <c r="C29" t="s">
        <v>225</v>
      </c>
      <c r="D29" t="s">
        <v>68</v>
      </c>
      <c r="E29" s="4">
        <v>5106.2611758031026</v>
      </c>
      <c r="F29" s="4">
        <v>155.47091501235673</v>
      </c>
    </row>
    <row r="30" spans="3:6" x14ac:dyDescent="0.25">
      <c r="C30" t="s">
        <v>219</v>
      </c>
      <c r="D30" t="s">
        <v>57</v>
      </c>
      <c r="E30" s="4">
        <v>5033.1078673061093</v>
      </c>
      <c r="F30" s="4">
        <v>243.22610515693432</v>
      </c>
    </row>
    <row r="31" spans="3:6" x14ac:dyDescent="0.25">
      <c r="C31" t="s">
        <v>234</v>
      </c>
      <c r="D31" t="s">
        <v>112</v>
      </c>
      <c r="E31" s="4">
        <v>4597.1959359370758</v>
      </c>
      <c r="F31" s="4">
        <v>140.96492909587531</v>
      </c>
    </row>
    <row r="32" spans="3:6" x14ac:dyDescent="0.25">
      <c r="C32" t="s">
        <v>253</v>
      </c>
      <c r="D32" t="s">
        <v>182</v>
      </c>
      <c r="E32" s="4">
        <v>4570.3201265570015</v>
      </c>
      <c r="F32" s="4">
        <v>33.653511855315628</v>
      </c>
    </row>
    <row r="33" spans="3:6" x14ac:dyDescent="0.25">
      <c r="C33" t="s">
        <v>215</v>
      </c>
      <c r="D33" t="s">
        <v>43</v>
      </c>
      <c r="E33" s="4">
        <v>4473.7411411710564</v>
      </c>
      <c r="F33" s="4">
        <v>71.554581835023754</v>
      </c>
    </row>
    <row r="34" spans="3:6" x14ac:dyDescent="0.25">
      <c r="C34" t="s">
        <v>228</v>
      </c>
      <c r="D34" t="s">
        <v>76</v>
      </c>
      <c r="E34" s="4">
        <v>4242.2336773695133</v>
      </c>
      <c r="F34" s="4">
        <v>88.499168628398238</v>
      </c>
    </row>
    <row r="35" spans="3:6" x14ac:dyDescent="0.25">
      <c r="C35" t="s">
        <v>223</v>
      </c>
      <c r="D35" t="s">
        <v>63</v>
      </c>
      <c r="E35" s="4">
        <v>4191.3215826053711</v>
      </c>
      <c r="F35" s="4">
        <v>66.890479576276434</v>
      </c>
    </row>
    <row r="36" spans="3:6" x14ac:dyDescent="0.25">
      <c r="C36" t="s">
        <v>255</v>
      </c>
      <c r="D36" t="s">
        <v>188</v>
      </c>
      <c r="E36" s="4">
        <v>3702.4283529684053</v>
      </c>
      <c r="F36" s="4">
        <v>81.229568086845333</v>
      </c>
    </row>
    <row r="37" spans="3:6" x14ac:dyDescent="0.25">
      <c r="C37" t="s">
        <v>216</v>
      </c>
      <c r="D37" t="s">
        <v>44</v>
      </c>
      <c r="E37" s="4">
        <v>3373.2370881561687</v>
      </c>
      <c r="F37" s="4">
        <v>51.989878577774682</v>
      </c>
    </row>
    <row r="38" spans="3:6" x14ac:dyDescent="0.25">
      <c r="C38" t="s">
        <v>209</v>
      </c>
      <c r="D38" t="s">
        <v>32</v>
      </c>
      <c r="E38" s="4">
        <v>3339.7279234869366</v>
      </c>
      <c r="F38" s="4">
        <v>3.2955844372095768</v>
      </c>
    </row>
    <row r="39" spans="3:6" x14ac:dyDescent="0.25">
      <c r="C39" t="s">
        <v>205</v>
      </c>
      <c r="D39" t="s">
        <v>7</v>
      </c>
      <c r="E39" s="4">
        <v>3116.0433862435525</v>
      </c>
      <c r="F39" s="4">
        <v>59.700939142905042</v>
      </c>
    </row>
    <row r="40" spans="3:6" x14ac:dyDescent="0.25">
      <c r="C40" t="s">
        <v>212</v>
      </c>
      <c r="D40" t="s">
        <v>37</v>
      </c>
      <c r="E40" s="4">
        <v>3087.1293743025826</v>
      </c>
      <c r="F40" s="4">
        <v>23.813613167874383</v>
      </c>
    </row>
    <row r="41" spans="3:6" x14ac:dyDescent="0.25">
      <c r="C41" t="s">
        <v>227</v>
      </c>
      <c r="D41" t="s">
        <v>75</v>
      </c>
      <c r="E41" s="4">
        <v>2854.7723534571332</v>
      </c>
      <c r="F41" s="4">
        <v>34.452394073373888</v>
      </c>
    </row>
    <row r="42" spans="3:6" x14ac:dyDescent="0.25">
      <c r="C42" t="s">
        <v>221</v>
      </c>
      <c r="D42" t="s">
        <v>60</v>
      </c>
      <c r="E42" s="4">
        <v>2781.812982556477</v>
      </c>
      <c r="F42" s="4">
        <v>29.453817557906778</v>
      </c>
    </row>
    <row r="43" spans="3:6" x14ac:dyDescent="0.25">
      <c r="C43" t="s">
        <v>233</v>
      </c>
      <c r="D43" t="s">
        <v>111</v>
      </c>
      <c r="E43" s="4">
        <v>2373.4017340527143</v>
      </c>
      <c r="F43" s="4">
        <v>51.317595961957792</v>
      </c>
    </row>
    <row r="44" spans="3:6" x14ac:dyDescent="0.25">
      <c r="C44" t="s">
        <v>206</v>
      </c>
      <c r="D44" t="s">
        <v>22</v>
      </c>
      <c r="E44" s="4">
        <v>2283.845024947143</v>
      </c>
      <c r="F44" s="4">
        <v>13.812212046096182</v>
      </c>
    </row>
    <row r="45" spans="3:6" x14ac:dyDescent="0.25">
      <c r="C45" t="s">
        <v>210</v>
      </c>
      <c r="D45" t="s">
        <v>33</v>
      </c>
      <c r="E45" s="4">
        <v>2162.2808136223075</v>
      </c>
      <c r="F45" s="4">
        <v>15.496758047300281</v>
      </c>
    </row>
    <row r="46" spans="3:6" x14ac:dyDescent="0.25">
      <c r="C46" t="s">
        <v>248</v>
      </c>
      <c r="D46" t="s">
        <v>166</v>
      </c>
      <c r="E46" s="4">
        <v>1710.170463394031</v>
      </c>
      <c r="F46" s="4">
        <v>88.131086735300116</v>
      </c>
    </row>
    <row r="47" spans="3:6" x14ac:dyDescent="0.25">
      <c r="C47" t="s">
        <v>250</v>
      </c>
      <c r="D47" t="s">
        <v>168</v>
      </c>
      <c r="E47" s="4">
        <v>1560.4613693604467</v>
      </c>
      <c r="F47" s="4">
        <v>12.47501268518953</v>
      </c>
    </row>
    <row r="48" spans="3:6" x14ac:dyDescent="0.25">
      <c r="C48" t="s">
        <v>235</v>
      </c>
      <c r="D48" t="s">
        <v>115</v>
      </c>
      <c r="E48" s="4">
        <v>1550.7148198107939</v>
      </c>
      <c r="F48" s="4">
        <v>36.982340703400048</v>
      </c>
    </row>
    <row r="49" spans="3:6" x14ac:dyDescent="0.25">
      <c r="C49" t="s">
        <v>231</v>
      </c>
      <c r="D49" t="s">
        <v>105</v>
      </c>
      <c r="E49" s="4">
        <v>1498.7724243697155</v>
      </c>
      <c r="F49" s="4">
        <v>59.54582334658059</v>
      </c>
    </row>
    <row r="50" spans="3:6" x14ac:dyDescent="0.25">
      <c r="C50" t="s">
        <v>251</v>
      </c>
      <c r="D50" t="s">
        <v>171</v>
      </c>
      <c r="E50" s="4">
        <v>1447.099142559598</v>
      </c>
      <c r="F50" s="4">
        <v>114.61408268162292</v>
      </c>
    </row>
    <row r="51" spans="3:6" x14ac:dyDescent="0.25">
      <c r="C51" t="s">
        <v>242</v>
      </c>
      <c r="D51" t="s">
        <v>134</v>
      </c>
      <c r="E51" s="4">
        <v>1270.9515617303412</v>
      </c>
      <c r="F51" s="4">
        <v>15.634672227381836</v>
      </c>
    </row>
    <row r="52" spans="3:6" x14ac:dyDescent="0.25">
      <c r="C52" t="s">
        <v>208</v>
      </c>
      <c r="D52" t="s">
        <v>30</v>
      </c>
      <c r="E52" s="4">
        <v>1026.1607259114023</v>
      </c>
      <c r="F52" s="4">
        <v>18.797937817012212</v>
      </c>
    </row>
    <row r="53" spans="3:6" x14ac:dyDescent="0.25">
      <c r="C53" t="s">
        <v>247</v>
      </c>
      <c r="D53" t="s">
        <v>161</v>
      </c>
      <c r="E53" s="4">
        <v>982.18211069322933</v>
      </c>
      <c r="F53" s="4">
        <v>15.998535814002302</v>
      </c>
    </row>
    <row r="54" spans="3:6" x14ac:dyDescent="0.25">
      <c r="C54" t="s">
        <v>217</v>
      </c>
      <c r="D54" t="s">
        <v>46</v>
      </c>
      <c r="E54" s="4">
        <v>941.81894214379304</v>
      </c>
      <c r="F54" s="4">
        <v>9.1715036266556478</v>
      </c>
    </row>
    <row r="55" spans="3:6" x14ac:dyDescent="0.25">
      <c r="C55" t="s">
        <v>252</v>
      </c>
      <c r="D55" t="s">
        <v>179</v>
      </c>
      <c r="E55" s="4">
        <v>582.96233235824707</v>
      </c>
      <c r="F55" s="4">
        <v>13.79180440297494</v>
      </c>
    </row>
    <row r="56" spans="3:6" x14ac:dyDescent="0.25">
      <c r="C56" t="s">
        <v>213</v>
      </c>
      <c r="D56" t="s">
        <v>38</v>
      </c>
      <c r="E56" s="4">
        <v>458.39699261472902</v>
      </c>
      <c r="F56" s="4">
        <v>11.977267522491553</v>
      </c>
    </row>
    <row r="57" spans="3:6" x14ac:dyDescent="0.25">
      <c r="C57" t="s">
        <v>241</v>
      </c>
      <c r="D57" t="s">
        <v>133</v>
      </c>
      <c r="E57" s="4">
        <v>377.55169671972737</v>
      </c>
      <c r="F57" s="4">
        <v>13.212807929743898</v>
      </c>
    </row>
  </sheetData>
  <sortState ref="C4:F57">
    <sortCondition descending="1" ref="E4:E57"/>
    <sortCondition descending="1" ref="F4:F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Feuil5</vt:lpstr>
      <vt:lpstr>Feuil4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Roland YONABA</dc:creator>
  <cp:lastModifiedBy> </cp:lastModifiedBy>
  <dcterms:created xsi:type="dcterms:W3CDTF">2022-05-26T14:11:45Z</dcterms:created>
  <dcterms:modified xsi:type="dcterms:W3CDTF">2022-05-27T12:25:39Z</dcterms:modified>
</cp:coreProperties>
</file>